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autoCompressPictures="0"/>
  <mc:AlternateContent xmlns:mc="http://schemas.openxmlformats.org/markup-compatibility/2006">
    <mc:Choice Requires="x15">
      <x15ac:absPath xmlns:x15ac="http://schemas.microsoft.com/office/spreadsheetml/2010/11/ac" url="https://worldbankgroup.sharepoint.com/teams/LaborMobilityinthePacificPASA-WBGroup/Shared Documents/General/Omnibus survey &amp; PLS Impact Evaluation/Omnibus survey coding/Data publication/Questionnaires/Final/"/>
    </mc:Choice>
  </mc:AlternateContent>
  <xr:revisionPtr revIDLastSave="48" documentId="13_ncr:1_{277CE1A0-C003-44A2-8B0D-CE203F8B3172}" xr6:coauthVersionLast="47" xr6:coauthVersionMax="47" xr10:uidLastSave="{3040CB4B-0F2E-4132-A181-167F02E743BF}"/>
  <bookViews>
    <workbookView xWindow="-110" yWindow="-110" windowWidth="19420" windowHeight="10300" tabRatio="864" firstSheet="10" activeTab="14" xr2:uid="{00000000-000D-0000-FFFF-FFFF00000000}"/>
  </bookViews>
  <sheets>
    <sheet name="Cover" sheetId="4" r:id="rId1"/>
    <sheet name="1.HHroster" sheetId="28" r:id="rId2"/>
    <sheet name="2.Sociodem" sheetId="48" r:id="rId3"/>
    <sheet name="3.Educ" sheetId="27" r:id="rId4"/>
    <sheet name="4.Children" sheetId="64" r:id="rId5"/>
    <sheet name="5.Labor" sheetId="39" r:id="rId6"/>
    <sheet name="6.Nonwork income" sheetId="14" r:id="rId7"/>
    <sheet name="7.Expenditures" sheetId="15" r:id="rId8"/>
    <sheet name="8.Housing" sheetId="8" r:id="rId9"/>
    <sheet name="9.Assets" sheetId="9" r:id="rId10"/>
    <sheet name="10.Roster remit members" sheetId="55" r:id="rId11"/>
    <sheet name="11.Remit nonmembers" sheetId="56" r:id="rId12"/>
    <sheet name="13.Temporary migrant HH " sheetId="16" r:id="rId13"/>
    <sheet name="14.Non-temporary migrant HH" sheetId="17" r:id="rId14"/>
    <sheet name="15. Gender" sheetId="60" r:id="rId15"/>
  </sheets>
  <definedNames>
    <definedName name="_xlnm.Print_Area" localSheetId="11">'11.Remit nonmembers'!$A$1:$U$33</definedName>
    <definedName name="_xlnm.Print_Area" localSheetId="12">'13.Temporary migrant HH '!$A$1:$W$106</definedName>
    <definedName name="_xlnm.Print_Area" localSheetId="13">'14.Non-temporary migrant HH'!$A$1:$X$198</definedName>
    <definedName name="_xlnm.Print_Area" localSheetId="14">'15. Gender'!$A$1:$S$183</definedName>
    <definedName name="_xlnm.Print_Area" localSheetId="2">'2.Sociodem'!$A$1:$DC$69</definedName>
    <definedName name="_xlnm.Print_Area" localSheetId="4">'4.Children'!$A$1:$W$19</definedName>
    <definedName name="_xlnm.Print_Area" localSheetId="5">'5.Labor'!$A$1:$CP$32</definedName>
    <definedName name="_xlnm.Print_Area" localSheetId="6">'6.Nonwork income'!$A$1:$W$45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9" i="39" l="1"/>
  <c r="B4" i="16"/>
  <c r="B12" i="16" s="1"/>
  <c r="B21" i="16" s="1"/>
  <c r="C3" i="16" l="1"/>
  <c r="B28" i="16"/>
  <c r="C20" i="16" s="1"/>
  <c r="C11" i="16"/>
  <c r="C3" i="64"/>
  <c r="D85" i="28"/>
  <c r="C30" i="28"/>
  <c r="D32" i="28"/>
  <c r="H32" i="28" s="1"/>
  <c r="K32" i="28" s="1"/>
  <c r="C15" i="28"/>
  <c r="C11" i="28"/>
  <c r="AU2" i="48"/>
  <c r="AU3" i="48"/>
  <c r="B35" i="16" l="1"/>
  <c r="C27" i="16"/>
  <c r="O32" i="28"/>
  <c r="C12" i="14"/>
  <c r="J29" i="16" l="1"/>
  <c r="B74" i="16"/>
  <c r="J30" i="16"/>
  <c r="O63" i="28"/>
  <c r="O53" i="28"/>
  <c r="O54" i="28"/>
  <c r="O55" i="28"/>
  <c r="O56" i="28"/>
  <c r="O57" i="28"/>
  <c r="O58" i="28"/>
  <c r="O59" i="28"/>
  <c r="O60" i="28"/>
  <c r="O61" i="28"/>
  <c r="T32" i="28"/>
  <c r="J32" i="16" l="1"/>
  <c r="J33" i="16"/>
  <c r="X32" i="28"/>
  <c r="T31" i="28"/>
  <c r="J5" i="48" l="1"/>
  <c r="M13" i="9" l="1"/>
  <c r="B35" i="9"/>
  <c r="M14" i="9"/>
  <c r="B39" i="9" l="1"/>
  <c r="C38" i="9" s="1"/>
  <c r="C34" i="9" l="1"/>
  <c r="B42" i="9"/>
  <c r="C44" i="9" s="1"/>
  <c r="D4" i="48" l="1"/>
  <c r="B9" i="64"/>
  <c r="B13" i="64" s="1"/>
  <c r="CM12" i="48" l="1"/>
  <c r="B3" i="56" l="1"/>
  <c r="B9" i="56" s="1"/>
  <c r="B15" i="56" s="1"/>
  <c r="C23" i="56" l="1"/>
  <c r="C22" i="56"/>
  <c r="C21" i="56"/>
  <c r="B25" i="56"/>
  <c r="B28" i="56" s="1"/>
  <c r="C4" i="55"/>
  <c r="I12" i="56" l="1"/>
  <c r="I13" i="56" s="1"/>
  <c r="H4" i="55"/>
  <c r="L4" i="55" s="1"/>
  <c r="P4" i="55" s="1"/>
  <c r="C3" i="14"/>
  <c r="W4" i="55" l="1"/>
  <c r="AA4" i="55" s="1"/>
  <c r="F12" i="55" l="1"/>
  <c r="V14" i="55"/>
  <c r="B3" i="60"/>
  <c r="B37" i="60" s="1"/>
  <c r="B4" i="17"/>
  <c r="B77" i="17" l="1"/>
  <c r="B60" i="60"/>
  <c r="C3" i="17" l="1"/>
  <c r="B104" i="60"/>
  <c r="B111" i="60" s="1"/>
  <c r="D67" i="60"/>
  <c r="D91" i="60"/>
  <c r="D61" i="60"/>
  <c r="D73" i="60"/>
  <c r="D79" i="60"/>
  <c r="D85" i="60"/>
  <c r="B92" i="17"/>
  <c r="C76" i="17" s="1"/>
  <c r="B108" i="17" l="1"/>
  <c r="C107" i="17" s="1"/>
  <c r="C110" i="60"/>
  <c r="C36" i="60"/>
  <c r="D97" i="60"/>
  <c r="B134" i="60"/>
  <c r="B178" i="60" s="1"/>
  <c r="C91" i="17" l="1"/>
  <c r="B116" i="17"/>
  <c r="B120" i="17" s="1"/>
  <c r="B127" i="17" s="1"/>
  <c r="J122" i="17" s="1"/>
  <c r="D141" i="60"/>
  <c r="D165" i="60"/>
  <c r="D153" i="60"/>
  <c r="D147" i="60"/>
  <c r="D159" i="60"/>
  <c r="D171" i="60"/>
  <c r="D135" i="60"/>
  <c r="B5" i="39"/>
  <c r="B4" i="39" s="1"/>
  <c r="B166" i="17" l="1"/>
  <c r="J124" i="17" s="1"/>
  <c r="J121" i="17"/>
  <c r="J4" i="48"/>
  <c r="C3" i="55" s="1"/>
  <c r="C7" i="14"/>
  <c r="J125" i="17" l="1"/>
  <c r="B18" i="15"/>
  <c r="B12" i="8"/>
  <c r="B21" i="8" s="1"/>
  <c r="B33" i="8" s="1"/>
  <c r="B45" i="8" s="1"/>
  <c r="B54" i="8" s="1"/>
  <c r="B58" i="8" s="1"/>
  <c r="C16" i="14" l="1"/>
  <c r="C21" i="14" s="1"/>
  <c r="C25" i="14" s="1"/>
  <c r="C30" i="14" s="1"/>
  <c r="J23" i="14" s="1"/>
  <c r="B70" i="8"/>
  <c r="I4" i="27"/>
  <c r="J14" i="14" l="1"/>
  <c r="C34" i="14"/>
  <c r="C38" i="14" s="1"/>
  <c r="C42" i="14" s="1"/>
  <c r="D3" i="27"/>
  <c r="D11" i="48"/>
  <c r="M4" i="27"/>
  <c r="M30" i="27" s="1"/>
  <c r="R4" i="27" l="1"/>
  <c r="M31" i="27"/>
  <c r="M32" i="27"/>
  <c r="M29" i="27"/>
  <c r="J32" i="14"/>
  <c r="W4" i="27"/>
  <c r="L28" i="27"/>
  <c r="F5" i="39"/>
  <c r="J5" i="39" s="1"/>
  <c r="N5" i="39" s="1"/>
  <c r="R5" i="39" s="1"/>
  <c r="Q9" i="27" l="1"/>
  <c r="Q10" i="27" s="1"/>
  <c r="Q11" i="27" s="1"/>
  <c r="Q12" i="27" s="1"/>
  <c r="Q13" i="27" s="1"/>
  <c r="Q14" i="27" s="1"/>
  <c r="Q15" i="27" s="1"/>
  <c r="Q16" i="27" s="1"/>
  <c r="Q17" i="27" s="1"/>
  <c r="R32" i="27"/>
  <c r="R29" i="27"/>
  <c r="R30" i="27"/>
  <c r="R31" i="27"/>
  <c r="AA4" i="27"/>
  <c r="AE4" i="27" s="1"/>
  <c r="W1" i="27" s="1"/>
  <c r="E22" i="39"/>
  <c r="P4" i="48"/>
  <c r="I22" i="39"/>
  <c r="R14" i="39" l="1"/>
  <c r="W6" i="39"/>
  <c r="R4" i="39"/>
  <c r="AL6" i="39"/>
  <c r="T4" i="48"/>
  <c r="AI4" i="27"/>
  <c r="AM4" i="27" s="1"/>
  <c r="AE1" i="27"/>
  <c r="W5" i="39"/>
  <c r="AD5" i="39" s="1"/>
  <c r="AL5" i="39" s="1"/>
  <c r="AS5" i="39" s="1"/>
  <c r="BM5" i="39" s="1"/>
  <c r="X4" i="48" l="1"/>
  <c r="O18" i="48"/>
  <c r="AQ4" i="27"/>
  <c r="AU4" i="27" s="1"/>
  <c r="V18" i="27"/>
  <c r="AL3" i="39"/>
  <c r="H28" i="27"/>
  <c r="H27" i="27"/>
  <c r="BP5" i="39"/>
  <c r="BS5" i="39" s="1"/>
  <c r="V19" i="27" l="1"/>
  <c r="V20" i="27" s="1"/>
  <c r="V21" i="27" s="1"/>
  <c r="V22" i="27" s="1"/>
  <c r="V23" i="27" s="1"/>
  <c r="V24" i="27" s="1"/>
  <c r="V25" i="27" s="1"/>
  <c r="V26" i="27" s="1"/>
  <c r="V27" i="27" s="1"/>
  <c r="Q18" i="27"/>
  <c r="AM1" i="27"/>
  <c r="AU9" i="27"/>
  <c r="P19" i="48"/>
  <c r="AC4" i="48"/>
  <c r="AY4" i="27"/>
  <c r="BP3" i="39"/>
  <c r="CA5" i="39"/>
  <c r="BC4" i="27" l="1"/>
  <c r="AU1" i="27" s="1"/>
  <c r="AY9" i="27"/>
  <c r="O15" i="48"/>
  <c r="Q19" i="27"/>
  <c r="M23" i="39"/>
  <c r="CA24" i="39"/>
  <c r="CA25" i="39"/>
  <c r="AA18" i="27"/>
  <c r="AQ18" i="27"/>
  <c r="AG4" i="48"/>
  <c r="AJ4" i="48" s="1"/>
  <c r="AJ12" i="48" s="1"/>
  <c r="BG4" i="27"/>
  <c r="BC1" i="27"/>
  <c r="CH5" i="39"/>
  <c r="CL5" i="39" s="1"/>
  <c r="Q20" i="27" l="1"/>
  <c r="AN4" i="48"/>
  <c r="AT4" i="48" s="1"/>
  <c r="AF20" i="48"/>
  <c r="AM20" i="48" l="1"/>
  <c r="BA4" i="48"/>
  <c r="BE4" i="48" s="1"/>
  <c r="BE16" i="48" s="1"/>
  <c r="Q21" i="27"/>
  <c r="D52" i="48"/>
  <c r="AZ15" i="48"/>
  <c r="Q22" i="27" l="1"/>
  <c r="BI4" i="48"/>
  <c r="AZ18" i="48" s="1"/>
  <c r="D54" i="48"/>
  <c r="BI9" i="48" l="1"/>
  <c r="AZ20" i="48"/>
  <c r="BP4" i="48"/>
  <c r="BT4" i="48" s="1"/>
  <c r="Q23" i="27"/>
  <c r="BX4" i="48" l="1"/>
  <c r="BT16" i="48"/>
  <c r="BO15" i="48"/>
  <c r="Q24" i="27"/>
  <c r="Q25" i="27" l="1"/>
  <c r="BX9" i="48"/>
  <c r="D56" i="48"/>
  <c r="BO18" i="48"/>
  <c r="D50" i="48"/>
  <c r="D42" i="48"/>
  <c r="CE4" i="48"/>
  <c r="CI4" i="48" s="1"/>
  <c r="BO20" i="48"/>
  <c r="D67" i="48"/>
  <c r="D69" i="48"/>
  <c r="CI16" i="48" l="1"/>
  <c r="CD15" i="48"/>
  <c r="CM4" i="48"/>
  <c r="Q26" i="27"/>
  <c r="CU4" i="48" l="1"/>
  <c r="CD20" i="48"/>
  <c r="CD18" i="48"/>
  <c r="D46" i="48"/>
  <c r="Q27" i="27"/>
  <c r="CZ4" i="48" l="1"/>
  <c r="CU2" i="48" s="1"/>
  <c r="AC3" i="48" l="1"/>
  <c r="D61" i="48"/>
  <c r="D58" i="48"/>
  <c r="D63" i="48"/>
  <c r="D59" i="48"/>
  <c r="D65" i="48"/>
  <c r="D3" i="48"/>
  <c r="CZ7" i="48"/>
</calcChain>
</file>

<file path=xl/sharedStrings.xml><?xml version="1.0" encoding="utf-8"?>
<sst xmlns="http://schemas.openxmlformats.org/spreadsheetml/2006/main" count="1393" uniqueCount="634">
  <si>
    <t>HOUSEHOLD IDENTIFICATION</t>
  </si>
  <si>
    <t>cod_int</t>
  </si>
  <si>
    <t>hh_id</t>
  </si>
  <si>
    <t>sample_type</t>
  </si>
  <si>
    <t>RDD</t>
  </si>
  <si>
    <t>hh_id 12001 …</t>
  </si>
  <si>
    <t>NEW</t>
  </si>
  <si>
    <t>hh_id 20001 …</t>
  </si>
  <si>
    <t>PANEL</t>
  </si>
  <si>
    <t>hh_id 30001 …</t>
  </si>
  <si>
    <t>SCREENING</t>
  </si>
  <si>
    <t>hh_id 40001 …</t>
  </si>
  <si>
    <t>LIST</t>
  </si>
  <si>
    <t xml:space="preserve">hh_id lista al 1 al 11618 </t>
  </si>
  <si>
    <t>order</t>
  </si>
  <si>
    <t>DB_EDITING: renombrar por h_order</t>
  </si>
  <si>
    <t>FIRST HOUSEHOLD</t>
  </si>
  <si>
    <t>WORKER INTERVIEWER FIRST</t>
  </si>
  <si>
    <t>SECOND HOUSEHOLD</t>
  </si>
  <si>
    <t>HOUSEHOLD INTERVIEWER FIRST</t>
  </si>
  <si>
    <t>w_hcountry</t>
  </si>
  <si>
    <t>TONGA</t>
  </si>
  <si>
    <t>VANUATU</t>
  </si>
  <si>
    <t>KIRIBATI</t>
  </si>
  <si>
    <t>w_name</t>
  </si>
  <si>
    <t>w_phone</t>
  </si>
  <si>
    <t>kin_name_1</t>
  </si>
  <si>
    <t>kin_phone_1</t>
  </si>
  <si>
    <t>kin_name_2</t>
  </si>
  <si>
    <t>kin_phone_2</t>
  </si>
  <si>
    <t>hh_panel_id</t>
  </si>
  <si>
    <t>provider</t>
  </si>
  <si>
    <t>UCALL</t>
  </si>
  <si>
    <t xml:space="preserve">DIGICEL </t>
  </si>
  <si>
    <t>VODAFONE</t>
  </si>
  <si>
    <t>OCEANLINK</t>
  </si>
  <si>
    <t>w_phone_type</t>
  </si>
  <si>
    <t xml:space="preserve">MOBILE </t>
  </si>
  <si>
    <t>LANDLINE</t>
  </si>
  <si>
    <t>SECTION 1. HOUSEHOLD ROSTER</t>
  </si>
  <si>
    <r>
      <t xml:space="preserve">In what </t>
    </r>
    <r>
      <rPr>
        <b/>
        <sz val="9"/>
        <rFont val="Arial Narrow"/>
        <family val="2"/>
      </rPr>
      <t>village / area</t>
    </r>
    <r>
      <rPr>
        <sz val="9"/>
        <rFont val="Arial Narrow"/>
        <family val="2"/>
      </rPr>
      <t xml:space="preserve"> is your dwelling?</t>
    </r>
  </si>
  <si>
    <t>INTERVIEWER: REGISTER THE VILLAGE NAME EXACTLY AS INFORMED BY THE RESPONDENT</t>
  </si>
  <si>
    <t>CATI: STRING 80 CHARACTERES</t>
  </si>
  <si>
    <t>VILLAGE</t>
  </si>
  <si>
    <t>INTERVIEWER: USE THE LIST TO LOOK FOR THE VILLAGE IF YOU DO NOT FIND IT READ THE SIMILAR OPTIONS</t>
  </si>
  <si>
    <t>CATI: LIST OF CODES</t>
  </si>
  <si>
    <t>THIRD LEVEL</t>
  </si>
  <si>
    <t>CATI: ASSIGN THE RESPECTIVE CODE FOR THE THIRD LEVEL</t>
  </si>
  <si>
    <t>SECOND LEVEL</t>
  </si>
  <si>
    <t>CATI: ASSIGN THE RESPECTIVE CODE FOR THE SECOND LEVEL</t>
  </si>
  <si>
    <t>1.16a</t>
  </si>
  <si>
    <t>FIRST LEVEL</t>
  </si>
  <si>
    <t>CATI: ASSIGN THE RESPECTIVE CODE FOR FIRST LEVEL</t>
  </si>
  <si>
    <t>1.16b</t>
  </si>
  <si>
    <t>Is your dwelling in…</t>
  </si>
  <si>
    <t>an urban area?</t>
  </si>
  <si>
    <t>a rural area?</t>
  </si>
  <si>
    <t>DON`T KNOW</t>
  </si>
  <si>
    <r>
      <t xml:space="preserve">How many people live in your household? A household is formed by people who usually share their meals and also members that are </t>
    </r>
    <r>
      <rPr>
        <b/>
        <sz val="9"/>
        <rFont val="Arial Narrow"/>
        <family val="2"/>
      </rPr>
      <t xml:space="preserve">temporarily working </t>
    </r>
    <r>
      <rPr>
        <sz val="9"/>
        <rFont val="Arial Narrow"/>
        <family val="2"/>
      </rPr>
      <t>overseas or elsewhere in the country. Remember to include yourself, newborns, and elderly people.</t>
    </r>
  </si>
  <si>
    <t>NUMBER</t>
  </si>
  <si>
    <t>CATI RANGE: MIN 1 MAX 30</t>
  </si>
  <si>
    <t>CATI: HABILITAR MAX 12 FILAS</t>
  </si>
  <si>
    <t>Member ID</t>
  </si>
  <si>
    <t>Please tell me the full names of all household members. List the head of the household first, then the spouse or partner, their children and then all other household members.</t>
  </si>
  <si>
    <t>What is [NAME]'s gender?</t>
  </si>
  <si>
    <t>How old is [NAME]?</t>
  </si>
  <si>
    <t>What is [NAME]'s relationship to the household head?</t>
  </si>
  <si>
    <t>Which household member primarily cares for [NAME]?</t>
  </si>
  <si>
    <t>INTERVIEWER: REGISTER THE NAME OF THE RESPONDENT</t>
  </si>
  <si>
    <t>INTERVIEWER: RECORD AGE IN COMPLETE YEARS. WRITE 0 IF LESS THAN 1 YEAR.</t>
  </si>
  <si>
    <t>CATI: SHOW ONLY HOUSEHOLD MEMBERS WHO ARE 10 YEARS OLD OR OLDER AND …</t>
  </si>
  <si>
    <t>HEAD</t>
  </si>
  <si>
    <t>SPOUSE /PARTNER</t>
  </si>
  <si>
    <t>BIOLOGICAL CHILD</t>
  </si>
  <si>
    <t xml:space="preserve">ADOPTED CHILD / STEP-CHILD </t>
  </si>
  <si>
    <t>CATI: ONLY SHOW HOUSEHOLD MEMBERS WHO ARE 18 YEARS OLD OR OLDER</t>
  </si>
  <si>
    <t>INTERVIEWER: IF RESPONDENT HAS DIFFICULTY IN RECALLING AGE, USE A CALENDAR TO ASSIST.</t>
  </si>
  <si>
    <t>SON / DAUGHTER-IN-LAW</t>
  </si>
  <si>
    <t>BABYSITTTER IN THE HOUSEHOLD</t>
  </si>
  <si>
    <t>PARENT</t>
  </si>
  <si>
    <t>OTHER PEOPLE OUTSIDE THE HOUSEHOLD</t>
  </si>
  <si>
    <t>PARENT-IN-LAW</t>
  </si>
  <si>
    <t>GRANDPARENT</t>
  </si>
  <si>
    <t>BROTHER/ SISTER</t>
  </si>
  <si>
    <t>BROTHER-IN-LAW / SISTER-IN-LAW</t>
  </si>
  <si>
    <t>GRANDCHILD</t>
  </si>
  <si>
    <t>UNCLE / AUNT</t>
  </si>
  <si>
    <t>MALE</t>
  </si>
  <si>
    <t>COUSIN</t>
  </si>
  <si>
    <t>FEMALE</t>
  </si>
  <si>
    <t>OTHER RELATIVES (Specify)</t>
  </si>
  <si>
    <t>NON-RELATIVES (Specify)</t>
  </si>
  <si>
    <t>NEPHEW / NIECE</t>
  </si>
  <si>
    <t>CATI VALIDATION: IF 1.20 =2 AND 1.19 &lt; 18 ALERT MESSAGE: The spouse should be an adult person, check the age of the SPOUSE /PARTNER</t>
  </si>
  <si>
    <t>NAME</t>
  </si>
  <si>
    <t>LAST NAME</t>
  </si>
  <si>
    <t>01</t>
  </si>
  <si>
    <t>02</t>
  </si>
  <si>
    <t>03</t>
  </si>
  <si>
    <t>04</t>
  </si>
  <si>
    <t>05</t>
  </si>
  <si>
    <t>06</t>
  </si>
  <si>
    <t>07</t>
  </si>
  <si>
    <t>08</t>
  </si>
  <si>
    <t>09</t>
  </si>
  <si>
    <t>10</t>
  </si>
  <si>
    <t>SECTION 2. SOCIODEMOGRAPHICS</t>
  </si>
  <si>
    <t xml:space="preserve">CATI: IF w_hcountry= 676 OR w_hcountry= 686 ASK THE FIRST QUESTION IF w_hcountry=678 ASK THE SECOND QUESTION </t>
  </si>
  <si>
    <t>What is [NAME]'s marital status?</t>
  </si>
  <si>
    <r>
      <t xml:space="preserve">In what </t>
    </r>
    <r>
      <rPr>
        <b/>
        <sz val="9"/>
        <rFont val="Arial Narrow"/>
        <family val="2"/>
      </rPr>
      <t>island</t>
    </r>
    <r>
      <rPr>
        <sz val="9"/>
        <rFont val="Arial Narrow"/>
        <family val="2"/>
      </rPr>
      <t xml:space="preserve"> is [NAME] currently living?</t>
    </r>
  </si>
  <si>
    <t>In what country is [NAME] currently living ?</t>
  </si>
  <si>
    <t xml:space="preserve">During the last 12 months for how many months has [NAME] not lived in this dwelling? </t>
  </si>
  <si>
    <r>
      <t xml:space="preserve">In the last 5 years, has [NAME] lived in another </t>
    </r>
    <r>
      <rPr>
        <b/>
        <sz val="9"/>
        <rFont val="Arial Narrow"/>
        <family val="2"/>
      </rPr>
      <t>village / area</t>
    </r>
    <r>
      <rPr>
        <sz val="9"/>
        <rFont val="Arial Narrow"/>
        <family val="2"/>
      </rPr>
      <t xml:space="preserve"> in [w_hcountry] for at least 1 year?</t>
    </r>
  </si>
  <si>
    <t>Is this village / area where [NAME] lived is…</t>
  </si>
  <si>
    <t>Has [NAME] ever lived overseas for at least 1 month?</t>
  </si>
  <si>
    <t>In which country or countries has [NAME] ever lived for at least 1 month?</t>
  </si>
  <si>
    <t xml:space="preserve">Has [NAME] ever applied to the Seasonal Worker Programme (SWP) to work in Australia? </t>
  </si>
  <si>
    <t>When did [NAME] last leave for Australia?</t>
  </si>
  <si>
    <t xml:space="preserve">In which year did [NAME] first work in the SWP? </t>
  </si>
  <si>
    <t xml:space="preserve">Has [NAME] ever applied to the Pacific Labour Scheme (PLS) to work in Australia? </t>
  </si>
  <si>
    <t xml:space="preserve">In which year did [NAME] first work in the PLS? </t>
  </si>
  <si>
    <t xml:space="preserve">Has [NAME] ever applied to the Recognized Seasonal Employers (RSE) scheme to work in New Zealand? </t>
  </si>
  <si>
    <t>When did [NAME] last leave for New Zealand?</t>
  </si>
  <si>
    <t xml:space="preserve">In which year did [NAME] first work in the RSE? </t>
  </si>
  <si>
    <t>Has [NAME] ever worked in any other migration program overseas?</t>
  </si>
  <si>
    <t xml:space="preserve">Has [NAME] ever worked in Australia or New Zealand? </t>
  </si>
  <si>
    <t>Worker or returnee</t>
  </si>
  <si>
    <t>INTERVIEWER: IF THE ANSWER IS YES, PROBE READING THE ANSWERS OPTIONS</t>
  </si>
  <si>
    <r>
      <t xml:space="preserve">In what </t>
    </r>
    <r>
      <rPr>
        <b/>
        <sz val="9"/>
        <color rgb="FF0070C0"/>
        <rFont val="Arial Narrow"/>
        <family val="2"/>
      </rPr>
      <t>province</t>
    </r>
    <r>
      <rPr>
        <sz val="9"/>
        <color rgb="FF0070C0"/>
        <rFont val="Arial Narrow"/>
        <family val="2"/>
      </rPr>
      <t xml:space="preserve"> is [NAME] currently living?</t>
    </r>
  </si>
  <si>
    <t>INTERVIEWER: RECORD THE MONTH AND YEAR</t>
  </si>
  <si>
    <t>INTERVIEWER: IF MORE THAN ONE PROGRAM, REFER TO THE MOST RECENT PROGRAM</t>
  </si>
  <si>
    <t>INTERIEWER: IF THE ANSWER IS NO PROBE WHETER THE PERSON LIVING IN THE COUNTRY OR ABROAD</t>
  </si>
  <si>
    <t>INTERVIEWER: IF NONE REGISTER ZERO (0)</t>
  </si>
  <si>
    <t>CATI RANGE: MIN 2012 MAX 2022</t>
  </si>
  <si>
    <t>CATI RANGE: MIN 2018 MAX 2022</t>
  </si>
  <si>
    <t>CATI RANGE: MIN 2007 MAX 2022</t>
  </si>
  <si>
    <t xml:space="preserve"> </t>
  </si>
  <si>
    <t>Yes, currently working in the SWP in Australia</t>
  </si>
  <si>
    <t>CATI RANGE: MM MIN 1 MAX 12</t>
  </si>
  <si>
    <t>Yes, currently working in the PLS in Australia</t>
  </si>
  <si>
    <t>Yes, currently working in the RSE in New Zealand</t>
  </si>
  <si>
    <t>CATI RANGE: MIN 0 MAX 12</t>
  </si>
  <si>
    <t>SINGLE (NEVER MARRIED)</t>
  </si>
  <si>
    <t>YES</t>
  </si>
  <si>
    <t>&gt;&gt;</t>
  </si>
  <si>
    <t>CATI VALIDATION: 2.03=1.16a BLOCKING MESSAGE The Island has to be different from the current Island</t>
  </si>
  <si>
    <t>AUSTRALIA</t>
  </si>
  <si>
    <t>a</t>
  </si>
  <si>
    <t>Yes, worked in SWP and returned</t>
  </si>
  <si>
    <t>Yes, worked in PLS and returned</t>
  </si>
  <si>
    <t>Yes, worked in RSE and returned</t>
  </si>
  <si>
    <t>LEGALLY MARRIED</t>
  </si>
  <si>
    <t>NO, in another island / province in this country?</t>
  </si>
  <si>
    <t>NEW ZEALAND</t>
  </si>
  <si>
    <t>b</t>
  </si>
  <si>
    <t>CATI RANGE: YYYY MIN 2012 MAX 2022</t>
  </si>
  <si>
    <t>CATI RANGE: YYYY MIN 2018 MAX 2022</t>
  </si>
  <si>
    <t>CATI RANGE: YYYY MIN 2007 MAX 2022</t>
  </si>
  <si>
    <t xml:space="preserve"> YES, CURRENTLY WORKING</t>
  </si>
  <si>
    <t>CUSTOMARY MARRIED, LIVE-IN, DE FACTO, ENGAGED</t>
  </si>
  <si>
    <t>USA</t>
  </si>
  <si>
    <t>c</t>
  </si>
  <si>
    <t xml:space="preserve"> YES, WORKED AND RETURNED</t>
  </si>
  <si>
    <t xml:space="preserve"> YES, ONLY IN AUSTRALIA</t>
  </si>
  <si>
    <t>NO, in another country?</t>
  </si>
  <si>
    <t>FIJI</t>
  </si>
  <si>
    <t>d</t>
  </si>
  <si>
    <t>Yes, applied but did not get a job placement</t>
  </si>
  <si>
    <t xml:space="preserve"> YES, APPLIED BUT DID NOT GET A JOB PLACEMENT</t>
  </si>
  <si>
    <t xml:space="preserve"> YES, ONLY IN NEW ZELAND</t>
  </si>
  <si>
    <t>DIVORCED/SEPARATED</t>
  </si>
  <si>
    <t>SAMOA</t>
  </si>
  <si>
    <t>e</t>
  </si>
  <si>
    <t xml:space="preserve"> YES, IN BOTH</t>
  </si>
  <si>
    <t>WIDOWED</t>
  </si>
  <si>
    <t>OTHER (Specify)</t>
  </si>
  <si>
    <t>NO</t>
  </si>
  <si>
    <t>z</t>
  </si>
  <si>
    <t>No, has never applied to the SWP</t>
  </si>
  <si>
    <t>MM</t>
  </si>
  <si>
    <t>YYYY</t>
  </si>
  <si>
    <t>No, has never applied to the PLS</t>
  </si>
  <si>
    <t>No, has never applied to the RSE</t>
  </si>
  <si>
    <t xml:space="preserve"> NO, HAS NEVER APPLIED </t>
  </si>
  <si>
    <t xml:space="preserve"> NO</t>
  </si>
  <si>
    <t xml:space="preserve">
</t>
  </si>
  <si>
    <t>DB_EDITING: SEGÚN EL RESULTADO DE 2.10 2.13 Y 2.16 ASIGNAR EL VALOR EN 1.06a , b y c RESPECTIVAMENTE.</t>
  </si>
  <si>
    <t>SELECCIONA AL JH PARA EMPLEO SI NO ES WORKER</t>
  </si>
  <si>
    <t>[ID_EMP_1]=ID</t>
  </si>
  <si>
    <t>[NAME_EMP_1]=NAME</t>
  </si>
  <si>
    <t>[ID_EMP_2]=ID</t>
  </si>
  <si>
    <t xml:space="preserve">SELECCIONA OTRO MIEMBRO NO WORKER Y NO ES  JH </t>
  </si>
  <si>
    <t>[NAME_EMP_2]=NAME</t>
  </si>
  <si>
    <t>ALGUN MIEMBRO DEL HOGAR NO MIGRA TIENE 4 EN ALGUNA DE LAS TRES PREGUNTAS</t>
  </si>
  <si>
    <t>EN EL HOGAR NO HAY WORKER NI RETORNADO</t>
  </si>
  <si>
    <t>APLICÓ Y NO LE DIERON EL TRABAJO DE HOGAR NO MIGRA</t>
  </si>
  <si>
    <t>FEMALE WORKER OR RETURNED</t>
  </si>
  <si>
    <t>MALE WORKER OR RETURNED</t>
  </si>
  <si>
    <t>SECTION 3. EDUCATION</t>
  </si>
  <si>
    <t>Has [NAME] ever attended school or any educational institution?</t>
  </si>
  <si>
    <t>Is [NAME] currently enrolled in school or an educational institution?</t>
  </si>
  <si>
    <t>What grade is [NAME] currently enrolled in?</t>
  </si>
  <si>
    <t>What is the highest level of education has [NAME] completed?</t>
  </si>
  <si>
    <t>Can [NAME] read a letter or document with understanding in Tongan?</t>
  </si>
  <si>
    <t>Can [NAME] write a few sentences in Tongan?</t>
  </si>
  <si>
    <t>Can [NAME] read a letter or document with understanding in Bislama?</t>
  </si>
  <si>
    <t>Can [NAME] write a few sentences in Bislama?</t>
  </si>
  <si>
    <t>Can [NAME] read a letter or document with understanding in French?</t>
  </si>
  <si>
    <t>Can [NAME] write a few sentences in French?</t>
  </si>
  <si>
    <t>Can [NAME] read a letter or document with understanding in Gilbertese?</t>
  </si>
  <si>
    <t>Can [NAME] write a few sentences in Gilbertese?</t>
  </si>
  <si>
    <t>Can [NAME] read a letter or document with understanding in English?</t>
  </si>
  <si>
    <t>Can [NAME] write a few sentences in English?</t>
  </si>
  <si>
    <t>PRE-PRIMARY (KINDERGARTEN, OTHER PRE-SCHOOL)</t>
  </si>
  <si>
    <t>GRADE 1</t>
  </si>
  <si>
    <t>GRADE 2</t>
  </si>
  <si>
    <t>GRADE 3</t>
  </si>
  <si>
    <t>GRADE 4</t>
  </si>
  <si>
    <t>GRADE 5</t>
  </si>
  <si>
    <t>GRADE 6</t>
  </si>
  <si>
    <t>GRADE 7</t>
  </si>
  <si>
    <t>GRADE 8</t>
  </si>
  <si>
    <t>YEAR 9</t>
  </si>
  <si>
    <t>YEAR 10</t>
  </si>
  <si>
    <t>YEAR 11</t>
  </si>
  <si>
    <t>YEAR 12</t>
  </si>
  <si>
    <t>YEAR 13</t>
  </si>
  <si>
    <t>YEAR 14</t>
  </si>
  <si>
    <t>DIPLOMA</t>
  </si>
  <si>
    <t>TRADE CERTIFICATE</t>
  </si>
  <si>
    <t>UNDERGRADUATE (BA,BSC,BLLS,BMSS)</t>
  </si>
  <si>
    <t>POST-GRADUATE (MA, MSC, PHD)</t>
  </si>
  <si>
    <t>SECTION 4 CHILDREN</t>
  </si>
  <si>
    <t>During the past 7 days, did any children from 6 to 14 years of age helped with household chores or helped caring for household members such as children, elderly or sick?</t>
  </si>
  <si>
    <t>During the past 7 days, did any children from 6 to 14 years of age do any kind of work for somebody who is not a member of this household?</t>
  </si>
  <si>
    <t>During the past 7 days, did any children from 6 to 14 years of age do any paid or unpaid work in a family agricultural business or in a family non-agricultural business, or any other work on his / her own?</t>
  </si>
  <si>
    <t>MODULE 5: LABOR</t>
  </si>
  <si>
    <t>DB</t>
  </si>
  <si>
    <t>EU</t>
  </si>
  <si>
    <r>
      <rPr>
        <b/>
        <sz val="9"/>
        <color rgb="FF000000"/>
        <rFont val="Arial Narrow"/>
        <family val="2"/>
      </rPr>
      <t>In the last 7 days</t>
    </r>
    <r>
      <rPr>
        <sz val="9"/>
        <color rgb="FF000000"/>
        <rFont val="Arial Narrow"/>
        <family val="2"/>
      </rPr>
      <t>, did [NAME] do any work for wage, salary or profit for at least 1 hour? Do not count household chores.</t>
    </r>
  </si>
  <si>
    <r>
      <rPr>
        <b/>
        <sz val="9"/>
        <color rgb="FF000000"/>
        <rFont val="Arial Narrow"/>
        <family val="2"/>
      </rPr>
      <t>In the last 7 days</t>
    </r>
    <r>
      <rPr>
        <sz val="9"/>
        <color rgb="FF000000"/>
        <rFont val="Arial Narrow"/>
        <family val="2"/>
      </rPr>
      <t xml:space="preserve">, did [NAME] do any work without getting paid but </t>
    </r>
    <r>
      <rPr>
        <b/>
        <sz val="9"/>
        <color rgb="FF000000"/>
        <rFont val="Arial Narrow"/>
        <family val="2"/>
      </rPr>
      <t xml:space="preserve">for family gain or profit </t>
    </r>
    <r>
      <rPr>
        <sz val="9"/>
        <color rgb="FF000000"/>
        <rFont val="Arial Narrow"/>
        <family val="2"/>
      </rPr>
      <t>for at least 1 hour? This can be in a family agricultural or non-agricultural activity.</t>
    </r>
  </si>
  <si>
    <t>Did [NAME] have a job or an enterprise such as a shop, agricultural or non-agricultural business from which is temporarily absent and will return soon?</t>
  </si>
  <si>
    <t>Does [NAME] currently have more than one job for paid profit or family gain?</t>
  </si>
  <si>
    <r>
      <rPr>
        <b/>
        <sz val="9"/>
        <color theme="1"/>
        <rFont val="Arial Narrow"/>
        <family val="2"/>
      </rPr>
      <t>In the last 7 days</t>
    </r>
    <r>
      <rPr>
        <sz val="9"/>
        <color theme="1"/>
        <rFont val="Arial Narrow"/>
        <family val="2"/>
      </rPr>
      <t>, what was [NAME]'s main occupation?</t>
    </r>
  </si>
  <si>
    <t>What is [NAME]'s occupation?</t>
  </si>
  <si>
    <t>What is the main activity of the business or organization in which [NAME] works, for example agriculture, transport, education, etc?</t>
  </si>
  <si>
    <r>
      <t xml:space="preserve">How many hours did [NAME] actually work in the last 7 days, </t>
    </r>
    <r>
      <rPr>
        <b/>
        <sz val="9"/>
        <color theme="1"/>
        <rFont val="Arial Narrow"/>
        <family val="2"/>
      </rPr>
      <t>considering all</t>
    </r>
    <r>
      <rPr>
        <sz val="9"/>
        <color theme="1"/>
        <rFont val="Arial Narrow"/>
        <family val="2"/>
      </rPr>
      <t xml:space="preserve"> [NAME]'s jobs?</t>
    </r>
  </si>
  <si>
    <t>Would [NAME] like to work more hours?</t>
  </si>
  <si>
    <t xml:space="preserve">How much did [NAME] earn last month from wages, salaries, commissions, and non-agricultural business income, before taxes and other deductions? </t>
  </si>
  <si>
    <t>What was the main reason why [NAME] did not work in the last 7 days?</t>
  </si>
  <si>
    <t>Has [NAME] been looking for work in any way in the past 30 days?</t>
  </si>
  <si>
    <t>If [NAME] had been offered a job choice or had an opportunity to work in the past 7 days, would [NAME] have been available to start working within 2 weeks?</t>
  </si>
  <si>
    <t>INTERVIEWER: REGISTER FIRST THE EMPLOYMENT STATUS AND THE MAIN OCCUPATION</t>
  </si>
  <si>
    <t>INTERVIEWER: INCLUDE INCOMES FROM ALL JOBS AND / OR BUSINESSES</t>
  </si>
  <si>
    <t xml:space="preserve"> AGRICULTURE, FORESTRY AND FISHING</t>
  </si>
  <si>
    <t xml:space="preserve"> PROFESSIONAL, SCIENTIFIC AND TECHNICAL ACTIVITIES</t>
  </si>
  <si>
    <t>CATI: STRING 150 CHARACTERS</t>
  </si>
  <si>
    <t xml:space="preserve"> MINING AND QUARRYING</t>
  </si>
  <si>
    <t>ADMINISTRATIVE AND SUPPORT SERVICE ACTIVITIES</t>
  </si>
  <si>
    <t xml:space="preserve"> HOUSEHOLD / FAMILY DUTIES</t>
  </si>
  <si>
    <t xml:space="preserve"> MANUFACTURING</t>
  </si>
  <si>
    <t xml:space="preserve"> PUBLIC ADMINISTRATION AND DEFENCE; COMPULSORY SOCIAL SECURITY</t>
  </si>
  <si>
    <t xml:space="preserve"> STUDENT AND DO NOT WORK</t>
  </si>
  <si>
    <t>ARMED FORCES OCCUPATIONS</t>
  </si>
  <si>
    <t xml:space="preserve"> ELECTRICITY, GAS, STEAM AND AIR CONDITIONING SUPPLY</t>
  </si>
  <si>
    <t xml:space="preserve"> RETIRED</t>
  </si>
  <si>
    <t>MANAGERS, SENIOR OFFICIALS AND LEGISLATORS</t>
  </si>
  <si>
    <t xml:space="preserve"> WATER SUPPLY, SEWERAGE, WASTE MANAGEMENT AND REMEDIATION ACTIVITIES</t>
  </si>
  <si>
    <t xml:space="preserve"> EDUCATION</t>
  </si>
  <si>
    <t xml:space="preserve"> NO WORK AVAILABLE</t>
  </si>
  <si>
    <t>PROFESSIONALS</t>
  </si>
  <si>
    <t xml:space="preserve"> HUMAN HEALTH AND SOCIAL WORK ACTIVITIES</t>
  </si>
  <si>
    <t>INTERVIEWER: IF MORE THAN ONE CURRENT JOB, INCLUDE ALL HOURS AT ALL JOBS</t>
  </si>
  <si>
    <t xml:space="preserve"> CANNOT FIND A JOB</t>
  </si>
  <si>
    <t>TECHNICIANS AND ASSOCIATE PROFESSIONALS</t>
  </si>
  <si>
    <t xml:space="preserve"> CONSTRUCTION</t>
  </si>
  <si>
    <t xml:space="preserve"> ARTS, ENTERTAINMENT AND RECREATION</t>
  </si>
  <si>
    <t xml:space="preserve"> SEASONAL INACTIVITY</t>
  </si>
  <si>
    <t>30d</t>
  </si>
  <si>
    <t>CLERKS</t>
  </si>
  <si>
    <t xml:space="preserve"> WHOLESALE AND RETAIL TRADE; REPAIR OF MOTOR VEHICLES AND MOTORCYCLES</t>
  </si>
  <si>
    <t xml:space="preserve"> OTHER SERVICE ACTIVITIES</t>
  </si>
  <si>
    <t>CATI RANGE: MIN 10 MAX 100.000.000, NON RESPONSE -1</t>
  </si>
  <si>
    <t xml:space="preserve"> DISABLED</t>
  </si>
  <si>
    <t xml:space="preserve"> EMPLOYER (WITH EMPLOYEES)</t>
  </si>
  <si>
    <t>SERVICE AND SALES WORKERS</t>
  </si>
  <si>
    <t xml:space="preserve"> TRANSPORTATION AND STORAGE</t>
  </si>
  <si>
    <t xml:space="preserve"> ACTIVITIES OF HOUSEHOLDS AS EMPLOYERS; UNDIFFERENTIATED GOODS- AND SERVICES - PRODUCING ACTIVITIES OF HOUSEHOLDS FOR OWN USE</t>
  </si>
  <si>
    <t>CATI: GO TO NEXT SECTION</t>
  </si>
  <si>
    <t xml:space="preserve"> DID NOT WANT TO WORK</t>
  </si>
  <si>
    <t xml:space="preserve"> SELF-EMPLOYED (WITH NO EMPLOYEES)</t>
  </si>
  <si>
    <t>SKILLED AGRICULTURAL, FISHERY, AND FORESTRY WORKERS</t>
  </si>
  <si>
    <t>RESTAURANTS/BARS/HOTELS/TOURISM</t>
  </si>
  <si>
    <t>SICK</t>
  </si>
  <si>
    <t xml:space="preserve"> CONTRIBUTING FAMILY WORKER</t>
  </si>
  <si>
    <t>CRAFT AND RELATED TRADES WORKERS</t>
  </si>
  <si>
    <t xml:space="preserve"> written contract for no specified time?</t>
  </si>
  <si>
    <t xml:space="preserve"> INFORMATION AND COMMUNICATION</t>
  </si>
  <si>
    <t>CATI RANGE: MIN 1 MAX 140</t>
  </si>
  <si>
    <t>HOLIDAY / REST</t>
  </si>
  <si>
    <t xml:space="preserve"> PAID EMPLOYEE</t>
  </si>
  <si>
    <t>PLANT AND MACHINE OPERATORS AND ASSEMBLERS</t>
  </si>
  <si>
    <t xml:space="preserve"> written contract for limited time?</t>
  </si>
  <si>
    <t xml:space="preserve"> FINANCIAL AND INSURANCE ACTIVITIES</t>
  </si>
  <si>
    <t xml:space="preserve"> ACTIVITIES OF EXTRATERRITORIAL ORGANISATIONS AND BODIES</t>
  </si>
  <si>
    <t>OLDER ADULT / AGE</t>
  </si>
  <si>
    <t>ELEMENTARY OCCUPATIONS</t>
  </si>
  <si>
    <t xml:space="preserve"> NO CONTRACT</t>
  </si>
  <si>
    <t xml:space="preserve"> REAL ESTATE ACTIVITIES</t>
  </si>
  <si>
    <t>HOURS</t>
  </si>
  <si>
    <t xml:space="preserve">AMOUNT </t>
  </si>
  <si>
    <t>[currency]</t>
  </si>
  <si>
    <t xml:space="preserve"> OTHER (Specify)</t>
  </si>
  <si>
    <t>SECTION</t>
  </si>
  <si>
    <t>SECTION 6. NONWORK HOUSEHOLD INCOME</t>
  </si>
  <si>
    <t xml:space="preserve">How much did you and your household members receive in the last month from pensions? </t>
  </si>
  <si>
    <t>INTERVIEWER: IF NONE WRITE 0 (ZERO), NON RESPONSE -1</t>
  </si>
  <si>
    <t>AMOUNT</t>
  </si>
  <si>
    <t>CATI RANGE: MIN 0 MAX 1.000.000, IF NON RESPONSE -1</t>
  </si>
  <si>
    <t xml:space="preserve">How much did you and your household members received in total in the last month from all kind of government assistance? </t>
  </si>
  <si>
    <t>AGRICULTURE</t>
  </si>
  <si>
    <t>Last month, did you or any household member sell crops or agricultural products?</t>
  </si>
  <si>
    <t>In the last 12 months, what was your household income for the selling of crops or agricultural products after paying for expenses such as fertilizer, seeds, or hired labor?</t>
  </si>
  <si>
    <t>CATI RANGE: MIN 0 MAX 10.000.000, IF NON RESPONSE -1</t>
  </si>
  <si>
    <t>LIVESTOCK</t>
  </si>
  <si>
    <t>Last month, did you or any household member sell livestock or poultry?</t>
  </si>
  <si>
    <t>In the last 12 months, what was your household income for the selling of livestock or poultry after paying for expenses such as animal feed, veterinary service, etc.?</t>
  </si>
  <si>
    <t>HANDICRAFT</t>
  </si>
  <si>
    <t>Last month, do you or any household member, produce handicrafts or mats intended mainly for sale?</t>
  </si>
  <si>
    <t xml:space="preserve">In the last month, what was your household income for the selling of handicrafts or mats after paying for expenses such as hired labor? </t>
  </si>
  <si>
    <t>FISHING</t>
  </si>
  <si>
    <t>Last month, did you or any household member sell fish?</t>
  </si>
  <si>
    <t xml:space="preserve">In the last 12 months, what was your household income for the selling of fish after paying for expenses such as petrol? </t>
  </si>
  <si>
    <t>SECTION 7. HOUSEHOLD EXPENDITURE AND CONSUMPTION</t>
  </si>
  <si>
    <t>Now, please think about the expenditures of this household.</t>
  </si>
  <si>
    <r>
      <t xml:space="preserve">How much does your household spend in a </t>
    </r>
    <r>
      <rPr>
        <b/>
        <sz val="9"/>
        <color theme="1"/>
        <rFont val="Arial Narrow"/>
        <family val="2"/>
      </rPr>
      <t>normal week</t>
    </r>
    <r>
      <rPr>
        <sz val="9"/>
        <color theme="1"/>
        <rFont val="Arial Narrow"/>
        <family val="2"/>
      </rPr>
      <t xml:space="preserve"> on groceries, food and drinks consumed (include alcoholic drinks) </t>
    </r>
  </si>
  <si>
    <t>INTERVIEWER: IF NONE WRITE 0 (ZERO)</t>
  </si>
  <si>
    <t>INTERVIEWER: IF DON'T KNOW, REGISTER -1</t>
  </si>
  <si>
    <t>CATI RANGE: MIN 0 MAX 10.000.000, NON RESPONSE -1</t>
  </si>
  <si>
    <r>
      <t xml:space="preserve">How much did your household spend </t>
    </r>
    <r>
      <rPr>
        <b/>
        <sz val="9"/>
        <color rgb="FF000000"/>
        <rFont val="Arial Narrow"/>
        <family val="2"/>
      </rPr>
      <t>last month</t>
    </r>
    <r>
      <rPr>
        <sz val="9"/>
        <color rgb="FF000000"/>
        <rFont val="Arial Narrow"/>
        <family val="2"/>
      </rPr>
      <t xml:space="preserve"> on:</t>
    </r>
  </si>
  <si>
    <t>Housing (rent, taxes, maintenance, water bills)</t>
  </si>
  <si>
    <t>Household fuel and light (electricity, wood, gas, matches, candles)</t>
  </si>
  <si>
    <t>Raw materials for production</t>
  </si>
  <si>
    <t>f</t>
  </si>
  <si>
    <t>Health expenses (health insurance, doctors, hospital fees)</t>
  </si>
  <si>
    <t>g</t>
  </si>
  <si>
    <t>Vehicle expenses (petrol, diesel, repairs)</t>
  </si>
  <si>
    <t>h</t>
  </si>
  <si>
    <t>Communication (telephone, cell phones, internet)</t>
  </si>
  <si>
    <t>i</t>
  </si>
  <si>
    <t>Community obligations (church, village)</t>
  </si>
  <si>
    <t>Over the past 12 months, how much did your household spend on:</t>
  </si>
  <si>
    <t>Clothing and footwear</t>
  </si>
  <si>
    <t>Education goods (school supplies, school fee, donations)</t>
  </si>
  <si>
    <t>k</t>
  </si>
  <si>
    <t>Electronic goods, furnishings and appliances (TV, furniture, or refrigerators)</t>
  </si>
  <si>
    <t xml:space="preserve">Lending to friends / other family members </t>
  </si>
  <si>
    <t>How much does your household save in a normal month?</t>
  </si>
  <si>
    <t xml:space="preserve">SECTION 8. HOUSING </t>
  </si>
  <si>
    <t>What type of dwelling does this household occupy?</t>
  </si>
  <si>
    <t>One family house detached from other houses?</t>
  </si>
  <si>
    <t>One family house attached to one or more houses?</t>
  </si>
  <si>
    <t>Apartment in a building with two or more apartment units?</t>
  </si>
  <si>
    <t>Dwelling attached to a shop or other non-residential building?</t>
  </si>
  <si>
    <t>Building with two or more households which share a kitchen and toilet?</t>
  </si>
  <si>
    <t>Lodging house?</t>
  </si>
  <si>
    <t>What is the tenure status of this dwelling?</t>
  </si>
  <si>
    <t xml:space="preserve">INTERVIEWER: PROBE TO RECORD THE MOST ACCURATE RESPONSE </t>
  </si>
  <si>
    <t>OWNED BY A HOUSEHOLD MEMBER WITHOUT A MORTGAGE OR LOAN</t>
  </si>
  <si>
    <t>OWNED BY A HOUSEHOLD MEMBER WITH A MORTGAGE OR LOAN</t>
  </si>
  <si>
    <t>RENTED WITH UNSUBSIDIZED RENT</t>
  </si>
  <si>
    <t>DB EDITING: Validar que 7.02a !=0</t>
  </si>
  <si>
    <t xml:space="preserve">RENTED WITH SUBSIDIZED RENT </t>
  </si>
  <si>
    <t>OCCUPIED WITHOUT RENTAL PAYMENT</t>
  </si>
  <si>
    <t xml:space="preserve">What is the main material used for this dwelling's walls? </t>
  </si>
  <si>
    <t>WOOD / MASONITE</t>
  </si>
  <si>
    <t>FLAT OR CORRUGATED METAL / ALUMINIUM SHEETS</t>
  </si>
  <si>
    <t>CONCRETE, CEMENT, BRICK</t>
  </si>
  <si>
    <t>THATCH</t>
  </si>
  <si>
    <t>PLASTIC / TARPAULIN</t>
  </si>
  <si>
    <t>OPEN HOUSE WITH NO WALL (E.G. FALE OR BURE)</t>
  </si>
  <si>
    <r>
      <t xml:space="preserve">How many separate rooms does your household occupy in this dwelling in total? Do </t>
    </r>
    <r>
      <rPr>
        <b/>
        <sz val="9"/>
        <color theme="1"/>
        <rFont val="Arial Narrow"/>
        <family val="2"/>
      </rPr>
      <t>not include</t>
    </r>
    <r>
      <rPr>
        <sz val="9"/>
        <color theme="1"/>
        <rFont val="Arial Narrow"/>
        <family val="2"/>
      </rPr>
      <t xml:space="preserve"> hallway, kitchen, bathroom, and toilet.</t>
    </r>
  </si>
  <si>
    <t>ROOMS</t>
  </si>
  <si>
    <t>CATI RANGE: MIN 1 MAX 15</t>
  </si>
  <si>
    <r>
      <t xml:space="preserve">What is the main </t>
    </r>
    <r>
      <rPr>
        <b/>
        <sz val="9"/>
        <color theme="1"/>
        <rFont val="Arial Narrow"/>
        <family val="2"/>
      </rPr>
      <t>source</t>
    </r>
    <r>
      <rPr>
        <sz val="9"/>
        <color theme="1"/>
        <rFont val="Arial Narrow"/>
        <family val="2"/>
      </rPr>
      <t xml:space="preserve"> of</t>
    </r>
    <r>
      <rPr>
        <b/>
        <sz val="9"/>
        <color theme="1"/>
        <rFont val="Arial Narrow"/>
        <family val="2"/>
      </rPr>
      <t xml:space="preserve"> drinking water</t>
    </r>
    <r>
      <rPr>
        <sz val="9"/>
        <color theme="1"/>
        <rFont val="Arial Narrow"/>
        <family val="2"/>
      </rPr>
      <t xml:space="preserve"> for members of your household?</t>
    </r>
  </si>
  <si>
    <t xml:space="preserve">PIPED WATER – PRIVATE </t>
  </si>
  <si>
    <t xml:space="preserve">PIPED WATER –  SHARED </t>
  </si>
  <si>
    <t>VILLAGE STANDPIPE</t>
  </si>
  <si>
    <t>BOREHOLE/DUG WELL – PROTECTED</t>
  </si>
  <si>
    <t>BOREHOLE/DUG WELL – UNPROTECTED</t>
  </si>
  <si>
    <t>WATER TANK – PRIVATE</t>
  </si>
  <si>
    <t>WATER TANK – SHARED/NEIGHBOR'S</t>
  </si>
  <si>
    <t>BOTTLED WATER</t>
  </si>
  <si>
    <t>RIVER, LAKE OR SPRING</t>
  </si>
  <si>
    <t>What type of toilet does your household usually use?</t>
  </si>
  <si>
    <t>Flush toilet to piped sewer system?</t>
  </si>
  <si>
    <t>Flush toilet to septic tank?</t>
  </si>
  <si>
    <t>Flush toilet to pit or to open drain?</t>
  </si>
  <si>
    <t>Pit latrine with slab?</t>
  </si>
  <si>
    <t>Pit latrine without slab / open pit?</t>
  </si>
  <si>
    <t>Bush / sea / open field?</t>
  </si>
  <si>
    <t>Does your household usually share this toilet with anyone outside the household?</t>
  </si>
  <si>
    <t xml:space="preserve">What is the main source of energy used by your household for lighting? </t>
  </si>
  <si>
    <t>ELECTRICITY - MAIN GRID</t>
  </si>
  <si>
    <t>ELECTRICITY - OWN GENERATOR</t>
  </si>
  <si>
    <t>SOLAR PANEL AND BATTERY SYSTEM</t>
  </si>
  <si>
    <t>SOLAR LAMP</t>
  </si>
  <si>
    <t>KEROSENE LAMP / PRESSURE LAMP</t>
  </si>
  <si>
    <t>BATTERY - POWERED LAMP</t>
  </si>
  <si>
    <t>GAS-POWERED LAMP</t>
  </si>
  <si>
    <t>CANDLES</t>
  </si>
  <si>
    <t>WOOD / COCONUT</t>
  </si>
  <si>
    <t xml:space="preserve">What is the main source of energy used by your household for cooking? </t>
  </si>
  <si>
    <t xml:space="preserve">ELECTRICITY </t>
  </si>
  <si>
    <t>GAS</t>
  </si>
  <si>
    <t>SOLAR POWER</t>
  </si>
  <si>
    <t xml:space="preserve">KEROSENE </t>
  </si>
  <si>
    <t>WOOD, CHARCOAL, SAW DUST</t>
  </si>
  <si>
    <t>NONE</t>
  </si>
  <si>
    <t>Does your household have internet conection at home?</t>
  </si>
  <si>
    <t>SECTION 9. HOUSEHOLD ASSETS</t>
  </si>
  <si>
    <t>CATI: QUESTIONS IN BLOCK</t>
  </si>
  <si>
    <t xml:space="preserve">Which of the following assets do members of this household own? </t>
  </si>
  <si>
    <t>Assets</t>
  </si>
  <si>
    <t>TV</t>
  </si>
  <si>
    <t>Solar panel</t>
  </si>
  <si>
    <t>Power generator</t>
  </si>
  <si>
    <t>Electric fan</t>
  </si>
  <si>
    <t>Air conditioner</t>
  </si>
  <si>
    <t>Landline phone</t>
  </si>
  <si>
    <t>Mobile phone</t>
  </si>
  <si>
    <t>Tablet</t>
  </si>
  <si>
    <t>Computer / Laptop</t>
  </si>
  <si>
    <t>j</t>
  </si>
  <si>
    <t>Refrigerator</t>
  </si>
  <si>
    <t>Freezer</t>
  </si>
  <si>
    <t>l</t>
  </si>
  <si>
    <t>Gas or electric oven</t>
  </si>
  <si>
    <t>m</t>
  </si>
  <si>
    <t>Microwave oven</t>
  </si>
  <si>
    <t>n</t>
  </si>
  <si>
    <t>Sewing machine</t>
  </si>
  <si>
    <t>o</t>
  </si>
  <si>
    <t>Washing machine</t>
  </si>
  <si>
    <t>p</t>
  </si>
  <si>
    <t>Engine boat</t>
  </si>
  <si>
    <t>q</t>
  </si>
  <si>
    <t>Canoe / dinghy (without motor)</t>
  </si>
  <si>
    <t>r</t>
  </si>
  <si>
    <t>Motorbike</t>
  </si>
  <si>
    <t>s</t>
  </si>
  <si>
    <t>Tractor</t>
  </si>
  <si>
    <t>t</t>
  </si>
  <si>
    <t>Thresher</t>
  </si>
  <si>
    <t>u</t>
  </si>
  <si>
    <t>Power tiller</t>
  </si>
  <si>
    <t>v</t>
  </si>
  <si>
    <t>Poultry (chicken, duck, goose)</t>
  </si>
  <si>
    <t>w</t>
  </si>
  <si>
    <t>Cow</t>
  </si>
  <si>
    <t>x</t>
  </si>
  <si>
    <t>Pig</t>
  </si>
  <si>
    <t>y</t>
  </si>
  <si>
    <t>Goat</t>
  </si>
  <si>
    <t>How many landlines phone are owned by members of this household?</t>
  </si>
  <si>
    <t>NUMBER LANDLINES</t>
  </si>
  <si>
    <t>CATI RANGE: MIN 1 MAX 2</t>
  </si>
  <si>
    <t>How many mobile phones are owned by members of this household?</t>
  </si>
  <si>
    <t>NUMBER MOBILES</t>
  </si>
  <si>
    <t>CATI RANGE: MIN 1 MAX 12</t>
  </si>
  <si>
    <t>How many mobile phones have two active SIM cards?</t>
  </si>
  <si>
    <t>SECTION 10. REMITTANCES FROM HOUSEHOLD MEMBERS</t>
  </si>
  <si>
    <t>During the past 6 months, has [NAME] sent money to any member of your household?</t>
  </si>
  <si>
    <t>During the last 6 months, how many times has [NAME] sent money to your household?</t>
  </si>
  <si>
    <r>
      <t xml:space="preserve">Normally how much money did [NAME] sent to your household </t>
    </r>
    <r>
      <rPr>
        <b/>
        <sz val="9"/>
        <color theme="1"/>
        <rFont val="Arial Narrow"/>
        <family val="2"/>
      </rPr>
      <t>each time</t>
    </r>
    <r>
      <rPr>
        <sz val="9"/>
        <color theme="1"/>
        <rFont val="Arial Narrow"/>
        <family val="2"/>
      </rPr>
      <t xml:space="preserve"> in the last 6 months and in what currency?</t>
    </r>
  </si>
  <si>
    <t>Which is the most usual channel through which your household receives the money?</t>
  </si>
  <si>
    <t>What is the bank or money transfer operator?</t>
  </si>
  <si>
    <t>In the last 6 months, did [NAME] send or bring goods, either food or non-food items, to your household?</t>
  </si>
  <si>
    <t>CATI RANGE: MIN 1 MAX 30 NON RESPONSE -1</t>
  </si>
  <si>
    <t>CATI RANGE: MIN 10 MAX 10.000.000 NON RESPONSE -1</t>
  </si>
  <si>
    <t xml:space="preserve"> NAB</t>
  </si>
  <si>
    <t>ONLINE TRANSFERS</t>
  </si>
  <si>
    <t xml:space="preserve"> ANZ</t>
  </si>
  <si>
    <t>OVER-THE-COUNTER TRANSFERS</t>
  </si>
  <si>
    <t xml:space="preserve"> COMMONWEALTH BANK OF AUSTRALIA</t>
  </si>
  <si>
    <t>MOBILE WALLET</t>
  </si>
  <si>
    <t xml:space="preserve"> KIWI BANK</t>
  </si>
  <si>
    <t>CASH THROUGH A THIRD PARTY</t>
  </si>
  <si>
    <t xml:space="preserve"> BNZ</t>
  </si>
  <si>
    <t>OTHER (specify)</t>
  </si>
  <si>
    <t xml:space="preserve"> ASB</t>
  </si>
  <si>
    <t>INTERVIEWER: IF THE AMOUNT CHANGED EACH TIME RECORD THE AVERAGE</t>
  </si>
  <si>
    <t xml:space="preserve"> WESTPAC</t>
  </si>
  <si>
    <t xml:space="preserve"> WESTERN UNION</t>
  </si>
  <si>
    <t xml:space="preserve"> MONEYGRAM</t>
  </si>
  <si>
    <t xml:space="preserve"> KLICKEX</t>
  </si>
  <si>
    <t xml:space="preserve"> KLICKEXPACIFIC</t>
  </si>
  <si>
    <t xml:space="preserve"> RIA MONEY TRANSFER</t>
  </si>
  <si>
    <t>TOP</t>
  </si>
  <si>
    <t xml:space="preserve"> WANTOK MONEY</t>
  </si>
  <si>
    <t>VUV</t>
  </si>
  <si>
    <t>TDB</t>
  </si>
  <si>
    <t>AUS</t>
  </si>
  <si>
    <t>NZD</t>
  </si>
  <si>
    <t>1</t>
  </si>
  <si>
    <t>2</t>
  </si>
  <si>
    <t>3</t>
  </si>
  <si>
    <t>4</t>
  </si>
  <si>
    <t>SECTION 11. INWARD REMITTER NON-HOUSEHOLD MEMBERS</t>
  </si>
  <si>
    <r>
      <rPr>
        <b/>
        <sz val="9"/>
        <color theme="1"/>
        <rFont val="Arial Narrow"/>
        <family val="2"/>
      </rPr>
      <t>During the last 6 months</t>
    </r>
    <r>
      <rPr>
        <sz val="9"/>
        <color theme="1"/>
        <rFont val="Arial Narrow"/>
        <family val="2"/>
      </rPr>
      <t xml:space="preserve"> has any member of your household received money from any other person living in another country and who is not a member of this household? We refer to persons who were not mentioned at the beginning of the interview.</t>
    </r>
  </si>
  <si>
    <t>From which countries do you receive money that are from people who are not members of your household?</t>
  </si>
  <si>
    <t>UNITED STATES</t>
  </si>
  <si>
    <t>Are they currently working or did they work in the SWP, PLS or RSE programs?</t>
  </si>
  <si>
    <t xml:space="preserve"> YES, IN THE SWP</t>
  </si>
  <si>
    <t xml:space="preserve"> YES, IN THE PLS</t>
  </si>
  <si>
    <t xml:space="preserve"> YES, IN THE RSE</t>
  </si>
  <si>
    <t xml:space="preserve"> DON'T KNOW</t>
  </si>
  <si>
    <t>During the past 6 months, how many times did your household receive money from non-household members?</t>
  </si>
  <si>
    <t>CATI RANGE: MIN 1 MAX 6, NON RESPONSE -1</t>
  </si>
  <si>
    <t xml:space="preserve">What was the total amount of money sent to your household by in the last 6 months and in what currency? </t>
  </si>
  <si>
    <t xml:space="preserve"> NZD</t>
  </si>
  <si>
    <t>SECTION 13. TEMPORARY MIGRANT HOUSEHOLDS</t>
  </si>
  <si>
    <t xml:space="preserve">What has been the impact of the SWP on your household? Very positive, positive, neutral, negative, or very negative?
</t>
  </si>
  <si>
    <t xml:space="preserve"> VERY POSITIVE</t>
  </si>
  <si>
    <t xml:space="preserve"> POSITIVE</t>
  </si>
  <si>
    <t xml:space="preserve"> NEUTRAL</t>
  </si>
  <si>
    <t xml:space="preserve"> NEGATIVE</t>
  </si>
  <si>
    <t xml:space="preserve"> VERY NEGATIVE</t>
  </si>
  <si>
    <t xml:space="preserve">What has been the impact of the PLS on your household? Very positive, positive, neutral, negative, or very negative?
</t>
  </si>
  <si>
    <t xml:space="preserve">What has been the impact of the RSE on your household? Very positive, positive, neutral, negative, or very negative?
</t>
  </si>
  <si>
    <t xml:space="preserve">What has been the impact on your community from households participating in [w_workp]? Very positive, positive, neutral, negative, or very negative?
</t>
  </si>
  <si>
    <t>Have you seen ...</t>
  </si>
  <si>
    <t>Higher level of household income</t>
  </si>
  <si>
    <t>More money for local churches</t>
  </si>
  <si>
    <t>More local businesses</t>
  </si>
  <si>
    <t>Improved educational outcomes for children</t>
  </si>
  <si>
    <t>Increased household income</t>
  </si>
  <si>
    <t>More entrepreneurship activities in the community</t>
  </si>
  <si>
    <t>Improved infrastructure and services in the community</t>
  </si>
  <si>
    <t>Returned migrants taught new skills to other community members</t>
  </si>
  <si>
    <t>Better relationships among family members</t>
  </si>
  <si>
    <t>Less formal sector workers in the community (e.g. public servants)</t>
  </si>
  <si>
    <t>Less informal sector workers in the community (e.g. workers in subsistence agriculture)</t>
  </si>
  <si>
    <t>Temporary migrants less motivated to work locally upon return</t>
  </si>
  <si>
    <t>Poorer educational outcomes for children</t>
  </si>
  <si>
    <t>Poorer care of children</t>
  </si>
  <si>
    <t>Worse relationships among family members</t>
  </si>
  <si>
    <t>More use of alcohol</t>
  </si>
  <si>
    <t xml:space="preserve">More violence against women at home </t>
  </si>
  <si>
    <t>SECTION 14. NON-TEMPORARY MIGRANTS HOUSEHOLDS</t>
  </si>
  <si>
    <t xml:space="preserve">Now, I will ask you about the members of your household who haven't applied to the programs to work in Australia or New Zealand. I will read a list of reasons for NOT trying to work under the SWP, PLS or RSE programs. </t>
  </si>
  <si>
    <t>CATI: RANDOMIZE THE OPTIONS FROM a TO m</t>
  </si>
  <si>
    <t>INTERVIEWER: READ ALL THE OPTIONS</t>
  </si>
  <si>
    <t>Unawareness of the program</t>
  </si>
  <si>
    <t xml:space="preserve"> Very important</t>
  </si>
  <si>
    <t xml:space="preserve"> Somewhat important</t>
  </si>
  <si>
    <t xml:space="preserve"> Somewhat unimportant</t>
  </si>
  <si>
    <t xml:space="preserve"> Very unimportant</t>
  </si>
  <si>
    <t>Unaware of the requirements to apply</t>
  </si>
  <si>
    <t>Already have permission to work in Australia or New Zealand through another visa category</t>
  </si>
  <si>
    <t xml:space="preserve"> VERY IMPORTANT</t>
  </si>
  <si>
    <t xml:space="preserve"> SOMEWHAT IMPORTANT</t>
  </si>
  <si>
    <t xml:space="preserve"> SOMEWHAT UNIMPORTANT</t>
  </si>
  <si>
    <t xml:space="preserve"> VERY UNIMPORTANT</t>
  </si>
  <si>
    <t>Not wanting to move away from the family</t>
  </si>
  <si>
    <t>.</t>
  </si>
  <si>
    <t>Not wanting to leave temporarily, but will wait until a permanent option is available.</t>
  </si>
  <si>
    <t>Have a business that you can't leave</t>
  </si>
  <si>
    <t>Social obligations in the village do not permit you to leave</t>
  </si>
  <si>
    <t>English language ability is not good enough</t>
  </si>
  <si>
    <t>Temporary work in Australia / New Zealand is too hard</t>
  </si>
  <si>
    <t>Can earn more money by staying in the country</t>
  </si>
  <si>
    <t>Inability to pay the cost to apply for the programs</t>
  </si>
  <si>
    <t>The chance of being selected is very low</t>
  </si>
  <si>
    <t>Not interested in participating in the programs</t>
  </si>
  <si>
    <t xml:space="preserve">I will now ask you about the members of your household who applied to the SWP or PLS programs to work in Australia and were not selected. What did these household members do to try to work in Australia in the SWP or in the PLS programs? </t>
  </si>
  <si>
    <t>REGISTERED WITH AN AGENT</t>
  </si>
  <si>
    <t>TONGA: REGISTERED WITH THE MINISTRY OF INTERNAL AFFAIRS</t>
  </si>
  <si>
    <t>DB EDITING: Limpiar si corresponde según el país</t>
  </si>
  <si>
    <t>VANUATU: REGISTERED WITH THE COMMISSION OF LABOUR</t>
  </si>
  <si>
    <t>KIRIBATI: REGISTERED WITH THE MINISTRY OF EMPLOYMENT AND HUMAN RESOURCES</t>
  </si>
  <si>
    <t>ATTENDED AN OUTREACH/REGISTRATION EVENT FOR LABOR MIGRATION PROGRAMS</t>
  </si>
  <si>
    <t>EXPRESSED INTEREST TO VILLAGE OR COMMUNITY LEADERS</t>
  </si>
  <si>
    <t>HAD A JOB INTERVIEW WITH A VISITING EMPLOYER</t>
  </si>
  <si>
    <t>CONTACTED FRIEND(S) WHO HAVE WORKED IN THE SCHEME</t>
  </si>
  <si>
    <t>CONTACTED FAMILY MEMBER(S)/RELATIVE(S) WHO HAS WORKED IN THE SCHEME</t>
  </si>
  <si>
    <t>DON´T KNOW</t>
  </si>
  <si>
    <t>I will now ask you about the members of your household who applied to the RSE program to work in New Zealand and were not selected. What did these household members do to try to work in New Zealand in the RSE program?</t>
  </si>
  <si>
    <t xml:space="preserve">Which one of these three programs would you prefer someone from your household to participate in?  </t>
  </si>
  <si>
    <t>INTERVIEWER: READ OPTIONS</t>
  </si>
  <si>
    <t xml:space="preserve"> SWP in Australia?</t>
  </si>
  <si>
    <t xml:space="preserve"> PLS in Australia?</t>
  </si>
  <si>
    <t xml:space="preserve"> RSE in New Zealand?</t>
  </si>
  <si>
    <t xml:space="preserve"> INDIFFERENT </t>
  </si>
  <si>
    <t xml:space="preserve">Do you know any households in your community that have participated in the SWP, the PLS or the RSE programs? 
</t>
  </si>
  <si>
    <t xml:space="preserve">What has been the impact on your community from households participating in SWP, PLS or RSE? Very positive, positive, neutral, negative, or very negative?
</t>
  </si>
  <si>
    <t>SECTION 15</t>
  </si>
  <si>
    <t>GENDER-RELATED IMPACTS</t>
  </si>
  <si>
    <t>How much do you agree or disagree with the following statements?</t>
  </si>
  <si>
    <t>INTERVIEWER: PROBE WHETHER THE INFORMANT STRONGLY OR SOMEWHAT AGREE OR DISAGREE</t>
  </si>
  <si>
    <t>A father's main responsibility is to provide ﬁnancially for his children.</t>
  </si>
  <si>
    <t>STRONGLY AGREE</t>
  </si>
  <si>
    <t>SOMEWHAT AGREE</t>
  </si>
  <si>
    <t>NEITHER AGREE NOR DISAGREE</t>
  </si>
  <si>
    <t>SOMEWHAT DISAGREE</t>
  </si>
  <si>
    <t>STRONGLY DISAGREE</t>
  </si>
  <si>
    <t>Some types of work are just not appropriate for women.</t>
  </si>
  <si>
    <t>Mothers should work only if necessary.</t>
  </si>
  <si>
    <t>A husband is expected to work outside the home, while a wife is expected to take on domestic duties.</t>
  </si>
  <si>
    <t>For many jobs, it is better to choose men instead of women.</t>
  </si>
  <si>
    <t>What jobs / tasks did these women carry out prior to working in temporary migration programs?</t>
  </si>
  <si>
    <t>Working in professional roles</t>
  </si>
  <si>
    <t xml:space="preserve">Subsistence agriculture </t>
  </si>
  <si>
    <t xml:space="preserve">Cleaning </t>
  </si>
  <si>
    <t>Leadership in religious organisations</t>
  </si>
  <si>
    <t>Village maintenance</t>
  </si>
  <si>
    <t xml:space="preserve">Caring for children, elderly or someone with a disability </t>
  </si>
  <si>
    <t>Made decisions about comunity affairs</t>
  </si>
  <si>
    <t xml:space="preserve">Who in this household took on these additional responsibilities after these women left? </t>
  </si>
  <si>
    <t>ADULT FEMALES</t>
  </si>
  <si>
    <t>ADULT MALES</t>
  </si>
  <si>
    <t xml:space="preserve">CHILDREN </t>
  </si>
  <si>
    <t>Subsistence agriculture</t>
  </si>
  <si>
    <t>Cleaning</t>
  </si>
  <si>
    <t>Leading religious women's groups</t>
  </si>
  <si>
    <t>Decide on community affairs</t>
  </si>
  <si>
    <t xml:space="preserve">Female participation in temporary migration programs on marital relationships in this household was... </t>
  </si>
  <si>
    <t>Positive?</t>
  </si>
  <si>
    <t>Negative?</t>
  </si>
  <si>
    <t>Unchanged?</t>
  </si>
  <si>
    <t>NO MARITAL RELATIONSHIPS</t>
  </si>
  <si>
    <t>What jobs/ tasks did these men carry out prior to working in temporary migration programs?</t>
  </si>
  <si>
    <t xml:space="preserve">Who in this household took on these additional responsibilities after these men left? </t>
  </si>
  <si>
    <t xml:space="preserve">Male participation in temporary migration programs on marital relationships in this household was...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</si>
</sst>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Bs&quot;* #,##0.00_-;\-&quot;Bs&quot;* #,##0.00_-;_-&quot;Bs&quot;* &quot;-&quot;??_-;_-@_-"/>
    <numFmt numFmtId="165" formatCode="00"/>
  </numFmts>
  <fonts count="4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12"/>
      <color theme="1"/>
      <name val="Calibri"/>
      <family val="2"/>
      <scheme val="minor"/>
    </font>
    <font>
      <sz val="8"/>
      <name val="Arial"/>
      <family val="2"/>
    </font>
    <font>
      <sz val="8"/>
      <name val="Calibri"/>
      <family val="2"/>
      <scheme val="minor"/>
    </font>
    <font>
      <sz val="8"/>
      <color theme="1"/>
      <name val="Arial Narrow"/>
      <family val="2"/>
    </font>
    <font>
      <sz val="9"/>
      <color theme="1"/>
      <name val="Arial Narrow"/>
      <family val="2"/>
    </font>
    <font>
      <sz val="9"/>
      <color rgb="FFFF0000"/>
      <name val="Arial Narrow"/>
      <family val="2"/>
    </font>
    <font>
      <sz val="9"/>
      <color rgb="FF000000"/>
      <name val="Arial Narrow"/>
      <family val="2"/>
    </font>
    <font>
      <b/>
      <sz val="9"/>
      <name val="Arial Narrow"/>
      <family val="2"/>
    </font>
    <font>
      <sz val="9"/>
      <name val="Arial Narrow"/>
      <family val="2"/>
    </font>
    <font>
      <b/>
      <sz val="9"/>
      <color theme="1"/>
      <name val="Arial Narrow"/>
      <family val="2"/>
    </font>
    <font>
      <sz val="9"/>
      <color rgb="FF00B050"/>
      <name val="Arial Narrow"/>
      <family val="2"/>
    </font>
    <font>
      <sz val="9"/>
      <color theme="0"/>
      <name val="Arial Narrow"/>
      <family val="2"/>
    </font>
    <font>
      <i/>
      <sz val="9"/>
      <color theme="1"/>
      <name val="Arial Narrow"/>
      <family val="2"/>
    </font>
    <font>
      <sz val="9"/>
      <color rgb="FF00B0F0"/>
      <name val="Arial Narrow"/>
      <family val="2"/>
    </font>
    <font>
      <b/>
      <sz val="9"/>
      <color rgb="FF00B050"/>
      <name val="Arial Narrow"/>
      <family val="2"/>
    </font>
    <font>
      <b/>
      <sz val="9"/>
      <color rgb="FF000000"/>
      <name val="Arial Narrow"/>
      <family val="2"/>
    </font>
    <font>
      <i/>
      <sz val="9"/>
      <color rgb="FF000000"/>
      <name val="Arial Narrow"/>
      <family val="2"/>
    </font>
    <font>
      <sz val="9"/>
      <color rgb="FFFFFFFF"/>
      <name val="Arial Narrow"/>
      <family val="2"/>
    </font>
    <font>
      <i/>
      <sz val="9"/>
      <color rgb="FF00B050"/>
      <name val="Arial Narrow"/>
      <family val="2"/>
    </font>
    <font>
      <b/>
      <sz val="9"/>
      <color rgb="FF00B0F0"/>
      <name val="Arial Narrow"/>
      <family val="2"/>
    </font>
    <font>
      <b/>
      <sz val="9"/>
      <color rgb="FFFF0000"/>
      <name val="Arial Narrow"/>
      <family val="2"/>
    </font>
    <font>
      <i/>
      <sz val="9"/>
      <name val="Arial Narrow"/>
      <family val="2"/>
    </font>
    <font>
      <i/>
      <sz val="9"/>
      <color theme="0"/>
      <name val="Arial Narrow"/>
      <family val="2"/>
    </font>
    <font>
      <i/>
      <sz val="9"/>
      <color rgb="FFFF0000"/>
      <name val="Arial Narrow"/>
      <family val="2"/>
    </font>
    <font>
      <sz val="9"/>
      <color rgb="FF0070C0"/>
      <name val="Arial Narrow"/>
      <family val="2"/>
    </font>
    <font>
      <b/>
      <sz val="9"/>
      <color indexed="8"/>
      <name val="Arial Narrow"/>
      <family val="2"/>
    </font>
    <font>
      <i/>
      <sz val="9"/>
      <color rgb="FF00B0F0"/>
      <name val="Arial Narrow"/>
      <family val="2"/>
    </font>
    <font>
      <b/>
      <i/>
      <sz val="9"/>
      <color theme="1"/>
      <name val="Arial Narrow"/>
      <family val="2"/>
    </font>
    <font>
      <b/>
      <i/>
      <sz val="9"/>
      <color theme="0"/>
      <name val="Arial Narrow"/>
      <family val="2"/>
    </font>
    <font>
      <b/>
      <sz val="9"/>
      <color theme="0"/>
      <name val="Arial Narrow"/>
      <family val="2"/>
    </font>
    <font>
      <b/>
      <i/>
      <sz val="9"/>
      <name val="Arial Narrow"/>
      <family val="2"/>
    </font>
    <font>
      <strike/>
      <sz val="9"/>
      <name val="Arial Narrow"/>
      <family val="2"/>
    </font>
    <font>
      <b/>
      <strike/>
      <sz val="9"/>
      <name val="Arial Narrow"/>
      <family val="2"/>
    </font>
    <font>
      <sz val="12"/>
      <color indexed="8"/>
      <name val="Calibri"/>
      <family val="2"/>
    </font>
    <font>
      <b/>
      <sz val="9"/>
      <color rgb="FF0070C0"/>
      <name val="Arial Narrow"/>
      <family val="2"/>
    </font>
    <font>
      <strike/>
      <sz val="9"/>
      <color rgb="FFFF0000"/>
      <name val="Arial Narrow"/>
      <family val="2"/>
    </font>
  </fonts>
  <fills count="19">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theme="9" tint="0.79998168889431442"/>
        <bgColor indexed="64"/>
      </patternFill>
    </fill>
    <fill>
      <patternFill patternType="solid">
        <fgColor rgb="FFFCE4D6"/>
        <bgColor indexed="64"/>
      </patternFill>
    </fill>
    <fill>
      <patternFill patternType="solid">
        <fgColor theme="4" tint="0.79998168889431442"/>
        <bgColor indexed="64"/>
      </patternFill>
    </fill>
    <fill>
      <patternFill patternType="solid">
        <fgColor rgb="FF00FFFF"/>
        <bgColor rgb="FF00FFFF"/>
      </patternFill>
    </fill>
    <fill>
      <patternFill patternType="solid">
        <fgColor theme="4" tint="0.79998168889431442"/>
        <bgColor rgb="FFD9E2F3"/>
      </patternFill>
    </fill>
    <fill>
      <patternFill patternType="solid">
        <fgColor rgb="FFD9E2F3"/>
        <bgColor rgb="FFD9E2F3"/>
      </patternFill>
    </fill>
    <fill>
      <patternFill patternType="solid">
        <fgColor theme="3" tint="0.59999389629810485"/>
        <bgColor indexed="64"/>
      </patternFill>
    </fill>
    <fill>
      <patternFill patternType="solid">
        <fgColor theme="9" tint="0.59999389629810485"/>
        <bgColor indexed="64"/>
      </patternFill>
    </fill>
    <fill>
      <patternFill patternType="solid">
        <fgColor theme="4" tint="0.79998168889431442"/>
        <bgColor rgb="FF000000"/>
      </patternFill>
    </fill>
    <fill>
      <patternFill patternType="solid">
        <fgColor rgb="FFFFFFFF"/>
        <bgColor auto="1"/>
      </patternFill>
    </fill>
    <fill>
      <patternFill patternType="solid">
        <fgColor theme="9" tint="0.79998168889431442"/>
        <bgColor rgb="FFD9E2F3"/>
      </patternFill>
    </fill>
    <fill>
      <patternFill patternType="solid">
        <fgColor theme="8"/>
        <bgColor rgb="FF000000"/>
      </patternFill>
    </fill>
    <fill>
      <patternFill patternType="solid">
        <fgColor theme="7" tint="0.79998168889431442"/>
        <bgColor indexed="64"/>
      </patternFill>
    </fill>
    <fill>
      <patternFill patternType="solid">
        <fgColor theme="7" tint="0.59999389629810485"/>
        <bgColor indexed="64"/>
      </patternFill>
    </fill>
  </fills>
  <borders count="60">
    <border>
      <left/>
      <right/>
      <top/>
      <bottom/>
      <diagonal/>
    </border>
    <border>
      <left/>
      <right/>
      <top style="thin">
        <color auto="1"/>
      </top>
      <bottom/>
      <diagonal/>
    </border>
    <border>
      <left/>
      <right style="thin">
        <color auto="1"/>
      </right>
      <top/>
      <bottom/>
      <diagonal/>
    </border>
    <border>
      <left/>
      <right/>
      <top style="thin">
        <color theme="0"/>
      </top>
      <bottom/>
      <diagonal/>
    </border>
    <border>
      <left/>
      <right/>
      <top/>
      <bottom style="thin">
        <color theme="0"/>
      </bottom>
      <diagonal/>
    </border>
    <border>
      <left/>
      <right/>
      <top style="dotted">
        <color indexed="64"/>
      </top>
      <bottom/>
      <diagonal/>
    </border>
    <border>
      <left style="dotted">
        <color auto="1"/>
      </left>
      <right/>
      <top/>
      <bottom/>
      <diagonal/>
    </border>
    <border>
      <left/>
      <right/>
      <top style="thin">
        <color indexed="64"/>
      </top>
      <bottom style="thin">
        <color theme="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auto="1"/>
      </right>
      <top style="thin">
        <color rgb="FF000000"/>
      </top>
      <bottom/>
      <diagonal/>
    </border>
    <border>
      <left style="thin">
        <color auto="1"/>
      </left>
      <right/>
      <top style="thin">
        <color rgb="FF000000"/>
      </top>
      <bottom/>
      <diagonal/>
    </border>
    <border>
      <left/>
      <right style="thin">
        <color auto="1"/>
      </right>
      <top/>
      <bottom style="thin">
        <color rgb="FF000000"/>
      </bottom>
      <diagonal/>
    </border>
    <border>
      <left style="thin">
        <color auto="1"/>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indexed="64"/>
      </top>
      <bottom style="thin">
        <color rgb="FF000000"/>
      </bottom>
      <diagonal/>
    </border>
    <border>
      <left style="thin">
        <color rgb="FF000000"/>
      </left>
      <right style="thin">
        <color indexed="64"/>
      </right>
      <top/>
      <bottom style="thin">
        <color indexed="64"/>
      </bottom>
      <diagonal/>
    </border>
    <border>
      <left style="dotted">
        <color indexed="64"/>
      </left>
      <right/>
      <top style="dotted">
        <color indexed="64"/>
      </top>
      <bottom/>
      <diagonal/>
    </border>
    <border>
      <left style="dotted">
        <color indexed="64"/>
      </left>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diagonal/>
    </border>
    <border>
      <left style="thin">
        <color rgb="FFB2B2B2"/>
      </left>
      <right/>
      <top/>
      <bottom style="thin">
        <color rgb="FF000000"/>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rgb="FF000000"/>
      </right>
      <top/>
      <bottom style="thin">
        <color auto="1"/>
      </bottom>
      <diagonal/>
    </border>
    <border>
      <left style="thin">
        <color auto="1"/>
      </left>
      <right style="thin">
        <color auto="1"/>
      </right>
      <top/>
      <bottom style="thin">
        <color auto="1"/>
      </bottom>
      <diagonal/>
    </border>
    <border>
      <left style="thin">
        <color rgb="FF000000"/>
      </left>
      <right/>
      <top style="thin">
        <color indexed="64"/>
      </top>
      <bottom style="thin">
        <color indexed="64"/>
      </bottom>
      <diagonal/>
    </border>
    <border>
      <left style="thin">
        <color rgb="FF000000"/>
      </left>
      <right/>
      <top/>
      <bottom style="thin">
        <color auto="1"/>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style="dotted">
        <color rgb="FF000000"/>
      </right>
      <top style="thin">
        <color auto="1"/>
      </top>
      <bottom style="thin">
        <color auto="1"/>
      </bottom>
      <diagonal/>
    </border>
    <border>
      <left/>
      <right/>
      <top/>
      <bottom style="thin">
        <color indexed="64"/>
      </bottom>
      <diagonal/>
    </border>
    <border>
      <left style="thin">
        <color auto="1"/>
      </left>
      <right style="thin">
        <color rgb="FF000000"/>
      </right>
      <top style="thin">
        <color auto="1"/>
      </top>
      <bottom/>
      <diagonal/>
    </border>
    <border>
      <left/>
      <right style="thin">
        <color rgb="FF000000"/>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dotted">
        <color indexed="64"/>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dotted">
        <color indexed="64"/>
      </left>
      <right/>
      <top style="thin">
        <color auto="1"/>
      </top>
      <bottom style="thin">
        <color indexed="64"/>
      </bottom>
      <diagonal/>
    </border>
    <border>
      <left/>
      <right style="thin">
        <color auto="1"/>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right style="thin">
        <color indexed="64"/>
      </right>
      <top style="thin">
        <color indexed="64"/>
      </top>
      <bottom/>
      <diagonal/>
    </border>
  </borders>
  <cellStyleXfs count="753">
    <xf numFmtId="0" fontId="0" fillId="0" borderId="0" applyFont="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9" fontId="7" fillId="0" borderId="0" applyFont="0" applyFill="0" applyBorder="0" applyAlignment="0" applyProtection="0"/>
    <xf numFmtId="0" fontId="4" fillId="0" borderId="0"/>
    <xf numFmtId="0" fontId="8" fillId="0" borderId="0"/>
    <xf numFmtId="0" fontId="10" fillId="0" borderId="0"/>
    <xf numFmtId="0" fontId="3" fillId="0" borderId="0"/>
    <xf numFmtId="0" fontId="3" fillId="0" borderId="0"/>
    <xf numFmtId="0" fontId="2" fillId="0" borderId="0"/>
    <xf numFmtId="0" fontId="2" fillId="0" borderId="0"/>
    <xf numFmtId="0" fontId="2" fillId="0" borderId="0"/>
    <xf numFmtId="0" fontId="1" fillId="0" borderId="0"/>
    <xf numFmtId="0" fontId="40" fillId="0" borderId="0" applyNumberFormat="0" applyFill="0" applyBorder="0" applyProtection="0"/>
    <xf numFmtId="164" fontId="7" fillId="0" borderId="0" applyFont="0" applyFill="0" applyBorder="0" applyAlignment="0" applyProtection="0"/>
  </cellStyleXfs>
  <cellXfs count="1292">
    <xf numFmtId="0" fontId="0" fillId="0" borderId="0" xfId="0"/>
    <xf numFmtId="0" fontId="11" fillId="0" borderId="0" xfId="0" applyFont="1" applyAlignment="1">
      <alignment horizontal="left" vertical="top" wrapText="1"/>
    </xf>
    <xf numFmtId="0" fontId="11" fillId="0" borderId="0" xfId="0" applyFont="1" applyAlignment="1">
      <alignment vertical="top" wrapText="1"/>
    </xf>
    <xf numFmtId="0" fontId="11" fillId="0" borderId="0" xfId="0" applyFont="1" applyAlignment="1">
      <alignment vertical="top"/>
    </xf>
    <xf numFmtId="0" fontId="13" fillId="0" borderId="0" xfId="0" applyFont="1" applyAlignment="1">
      <alignment vertical="center"/>
    </xf>
    <xf numFmtId="0" fontId="13" fillId="0" borderId="23" xfId="0" applyFont="1" applyBorder="1" applyAlignment="1">
      <alignment vertical="center"/>
    </xf>
    <xf numFmtId="0" fontId="14" fillId="8" borderId="0" xfId="745" applyFont="1" applyFill="1" applyAlignment="1">
      <alignment horizontal="center"/>
    </xf>
    <xf numFmtId="0" fontId="15" fillId="0" borderId="0" xfId="745" applyFont="1"/>
    <xf numFmtId="0" fontId="16" fillId="0" borderId="0" xfId="0" applyFont="1"/>
    <xf numFmtId="0" fontId="11" fillId="0" borderId="0" xfId="0" applyFont="1"/>
    <xf numFmtId="0" fontId="17" fillId="0" borderId="0" xfId="0" applyFont="1" applyAlignment="1">
      <alignment vertical="top"/>
    </xf>
    <xf numFmtId="0" fontId="18" fillId="0" borderId="0" xfId="0" applyFont="1"/>
    <xf numFmtId="0" fontId="15" fillId="0" borderId="0" xfId="0" applyFont="1" applyAlignment="1">
      <alignment horizontal="left" vertical="top" wrapText="1"/>
    </xf>
    <xf numFmtId="0" fontId="15" fillId="0" borderId="0" xfId="0" applyFont="1" applyAlignment="1">
      <alignment vertical="top" wrapText="1"/>
    </xf>
    <xf numFmtId="0" fontId="11" fillId="0" borderId="2" xfId="0" applyFont="1" applyBorder="1"/>
    <xf numFmtId="0" fontId="20" fillId="0" borderId="0" xfId="0" applyFont="1"/>
    <xf numFmtId="0" fontId="14" fillId="0" borderId="0" xfId="0" applyFont="1"/>
    <xf numFmtId="0" fontId="17" fillId="0" borderId="0" xfId="0" applyFont="1" applyAlignment="1">
      <alignment horizontal="left" vertical="center"/>
    </xf>
    <xf numFmtId="0" fontId="13" fillId="0" borderId="0" xfId="0" applyFont="1"/>
    <xf numFmtId="2" fontId="16" fillId="2" borderId="0" xfId="0" applyNumberFormat="1" applyFont="1" applyFill="1" applyAlignment="1">
      <alignment horizontal="left" vertical="top"/>
    </xf>
    <xf numFmtId="0" fontId="13" fillId="0" borderId="0" xfId="0" applyFont="1" applyAlignment="1">
      <alignment horizontal="left" vertical="center"/>
    </xf>
    <xf numFmtId="0" fontId="11" fillId="2" borderId="0" xfId="0" applyFont="1" applyFill="1" applyAlignment="1">
      <alignment vertical="top" wrapText="1"/>
    </xf>
    <xf numFmtId="2" fontId="11" fillId="0" borderId="0" xfId="0" applyNumberFormat="1" applyFont="1" applyAlignment="1">
      <alignment horizontal="left"/>
    </xf>
    <xf numFmtId="0" fontId="11" fillId="2" borderId="0" xfId="0" applyFont="1" applyFill="1" applyAlignment="1">
      <alignment vertical="top"/>
    </xf>
    <xf numFmtId="0" fontId="11" fillId="2" borderId="0" xfId="0" applyFont="1" applyFill="1" applyAlignment="1">
      <alignment horizontal="left" vertical="top"/>
    </xf>
    <xf numFmtId="2" fontId="22" fillId="3" borderId="0" xfId="0" applyNumberFormat="1" applyFont="1" applyFill="1" applyAlignment="1">
      <alignment horizontal="left" vertical="top"/>
    </xf>
    <xf numFmtId="0" fontId="11" fillId="0" borderId="0" xfId="0" applyFont="1" applyAlignment="1">
      <alignment vertical="center" wrapText="1"/>
    </xf>
    <xf numFmtId="0" fontId="11" fillId="0" borderId="0" xfId="0" applyFont="1" applyAlignment="1">
      <alignment vertical="center"/>
    </xf>
    <xf numFmtId="0" fontId="13" fillId="0" borderId="0" xfId="0" applyFont="1" applyAlignment="1">
      <alignment vertical="top" wrapText="1"/>
    </xf>
    <xf numFmtId="0" fontId="11" fillId="2" borderId="0" xfId="0" applyFont="1" applyFill="1" applyAlignment="1">
      <alignment vertical="center" wrapText="1"/>
    </xf>
    <xf numFmtId="0" fontId="21" fillId="0" borderId="0" xfId="0" applyFont="1" applyAlignment="1">
      <alignment vertical="center"/>
    </xf>
    <xf numFmtId="2" fontId="21" fillId="0" borderId="0" xfId="0" applyNumberFormat="1" applyFont="1" applyAlignment="1">
      <alignment vertical="center"/>
    </xf>
    <xf numFmtId="0" fontId="11" fillId="2" borderId="0" xfId="0" applyFont="1" applyFill="1" applyAlignment="1">
      <alignment horizontal="left" vertical="top" wrapText="1"/>
    </xf>
    <xf numFmtId="0" fontId="21" fillId="0" borderId="0" xfId="0" applyFont="1" applyAlignment="1">
      <alignment horizontal="right" vertical="top" wrapText="1"/>
    </xf>
    <xf numFmtId="2" fontId="21" fillId="0" borderId="0" xfId="0" applyNumberFormat="1" applyFont="1" applyAlignment="1">
      <alignment horizontal="left" vertical="top" wrapText="1"/>
    </xf>
    <xf numFmtId="0" fontId="14" fillId="0" borderId="0" xfId="0" applyFont="1" applyAlignment="1">
      <alignment horizontal="left"/>
    </xf>
    <xf numFmtId="0" fontId="17" fillId="0" borderId="0" xfId="0" applyFont="1" applyAlignment="1">
      <alignment vertical="center"/>
    </xf>
    <xf numFmtId="0" fontId="18" fillId="0" borderId="0" xfId="0" applyFont="1" applyAlignment="1">
      <alignment vertical="center"/>
    </xf>
    <xf numFmtId="0" fontId="17" fillId="0" borderId="0" xfId="0" applyFont="1" applyAlignment="1">
      <alignment vertical="top" wrapText="1"/>
    </xf>
    <xf numFmtId="0" fontId="13" fillId="0" borderId="0" xfId="0" applyFont="1" applyAlignment="1">
      <alignment horizontal="left"/>
    </xf>
    <xf numFmtId="0" fontId="21" fillId="0" borderId="0" xfId="0" applyFont="1"/>
    <xf numFmtId="2" fontId="22" fillId="0" borderId="0" xfId="0" applyNumberFormat="1" applyFont="1" applyAlignment="1">
      <alignment horizontal="left" vertical="top"/>
    </xf>
    <xf numFmtId="0" fontId="13" fillId="0" borderId="0" xfId="0" applyFont="1" applyAlignment="1">
      <alignment horizontal="left" vertical="top" wrapText="1"/>
    </xf>
    <xf numFmtId="0" fontId="13" fillId="0" borderId="0" xfId="0" applyFont="1" applyAlignment="1">
      <alignment horizontal="center" vertical="center" textRotation="90"/>
    </xf>
    <xf numFmtId="0" fontId="13" fillId="0" borderId="0" xfId="0" applyFont="1" applyAlignment="1">
      <alignment horizontal="left" vertical="top"/>
    </xf>
    <xf numFmtId="0" fontId="13" fillId="0" borderId="0" xfId="0" applyFont="1" applyAlignment="1">
      <alignment vertical="top"/>
    </xf>
    <xf numFmtId="0" fontId="13" fillId="0" borderId="0" xfId="0" applyFont="1" applyAlignment="1">
      <alignment horizontal="center" vertical="top" wrapText="1"/>
    </xf>
    <xf numFmtId="0" fontId="13" fillId="0" borderId="0" xfId="0" applyFont="1" applyAlignment="1">
      <alignment horizontal="center" vertical="top"/>
    </xf>
    <xf numFmtId="0" fontId="11" fillId="2" borderId="0" xfId="0" applyFont="1" applyFill="1"/>
    <xf numFmtId="0" fontId="13" fillId="3" borderId="0" xfId="0" applyFont="1" applyFill="1" applyAlignment="1">
      <alignment vertical="top"/>
    </xf>
    <xf numFmtId="0" fontId="20" fillId="2" borderId="0" xfId="0" applyFont="1" applyFill="1"/>
    <xf numFmtId="0" fontId="13" fillId="3" borderId="0" xfId="0" applyFont="1" applyFill="1" applyAlignment="1">
      <alignment vertical="top" wrapText="1"/>
    </xf>
    <xf numFmtId="0" fontId="13" fillId="3" borderId="0" xfId="0" applyFont="1" applyFill="1" applyAlignment="1">
      <alignment horizontal="left" vertical="top" wrapText="1"/>
    </xf>
    <xf numFmtId="0" fontId="17" fillId="3" borderId="0" xfId="0" applyFont="1" applyFill="1" applyAlignment="1">
      <alignment horizontal="left" vertical="top"/>
    </xf>
    <xf numFmtId="0" fontId="13" fillId="3" borderId="0" xfId="0" applyFont="1" applyFill="1" applyAlignment="1">
      <alignment horizontal="center" vertical="center" textRotation="90"/>
    </xf>
    <xf numFmtId="0" fontId="13" fillId="3" borderId="0" xfId="0" applyFont="1" applyFill="1" applyAlignment="1">
      <alignment horizontal="left" vertical="top"/>
    </xf>
    <xf numFmtId="0" fontId="13" fillId="3" borderId="0" xfId="0" applyFont="1" applyFill="1" applyAlignment="1">
      <alignment horizontal="center" vertical="top"/>
    </xf>
    <xf numFmtId="0" fontId="21" fillId="3" borderId="0" xfId="0" applyFont="1" applyFill="1" applyAlignment="1">
      <alignment horizontal="right" vertical="top"/>
    </xf>
    <xf numFmtId="2" fontId="21" fillId="3" borderId="0" xfId="0" applyNumberFormat="1" applyFont="1" applyFill="1" applyAlignment="1">
      <alignment horizontal="left" vertical="top"/>
    </xf>
    <xf numFmtId="0" fontId="13" fillId="3" borderId="0" xfId="0" applyFont="1" applyFill="1" applyAlignment="1">
      <alignment horizontal="center" vertical="center"/>
    </xf>
    <xf numFmtId="0" fontId="13" fillId="3" borderId="0" xfId="0" quotePrefix="1" applyFont="1" applyFill="1" applyAlignment="1">
      <alignment horizontal="center" vertical="center"/>
    </xf>
    <xf numFmtId="0" fontId="21" fillId="0" borderId="0" xfId="0" applyFont="1" applyAlignment="1">
      <alignment vertical="top"/>
    </xf>
    <xf numFmtId="1" fontId="11" fillId="0" borderId="0" xfId="0" applyNumberFormat="1" applyFont="1" applyAlignment="1">
      <alignment horizontal="left"/>
    </xf>
    <xf numFmtId="2" fontId="21" fillId="0" borderId="0" xfId="0" applyNumberFormat="1" applyFont="1" applyAlignment="1">
      <alignment horizontal="left" vertical="top"/>
    </xf>
    <xf numFmtId="0" fontId="21" fillId="0" borderId="0" xfId="0" applyFont="1" applyAlignment="1">
      <alignment horizontal="right" vertical="top"/>
    </xf>
    <xf numFmtId="0" fontId="22" fillId="4" borderId="0" xfId="0" applyFont="1" applyFill="1" applyAlignment="1">
      <alignment vertical="center" textRotation="90" wrapText="1"/>
    </xf>
    <xf numFmtId="1" fontId="14" fillId="0" borderId="0" xfId="0" applyNumberFormat="1" applyFont="1"/>
    <xf numFmtId="0" fontId="15" fillId="0" borderId="0" xfId="0" applyFont="1"/>
    <xf numFmtId="0" fontId="15" fillId="0" borderId="0" xfId="0" applyFont="1" applyAlignment="1">
      <alignment horizontal="left"/>
    </xf>
    <xf numFmtId="2" fontId="15" fillId="0" borderId="0" xfId="0" applyNumberFormat="1" applyFont="1"/>
    <xf numFmtId="0" fontId="16" fillId="0" borderId="0" xfId="0" applyFont="1" applyAlignment="1">
      <alignment horizontal="center"/>
    </xf>
    <xf numFmtId="0" fontId="11" fillId="0" borderId="0" xfId="0" applyFont="1" applyAlignment="1">
      <alignment horizontal="left"/>
    </xf>
    <xf numFmtId="0" fontId="16" fillId="0" borderId="0" xfId="0" applyFont="1" applyAlignment="1">
      <alignment horizontal="left"/>
    </xf>
    <xf numFmtId="0" fontId="18" fillId="0" borderId="0" xfId="0" applyFont="1" applyAlignment="1">
      <alignment vertical="top"/>
    </xf>
    <xf numFmtId="0" fontId="13" fillId="0" borderId="0" xfId="0" applyFont="1" applyAlignment="1">
      <alignment horizontal="center"/>
    </xf>
    <xf numFmtId="2" fontId="11" fillId="0" borderId="0" xfId="0" applyNumberFormat="1" applyFont="1"/>
    <xf numFmtId="0" fontId="11" fillId="0" borderId="0" xfId="0" applyFont="1" applyAlignment="1">
      <alignment horizontal="center" vertical="center"/>
    </xf>
    <xf numFmtId="0" fontId="15" fillId="7" borderId="0" xfId="0" applyFont="1" applyFill="1"/>
    <xf numFmtId="0" fontId="15" fillId="7" borderId="0" xfId="0" applyFont="1" applyFill="1" applyAlignment="1">
      <alignment vertical="top" wrapText="1"/>
    </xf>
    <xf numFmtId="0" fontId="11" fillId="0" borderId="0" xfId="0" applyFont="1" applyAlignment="1">
      <alignment horizontal="left" vertical="center"/>
    </xf>
    <xf numFmtId="0" fontId="13" fillId="0" borderId="0" xfId="0" applyFont="1" applyAlignment="1">
      <alignment vertical="center" wrapText="1"/>
    </xf>
    <xf numFmtId="2" fontId="21" fillId="0" borderId="0" xfId="0" applyNumberFormat="1" applyFont="1" applyAlignment="1">
      <alignment horizontal="left" vertical="center"/>
    </xf>
    <xf numFmtId="0" fontId="13" fillId="3" borderId="0" xfId="0" applyFont="1" applyFill="1" applyAlignment="1">
      <alignment horizontal="center" vertical="top" wrapText="1"/>
    </xf>
    <xf numFmtId="0" fontId="21" fillId="3" borderId="0" xfId="0" applyFont="1" applyFill="1" applyAlignment="1">
      <alignment horizontal="right" vertical="top" wrapText="1"/>
    </xf>
    <xf numFmtId="0" fontId="11" fillId="0" borderId="0" xfId="0" applyFont="1" applyAlignment="1">
      <alignment horizontal="center" vertical="top"/>
    </xf>
    <xf numFmtId="0" fontId="11" fillId="0" borderId="0" xfId="0" applyFont="1" applyAlignment="1">
      <alignment horizontal="center"/>
    </xf>
    <xf numFmtId="0" fontId="21" fillId="0" borderId="0" xfId="0" applyFont="1" applyAlignment="1">
      <alignment horizontal="left" vertical="top"/>
    </xf>
    <xf numFmtId="0" fontId="14" fillId="2" borderId="0" xfId="0" applyFont="1" applyFill="1"/>
    <xf numFmtId="0" fontId="29" fillId="2" borderId="0" xfId="0" applyFont="1" applyFill="1" applyAlignment="1">
      <alignment vertical="top"/>
    </xf>
    <xf numFmtId="0" fontId="18" fillId="2" borderId="0" xfId="0" applyFont="1" applyFill="1"/>
    <xf numFmtId="0" fontId="11" fillId="2" borderId="0" xfId="0" applyFont="1" applyFill="1" applyAlignment="1">
      <alignment horizontal="center" vertical="top"/>
    </xf>
    <xf numFmtId="2" fontId="21" fillId="0" borderId="0" xfId="0" applyNumberFormat="1" applyFont="1" applyAlignment="1">
      <alignment vertical="top"/>
    </xf>
    <xf numFmtId="0" fontId="13" fillId="2" borderId="0" xfId="0" applyFont="1" applyFill="1" applyAlignment="1">
      <alignment horizontal="center" vertical="center" wrapText="1"/>
    </xf>
    <xf numFmtId="0" fontId="13" fillId="2" borderId="0" xfId="0" applyFont="1" applyFill="1" applyAlignment="1">
      <alignment horizontal="left" vertical="center"/>
    </xf>
    <xf numFmtId="0" fontId="13" fillId="2" borderId="0" xfId="0" applyFont="1" applyFill="1" applyAlignment="1">
      <alignment horizontal="center" vertical="center"/>
    </xf>
    <xf numFmtId="0" fontId="13" fillId="2" borderId="0" xfId="0" applyFont="1" applyFill="1" applyAlignment="1">
      <alignment vertical="top"/>
    </xf>
    <xf numFmtId="0" fontId="13" fillId="2" borderId="0" xfId="0" applyFont="1" applyFill="1" applyAlignment="1">
      <alignment vertical="top" wrapText="1"/>
    </xf>
    <xf numFmtId="0" fontId="17" fillId="0" borderId="0" xfId="0" applyFont="1" applyAlignment="1">
      <alignment horizontal="left" vertical="top"/>
    </xf>
    <xf numFmtId="2" fontId="17" fillId="0" borderId="0" xfId="0" applyNumberFormat="1" applyFont="1" applyAlignment="1">
      <alignment horizontal="left" vertical="top"/>
    </xf>
    <xf numFmtId="2" fontId="16" fillId="2" borderId="0" xfId="0" applyNumberFormat="1" applyFont="1" applyFill="1" applyAlignment="1">
      <alignment vertical="top"/>
    </xf>
    <xf numFmtId="0" fontId="13" fillId="0" borderId="0" xfId="0" applyFont="1" applyAlignment="1">
      <alignment horizontal="right" vertical="center"/>
    </xf>
    <xf numFmtId="2" fontId="22" fillId="3" borderId="0" xfId="0" applyNumberFormat="1" applyFont="1" applyFill="1" applyAlignment="1">
      <alignment vertical="top"/>
    </xf>
    <xf numFmtId="0" fontId="14" fillId="0" borderId="0" xfId="0" applyFont="1" applyAlignment="1">
      <alignment horizontal="left" vertical="top"/>
    </xf>
    <xf numFmtId="0" fontId="15" fillId="0" borderId="0" xfId="0" applyFont="1" applyAlignment="1">
      <alignment horizontal="left" vertical="top"/>
    </xf>
    <xf numFmtId="0" fontId="11" fillId="0" borderId="0" xfId="0" applyFont="1" applyAlignment="1">
      <alignment horizontal="left" vertical="top"/>
    </xf>
    <xf numFmtId="0" fontId="22" fillId="0" borderId="0" xfId="0" applyFont="1"/>
    <xf numFmtId="0" fontId="27" fillId="0" borderId="0" xfId="0" applyFont="1"/>
    <xf numFmtId="0" fontId="17" fillId="0" borderId="0" xfId="0" applyFont="1" applyAlignment="1">
      <alignment horizontal="center" vertical="center" wrapText="1"/>
    </xf>
    <xf numFmtId="2" fontId="21" fillId="0" borderId="0" xfId="0" applyNumberFormat="1" applyFont="1" applyAlignment="1">
      <alignment horizontal="center" vertical="center"/>
    </xf>
    <xf numFmtId="0" fontId="15" fillId="0" borderId="0" xfId="0" applyFont="1" applyAlignment="1">
      <alignment horizontal="left" vertical="center"/>
    </xf>
    <xf numFmtId="0" fontId="11" fillId="2" borderId="2" xfId="0" applyFont="1" applyFill="1" applyBorder="1" applyAlignment="1">
      <alignment horizontal="left" vertical="top" wrapText="1"/>
    </xf>
    <xf numFmtId="0" fontId="11" fillId="2" borderId="2" xfId="0" applyFont="1" applyFill="1" applyBorder="1" applyAlignment="1">
      <alignment vertical="top" wrapText="1"/>
    </xf>
    <xf numFmtId="0" fontId="15" fillId="2" borderId="0" xfId="0" applyFont="1" applyFill="1" applyAlignment="1">
      <alignment horizontal="left" vertical="top"/>
    </xf>
    <xf numFmtId="0" fontId="11" fillId="5" borderId="1" xfId="0" applyFont="1" applyFill="1" applyBorder="1" applyAlignment="1">
      <alignment horizontal="center" vertical="top" wrapText="1"/>
    </xf>
    <xf numFmtId="0" fontId="16" fillId="5" borderId="1" xfId="0" applyFont="1" applyFill="1" applyBorder="1" applyAlignment="1">
      <alignment horizontal="center" vertical="top" wrapText="1"/>
    </xf>
    <xf numFmtId="0" fontId="11" fillId="2" borderId="1" xfId="0" applyFont="1" applyFill="1" applyBorder="1" applyAlignment="1">
      <alignment horizontal="center" vertical="top" wrapText="1"/>
    </xf>
    <xf numFmtId="0" fontId="15" fillId="2" borderId="0" xfId="0" applyFont="1" applyFill="1"/>
    <xf numFmtId="2" fontId="14" fillId="0" borderId="0" xfId="0" applyNumberFormat="1" applyFont="1" applyAlignment="1">
      <alignment horizontal="left" vertical="top" wrapText="1"/>
    </xf>
    <xf numFmtId="0" fontId="21" fillId="0" borderId="0" xfId="0" applyFont="1" applyAlignment="1">
      <alignment horizontal="center" vertical="center" wrapText="1"/>
    </xf>
    <xf numFmtId="0" fontId="12" fillId="2" borderId="0" xfId="0" applyFont="1" applyFill="1" applyAlignment="1">
      <alignment vertical="center"/>
    </xf>
    <xf numFmtId="0" fontId="12" fillId="0" borderId="0" xfId="0" applyFont="1" applyAlignment="1">
      <alignment vertical="top"/>
    </xf>
    <xf numFmtId="0" fontId="15" fillId="3" borderId="0" xfId="0" applyFont="1" applyFill="1" applyAlignment="1">
      <alignment vertical="center"/>
    </xf>
    <xf numFmtId="0" fontId="15" fillId="0" borderId="0" xfId="0" applyFont="1" applyAlignment="1">
      <alignment vertical="center"/>
    </xf>
    <xf numFmtId="0" fontId="15" fillId="3" borderId="0" xfId="0" applyFont="1" applyFill="1" applyAlignment="1">
      <alignment horizontal="left" vertical="center"/>
    </xf>
    <xf numFmtId="0" fontId="15" fillId="0" borderId="0" xfId="0" applyFont="1" applyAlignment="1">
      <alignment horizontal="center" vertical="top"/>
    </xf>
    <xf numFmtId="0" fontId="15" fillId="0" borderId="0" xfId="0" applyFont="1" applyAlignment="1">
      <alignment vertical="top"/>
    </xf>
    <xf numFmtId="0" fontId="12" fillId="0" borderId="0" xfId="0" applyFont="1"/>
    <xf numFmtId="0" fontId="11" fillId="2" borderId="2" xfId="0" applyFont="1" applyFill="1" applyBorder="1" applyAlignment="1">
      <alignment horizontal="left" vertical="top"/>
    </xf>
    <xf numFmtId="0" fontId="18" fillId="0" borderId="0" xfId="0" applyFont="1" applyAlignment="1">
      <alignment horizontal="left"/>
    </xf>
    <xf numFmtId="0" fontId="16" fillId="2" borderId="0" xfId="0" applyFont="1" applyFill="1" applyAlignment="1">
      <alignment horizontal="left" vertical="top"/>
    </xf>
    <xf numFmtId="0" fontId="11" fillId="0" borderId="0" xfId="0" applyFont="1" applyAlignment="1">
      <alignment horizontal="left" vertical="center" wrapText="1"/>
    </xf>
    <xf numFmtId="0" fontId="15" fillId="0" borderId="23" xfId="0" applyFont="1" applyBorder="1" applyAlignment="1">
      <alignment horizontal="left" vertical="top"/>
    </xf>
    <xf numFmtId="0" fontId="15" fillId="9" borderId="0" xfId="0" applyFont="1" applyFill="1" applyAlignment="1">
      <alignment horizontal="left" vertical="top"/>
    </xf>
    <xf numFmtId="0" fontId="15" fillId="7" borderId="0" xfId="0" applyFont="1" applyFill="1" applyAlignment="1">
      <alignment horizontal="left" vertical="top"/>
    </xf>
    <xf numFmtId="0" fontId="15" fillId="0" borderId="0" xfId="0" applyFont="1" applyAlignment="1">
      <alignment horizontal="center" vertical="top" wrapText="1"/>
    </xf>
    <xf numFmtId="0" fontId="15" fillId="0" borderId="0" xfId="0" applyFont="1" applyAlignment="1">
      <alignment horizontal="center"/>
    </xf>
    <xf numFmtId="0" fontId="11" fillId="0" borderId="2" xfId="0" applyFont="1" applyBorder="1" applyAlignment="1">
      <alignment horizontal="left" vertical="top" wrapText="1"/>
    </xf>
    <xf numFmtId="0" fontId="18" fillId="0" borderId="0" xfId="0" applyFont="1" applyAlignment="1">
      <alignment horizontal="center"/>
    </xf>
    <xf numFmtId="0" fontId="14" fillId="0" borderId="0" xfId="0" applyFont="1" applyAlignment="1">
      <alignment horizontal="center"/>
    </xf>
    <xf numFmtId="0" fontId="14" fillId="0" borderId="0" xfId="0" applyFont="1" applyAlignment="1">
      <alignment horizontal="center" vertical="top"/>
    </xf>
    <xf numFmtId="0" fontId="18" fillId="0" borderId="0" xfId="0" applyFont="1" applyAlignment="1">
      <alignment horizontal="center" vertical="top"/>
    </xf>
    <xf numFmtId="0" fontId="11" fillId="7" borderId="0" xfId="0" applyFont="1" applyFill="1"/>
    <xf numFmtId="0" fontId="21" fillId="2" borderId="0" xfId="0" applyFont="1" applyFill="1" applyAlignment="1">
      <alignment horizontal="left" vertical="center"/>
    </xf>
    <xf numFmtId="0" fontId="21" fillId="0" borderId="0" xfId="0" quotePrefix="1" applyFont="1" applyAlignment="1">
      <alignment vertical="center"/>
    </xf>
    <xf numFmtId="0" fontId="11" fillId="0" borderId="10" xfId="0" applyFont="1" applyBorder="1"/>
    <xf numFmtId="0" fontId="15" fillId="2" borderId="0" xfId="0" applyFont="1" applyFill="1" applyAlignment="1">
      <alignment horizontal="left" vertical="top" wrapText="1"/>
    </xf>
    <xf numFmtId="0" fontId="11" fillId="2" borderId="0" xfId="0" applyFont="1" applyFill="1" applyAlignment="1">
      <alignment vertical="center"/>
    </xf>
    <xf numFmtId="0" fontId="17" fillId="2" borderId="0" xfId="0" applyFont="1" applyFill="1" applyAlignment="1">
      <alignment horizontal="left" vertical="top"/>
    </xf>
    <xf numFmtId="0" fontId="17" fillId="2" borderId="2" xfId="0" applyFont="1" applyFill="1" applyBorder="1" applyAlignment="1">
      <alignment horizontal="left" vertical="top"/>
    </xf>
    <xf numFmtId="0" fontId="17" fillId="2" borderId="10" xfId="0" applyFont="1" applyFill="1" applyBorder="1" applyAlignment="1">
      <alignment horizontal="left" vertical="top"/>
    </xf>
    <xf numFmtId="0" fontId="21" fillId="2" borderId="0" xfId="0" applyFont="1" applyFill="1" applyAlignment="1">
      <alignment horizontal="center" vertical="top"/>
    </xf>
    <xf numFmtId="2" fontId="21" fillId="0" borderId="2" xfId="0" applyNumberFormat="1" applyFont="1" applyBorder="1" applyAlignment="1">
      <alignment horizontal="center" vertical="top"/>
    </xf>
    <xf numFmtId="2" fontId="21" fillId="2" borderId="2" xfId="0" applyNumberFormat="1" applyFont="1" applyFill="1" applyBorder="1" applyAlignment="1">
      <alignment horizontal="center" vertical="top"/>
    </xf>
    <xf numFmtId="0" fontId="15" fillId="2" borderId="2" xfId="0" applyFont="1" applyFill="1" applyBorder="1" applyAlignment="1">
      <alignment horizontal="left" vertical="top"/>
    </xf>
    <xf numFmtId="0" fontId="15" fillId="2" borderId="0" xfId="0" applyFont="1" applyFill="1" applyAlignment="1">
      <alignment horizontal="center" vertical="top"/>
    </xf>
    <xf numFmtId="0" fontId="15" fillId="2" borderId="10" xfId="0" applyFont="1" applyFill="1" applyBorder="1" applyAlignment="1">
      <alignment horizontal="left" vertical="top"/>
    </xf>
    <xf numFmtId="0" fontId="11" fillId="2" borderId="13" xfId="0" applyFont="1" applyFill="1" applyBorder="1" applyAlignment="1">
      <alignment horizontal="center" vertical="top"/>
    </xf>
    <xf numFmtId="0" fontId="11" fillId="2" borderId="10" xfId="0" applyFont="1" applyFill="1" applyBorder="1" applyAlignment="1">
      <alignment horizontal="center" vertical="top"/>
    </xf>
    <xf numFmtId="0" fontId="11" fillId="2" borderId="14" xfId="0" applyFont="1" applyFill="1" applyBorder="1" applyAlignment="1">
      <alignment horizontal="center" vertical="top"/>
    </xf>
    <xf numFmtId="0" fontId="11" fillId="2" borderId="12" xfId="0" applyFont="1" applyFill="1" applyBorder="1" applyAlignment="1">
      <alignment horizontal="center" vertical="top"/>
    </xf>
    <xf numFmtId="0" fontId="11" fillId="5" borderId="0" xfId="0" applyFont="1" applyFill="1" applyAlignment="1">
      <alignment horizontal="center" vertical="top"/>
    </xf>
    <xf numFmtId="0" fontId="11" fillId="5" borderId="10" xfId="0" applyFont="1" applyFill="1" applyBorder="1" applyAlignment="1">
      <alignment horizontal="center" vertical="top"/>
    </xf>
    <xf numFmtId="0" fontId="11" fillId="2" borderId="1" xfId="0" applyFont="1" applyFill="1" applyBorder="1" applyAlignment="1">
      <alignment horizontal="center" vertical="top"/>
    </xf>
    <xf numFmtId="0" fontId="11" fillId="5" borderId="1" xfId="0" applyFont="1" applyFill="1" applyBorder="1" applyAlignment="1">
      <alignment horizontal="center" vertical="top"/>
    </xf>
    <xf numFmtId="0" fontId="11" fillId="5" borderId="14" xfId="0" applyFont="1" applyFill="1" applyBorder="1" applyAlignment="1">
      <alignment horizontal="center" vertical="top"/>
    </xf>
    <xf numFmtId="0" fontId="11" fillId="5" borderId="12" xfId="0" applyFont="1" applyFill="1" applyBorder="1" applyAlignment="1">
      <alignment horizontal="center" vertical="top"/>
    </xf>
    <xf numFmtId="0" fontId="17" fillId="0" borderId="0" xfId="0" quotePrefix="1" applyFont="1" applyAlignment="1">
      <alignment horizontal="left" vertical="center"/>
    </xf>
    <xf numFmtId="0" fontId="16" fillId="0" borderId="0" xfId="0" applyFont="1" applyAlignment="1">
      <alignment vertical="center"/>
    </xf>
    <xf numFmtId="0" fontId="22" fillId="0" borderId="0" xfId="0" applyFont="1" applyAlignment="1">
      <alignment horizontal="center" vertical="center" textRotation="90"/>
    </xf>
    <xf numFmtId="0" fontId="16" fillId="2" borderId="2" xfId="0" applyFont="1" applyFill="1" applyBorder="1" applyAlignment="1">
      <alignment horizontal="left" vertical="top"/>
    </xf>
    <xf numFmtId="0" fontId="11" fillId="0" borderId="2" xfId="0" applyFont="1" applyBorder="1" applyAlignment="1">
      <alignment vertical="top" wrapText="1"/>
    </xf>
    <xf numFmtId="0" fontId="19" fillId="0" borderId="2" xfId="0" applyFont="1" applyBorder="1" applyAlignment="1">
      <alignment vertical="top" wrapText="1"/>
    </xf>
    <xf numFmtId="0" fontId="16" fillId="2" borderId="1" xfId="0" applyFont="1" applyFill="1" applyBorder="1" applyAlignment="1">
      <alignment horizontal="center" vertical="top" wrapText="1"/>
    </xf>
    <xf numFmtId="0" fontId="16" fillId="0" borderId="0" xfId="0" applyFont="1" applyAlignment="1">
      <alignment horizontal="left" vertical="top"/>
    </xf>
    <xf numFmtId="0" fontId="16" fillId="2" borderId="8" xfId="0" applyFont="1" applyFill="1" applyBorder="1" applyAlignment="1">
      <alignment vertical="center" wrapText="1"/>
    </xf>
    <xf numFmtId="0" fontId="16" fillId="2" borderId="13" xfId="0" applyFont="1" applyFill="1" applyBorder="1" applyAlignment="1">
      <alignment vertical="center" wrapText="1"/>
    </xf>
    <xf numFmtId="0" fontId="16" fillId="2" borderId="13" xfId="0" applyFont="1" applyFill="1" applyBorder="1" applyAlignment="1">
      <alignment horizontal="center" vertical="center" wrapText="1"/>
    </xf>
    <xf numFmtId="0" fontId="16" fillId="2" borderId="1" xfId="0" applyFont="1" applyFill="1" applyBorder="1" applyAlignment="1">
      <alignment horizontal="left" vertical="center"/>
    </xf>
    <xf numFmtId="0" fontId="16" fillId="2" borderId="9" xfId="0" applyFont="1" applyFill="1" applyBorder="1" applyAlignment="1">
      <alignment vertical="center" wrapText="1"/>
    </xf>
    <xf numFmtId="0" fontId="16" fillId="2" borderId="0" xfId="0" applyFont="1" applyFill="1" applyAlignment="1">
      <alignment vertical="center" wrapText="1"/>
    </xf>
    <xf numFmtId="0" fontId="16" fillId="2" borderId="0" xfId="0" applyFont="1" applyFill="1" applyAlignment="1">
      <alignment horizontal="center" vertical="center" wrapText="1"/>
    </xf>
    <xf numFmtId="0" fontId="11" fillId="2" borderId="0" xfId="0" applyFont="1" applyFill="1" applyAlignment="1">
      <alignment horizontal="left"/>
    </xf>
    <xf numFmtId="0" fontId="11" fillId="2" borderId="2" xfId="0" applyFont="1" applyFill="1" applyBorder="1" applyAlignment="1">
      <alignment horizontal="left"/>
    </xf>
    <xf numFmtId="0" fontId="11" fillId="0" borderId="11" xfId="0" applyFont="1" applyBorder="1" applyAlignment="1">
      <alignment horizontal="left" vertical="center"/>
    </xf>
    <xf numFmtId="0" fontId="11" fillId="0" borderId="14"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6" fillId="0" borderId="4" xfId="0" applyFont="1" applyBorder="1"/>
    <xf numFmtId="0" fontId="16" fillId="0" borderId="4" xfId="0" applyFont="1" applyBorder="1" applyAlignment="1">
      <alignment horizontal="center"/>
    </xf>
    <xf numFmtId="0" fontId="16" fillId="0" borderId="0" xfId="744" applyFont="1" applyAlignment="1">
      <alignment horizontal="left" vertical="center"/>
    </xf>
    <xf numFmtId="0" fontId="11" fillId="2" borderId="0" xfId="0" applyFont="1" applyFill="1" applyAlignment="1">
      <alignment horizontal="left" vertical="center"/>
    </xf>
    <xf numFmtId="0" fontId="16" fillId="2" borderId="2" xfId="0" applyFont="1" applyFill="1" applyBorder="1" applyAlignment="1">
      <alignment horizontal="left" vertical="center"/>
    </xf>
    <xf numFmtId="0" fontId="11" fillId="2" borderId="0" xfId="0" quotePrefix="1" applyFont="1" applyFill="1" applyAlignment="1">
      <alignment horizontal="center"/>
    </xf>
    <xf numFmtId="0" fontId="11" fillId="2" borderId="0" xfId="0" quotePrefix="1" applyFont="1" applyFill="1"/>
    <xf numFmtId="0" fontId="19" fillId="2" borderId="10" xfId="0" applyFont="1" applyFill="1" applyBorder="1" applyAlignment="1">
      <alignment vertical="top" wrapText="1"/>
    </xf>
    <xf numFmtId="0" fontId="16" fillId="0" borderId="0" xfId="744" applyFont="1" applyAlignment="1">
      <alignment horizontal="left" vertical="center" shrinkToFit="1"/>
    </xf>
    <xf numFmtId="165" fontId="16" fillId="0" borderId="0" xfId="744" applyNumberFormat="1" applyFont="1" applyAlignment="1">
      <alignment horizontal="left" vertical="center"/>
    </xf>
    <xf numFmtId="0" fontId="15" fillId="0" borderId="0" xfId="744" applyFont="1" applyAlignment="1">
      <alignment horizontal="left" vertical="center"/>
    </xf>
    <xf numFmtId="165" fontId="16" fillId="0" borderId="0" xfId="744" applyNumberFormat="1" applyFont="1" applyAlignment="1">
      <alignment vertical="center" wrapText="1" shrinkToFit="1"/>
    </xf>
    <xf numFmtId="165" fontId="15" fillId="0" borderId="0" xfId="744" applyNumberFormat="1" applyFont="1" applyAlignment="1">
      <alignment vertical="center"/>
    </xf>
    <xf numFmtId="0" fontId="16" fillId="0" borderId="0" xfId="744" applyFont="1" applyAlignment="1">
      <alignment horizontal="center" vertical="center" shrinkToFit="1"/>
    </xf>
    <xf numFmtId="0" fontId="21" fillId="0" borderId="0" xfId="744" applyFont="1" applyAlignment="1">
      <alignment horizontal="left" vertical="center"/>
    </xf>
    <xf numFmtId="0" fontId="16" fillId="0" borderId="0" xfId="744" applyFont="1" applyAlignment="1">
      <alignment horizontal="center" vertical="center" wrapText="1" shrinkToFit="1"/>
    </xf>
    <xf numFmtId="0" fontId="13" fillId="0" borderId="0" xfId="744" applyFont="1" applyAlignment="1">
      <alignment vertical="top" wrapText="1"/>
    </xf>
    <xf numFmtId="0" fontId="27" fillId="0" borderId="0" xfId="744" applyFont="1" applyAlignment="1">
      <alignment horizontal="left" vertical="center" shrinkToFit="1"/>
    </xf>
    <xf numFmtId="0" fontId="16" fillId="0" borderId="0" xfId="744" applyFont="1" applyAlignment="1">
      <alignment horizontal="center" vertical="center"/>
    </xf>
    <xf numFmtId="0" fontId="16" fillId="0" borderId="0" xfId="744" applyFont="1" applyAlignment="1">
      <alignment vertical="center" wrapText="1"/>
    </xf>
    <xf numFmtId="0" fontId="27" fillId="0" borderId="0" xfId="744" applyFont="1" applyAlignment="1">
      <alignment horizontal="center" vertical="center"/>
    </xf>
    <xf numFmtId="0" fontId="27" fillId="0" borderId="0" xfId="744" applyFont="1" applyAlignment="1">
      <alignment vertical="top"/>
    </xf>
    <xf numFmtId="0" fontId="15" fillId="0" borderId="0" xfId="744" applyFont="1" applyAlignment="1">
      <alignment horizontal="left" vertical="center" shrinkToFit="1"/>
    </xf>
    <xf numFmtId="0" fontId="15" fillId="0" borderId="0" xfId="744" applyFont="1" applyAlignment="1">
      <alignment horizontal="center" vertical="center"/>
    </xf>
    <xf numFmtId="0" fontId="11" fillId="0" borderId="0" xfId="744" applyFont="1" applyAlignment="1">
      <alignment horizontal="left" vertical="top"/>
    </xf>
    <xf numFmtId="0" fontId="11" fillId="0" borderId="2" xfId="744" applyFont="1" applyBorder="1" applyAlignment="1">
      <alignment horizontal="left" vertical="top" wrapText="1"/>
    </xf>
    <xf numFmtId="0" fontId="11" fillId="0" borderId="2" xfId="744" applyFont="1" applyBorder="1" applyAlignment="1">
      <alignment vertical="top" wrapText="1"/>
    </xf>
    <xf numFmtId="0" fontId="11" fillId="0" borderId="2" xfId="744" applyFont="1" applyBorder="1" applyAlignment="1">
      <alignment horizontal="left" vertical="top"/>
    </xf>
    <xf numFmtId="0" fontId="15" fillId="0" borderId="2" xfId="744" applyFont="1" applyBorder="1" applyAlignment="1">
      <alignment horizontal="left" vertical="top" wrapText="1"/>
    </xf>
    <xf numFmtId="0" fontId="19" fillId="0" borderId="2" xfId="744" applyFont="1" applyBorder="1" applyAlignment="1">
      <alignment vertical="top" wrapText="1"/>
    </xf>
    <xf numFmtId="0" fontId="11" fillId="0" borderId="2" xfId="744" applyFont="1" applyBorder="1" applyAlignment="1">
      <alignment vertical="top"/>
    </xf>
    <xf numFmtId="0" fontId="11" fillId="0" borderId="2" xfId="744" applyFont="1" applyBorder="1" applyAlignment="1">
      <alignment vertical="center"/>
    </xf>
    <xf numFmtId="0" fontId="11" fillId="0" borderId="2" xfId="744" applyFont="1" applyBorder="1" applyAlignment="1">
      <alignment horizontal="center" vertical="top"/>
    </xf>
    <xf numFmtId="0" fontId="11" fillId="0" borderId="2" xfId="744" applyFont="1" applyBorder="1" applyAlignment="1">
      <alignment vertical="center" wrapText="1"/>
    </xf>
    <xf numFmtId="0" fontId="34" fillId="0" borderId="2" xfId="744" applyFont="1" applyBorder="1" applyAlignment="1">
      <alignment horizontal="left" vertical="top" wrapText="1"/>
    </xf>
    <xf numFmtId="0" fontId="11" fillId="0" borderId="2" xfId="746" applyFont="1" applyBorder="1" applyAlignment="1">
      <alignment horizontal="center" vertical="top" wrapText="1"/>
    </xf>
    <xf numFmtId="0" fontId="11" fillId="0" borderId="2" xfId="746" applyFont="1" applyBorder="1" applyAlignment="1">
      <alignment horizontal="center" vertical="center" wrapText="1"/>
    </xf>
    <xf numFmtId="0" fontId="19" fillId="0" borderId="2" xfId="744" applyFont="1" applyBorder="1" applyAlignment="1">
      <alignment horizontal="left" vertical="center" wrapText="1"/>
    </xf>
    <xf numFmtId="0" fontId="11" fillId="0" borderId="2" xfId="744" applyFont="1" applyBorder="1" applyAlignment="1">
      <alignment textRotation="90"/>
    </xf>
    <xf numFmtId="0" fontId="11" fillId="0" borderId="0" xfId="744" applyFont="1" applyAlignment="1">
      <alignment horizontal="center" vertical="center"/>
    </xf>
    <xf numFmtId="0" fontId="11" fillId="0" borderId="2" xfId="744" applyFont="1" applyBorder="1" applyAlignment="1">
      <alignment horizontal="center" vertical="center"/>
    </xf>
    <xf numFmtId="0" fontId="33" fillId="0" borderId="2" xfId="744" applyFont="1" applyBorder="1" applyAlignment="1">
      <alignment vertical="top"/>
    </xf>
    <xf numFmtId="0" fontId="37" fillId="0" borderId="2" xfId="744" applyFont="1" applyBorder="1" applyAlignment="1">
      <alignment horizontal="left" vertical="top"/>
    </xf>
    <xf numFmtId="2" fontId="21" fillId="0" borderId="2" xfId="744" applyNumberFormat="1" applyFont="1" applyBorder="1" applyAlignment="1">
      <alignment horizontal="left" vertical="top"/>
    </xf>
    <xf numFmtId="0" fontId="11" fillId="0" borderId="2" xfId="744" applyFont="1" applyBorder="1" applyAlignment="1">
      <alignment horizontal="center"/>
    </xf>
    <xf numFmtId="0" fontId="11" fillId="0" borderId="1" xfId="744" applyFont="1" applyBorder="1" applyAlignment="1">
      <alignment horizontal="center" vertical="center"/>
    </xf>
    <xf numFmtId="0" fontId="14" fillId="0" borderId="7" xfId="0" applyFont="1" applyBorder="1"/>
    <xf numFmtId="0" fontId="15" fillId="0" borderId="3" xfId="0" applyFont="1" applyBorder="1" applyAlignment="1">
      <alignment vertical="top"/>
    </xf>
    <xf numFmtId="0" fontId="28" fillId="0" borderId="0" xfId="0" applyFont="1"/>
    <xf numFmtId="0" fontId="12" fillId="0" borderId="0" xfId="0" applyFont="1" applyAlignment="1">
      <alignment vertical="top" wrapText="1"/>
    </xf>
    <xf numFmtId="0" fontId="21" fillId="2" borderId="0" xfId="0" applyFont="1" applyFill="1" applyAlignment="1">
      <alignment horizontal="left" vertical="top"/>
    </xf>
    <xf numFmtId="0" fontId="16" fillId="2" borderId="10" xfId="0" applyFont="1" applyFill="1" applyBorder="1" applyAlignment="1">
      <alignment horizontal="left" vertical="top"/>
    </xf>
    <xf numFmtId="0" fontId="16" fillId="2" borderId="0" xfId="0" applyFont="1" applyFill="1" applyAlignment="1">
      <alignment horizontal="center" vertical="top"/>
    </xf>
    <xf numFmtId="0" fontId="15" fillId="0" borderId="2" xfId="0" applyFont="1" applyBorder="1" applyAlignment="1">
      <alignment vertical="top" wrapText="1"/>
    </xf>
    <xf numFmtId="0" fontId="27" fillId="0" borderId="2" xfId="0" applyFont="1" applyBorder="1" applyAlignment="1">
      <alignment horizontal="left" vertical="top"/>
    </xf>
    <xf numFmtId="0" fontId="13" fillId="2" borderId="0" xfId="0" applyFont="1" applyFill="1" applyAlignment="1">
      <alignment vertical="center" wrapText="1"/>
    </xf>
    <xf numFmtId="2" fontId="21" fillId="2" borderId="2" xfId="0" applyNumberFormat="1" applyFont="1" applyFill="1" applyBorder="1" applyAlignment="1">
      <alignment horizontal="left" vertical="top"/>
    </xf>
    <xf numFmtId="0" fontId="16" fillId="2" borderId="0" xfId="0" applyFont="1" applyFill="1" applyAlignment="1">
      <alignment horizontal="center" vertical="center"/>
    </xf>
    <xf numFmtId="0" fontId="16" fillId="0" borderId="0" xfId="0" applyFont="1" applyAlignment="1">
      <alignment horizontal="center" vertical="top"/>
    </xf>
    <xf numFmtId="0" fontId="11" fillId="5" borderId="13" xfId="0" applyFont="1" applyFill="1" applyBorder="1" applyAlignment="1">
      <alignment horizontal="center" vertical="top"/>
    </xf>
    <xf numFmtId="0" fontId="28" fillId="0" borderId="0" xfId="0" applyFont="1" applyAlignment="1">
      <alignment horizontal="left" wrapText="1"/>
    </xf>
    <xf numFmtId="0" fontId="28" fillId="0" borderId="0" xfId="0" applyFont="1" applyAlignment="1">
      <alignment vertical="top" wrapText="1"/>
    </xf>
    <xf numFmtId="10" fontId="11" fillId="0" borderId="0" xfId="741" applyNumberFormat="1" applyFont="1" applyAlignment="1">
      <alignment horizontal="center"/>
    </xf>
    <xf numFmtId="10" fontId="11" fillId="0" borderId="0" xfId="741" applyNumberFormat="1" applyFont="1"/>
    <xf numFmtId="0" fontId="14" fillId="0" borderId="0" xfId="0" applyFont="1" applyAlignment="1">
      <alignment vertical="center"/>
    </xf>
    <xf numFmtId="0" fontId="14" fillId="0" borderId="0" xfId="0" applyFont="1" applyAlignment="1">
      <alignment horizontal="left" vertical="center"/>
    </xf>
    <xf numFmtId="2" fontId="14" fillId="0" borderId="0" xfId="0" applyNumberFormat="1" applyFont="1" applyAlignment="1">
      <alignment horizontal="left" vertical="center"/>
    </xf>
    <xf numFmtId="0" fontId="14" fillId="0" borderId="0" xfId="0" applyFont="1" applyAlignment="1">
      <alignment horizontal="center" vertical="center"/>
    </xf>
    <xf numFmtId="0" fontId="15" fillId="0" borderId="0" xfId="0" applyFont="1" applyAlignment="1">
      <alignment horizontal="center" vertical="center"/>
    </xf>
    <xf numFmtId="0" fontId="17" fillId="0" borderId="0" xfId="0" quotePrefix="1" applyFont="1" applyAlignment="1">
      <alignment vertical="center"/>
    </xf>
    <xf numFmtId="0" fontId="13" fillId="0" borderId="0" xfId="0" applyFont="1" applyAlignment="1">
      <alignment horizontal="center" vertical="center"/>
    </xf>
    <xf numFmtId="2" fontId="21" fillId="2" borderId="0" xfId="0" applyNumberFormat="1" applyFont="1" applyFill="1" applyAlignment="1">
      <alignment horizontal="left" vertical="top"/>
    </xf>
    <xf numFmtId="0" fontId="11" fillId="7" borderId="0" xfId="0" applyFont="1" applyFill="1" applyAlignment="1">
      <alignment vertical="top" wrapText="1"/>
    </xf>
    <xf numFmtId="0" fontId="15" fillId="7" borderId="0" xfId="0" applyFont="1" applyFill="1" applyAlignment="1">
      <alignment horizontal="left" vertical="top" wrapText="1"/>
    </xf>
    <xf numFmtId="2" fontId="14" fillId="3" borderId="0" xfId="0" applyNumberFormat="1" applyFont="1" applyFill="1" applyAlignment="1">
      <alignment horizontal="left" vertical="top"/>
    </xf>
    <xf numFmtId="2" fontId="14" fillId="0" borderId="0" xfId="0" applyNumberFormat="1" applyFont="1" applyAlignment="1">
      <alignment horizontal="left" vertical="top"/>
    </xf>
    <xf numFmtId="2" fontId="14" fillId="3" borderId="0" xfId="0" applyNumberFormat="1" applyFont="1" applyFill="1" applyAlignment="1">
      <alignment horizontal="left" vertical="top" wrapText="1"/>
    </xf>
    <xf numFmtId="0" fontId="11" fillId="2" borderId="0" xfId="0" applyFont="1" applyFill="1" applyAlignment="1">
      <alignment horizontal="center"/>
    </xf>
    <xf numFmtId="0" fontId="16" fillId="2" borderId="2" xfId="0" applyFont="1" applyFill="1" applyBorder="1" applyAlignment="1">
      <alignment vertical="center" wrapText="1"/>
    </xf>
    <xf numFmtId="0" fontId="16" fillId="2" borderId="11" xfId="0" applyFont="1" applyFill="1" applyBorder="1" applyAlignment="1">
      <alignment vertical="center" wrapText="1"/>
    </xf>
    <xf numFmtId="0" fontId="16" fillId="2" borderId="14" xfId="0" applyFont="1" applyFill="1" applyBorder="1" applyAlignment="1">
      <alignment vertical="center" wrapText="1"/>
    </xf>
    <xf numFmtId="0" fontId="16" fillId="2" borderId="19" xfId="0" applyFont="1" applyFill="1" applyBorder="1" applyAlignment="1">
      <alignment vertical="center" wrapText="1"/>
    </xf>
    <xf numFmtId="2" fontId="16" fillId="0" borderId="0" xfId="0" applyNumberFormat="1" applyFont="1" applyAlignment="1">
      <alignment horizontal="left" vertical="top"/>
    </xf>
    <xf numFmtId="2" fontId="22" fillId="0" borderId="0" xfId="0" applyNumberFormat="1" applyFont="1" applyAlignment="1">
      <alignment vertical="top"/>
    </xf>
    <xf numFmtId="0" fontId="15" fillId="3" borderId="0" xfId="0" applyFont="1" applyFill="1" applyAlignment="1">
      <alignment vertical="top"/>
    </xf>
    <xf numFmtId="0" fontId="15" fillId="2" borderId="0" xfId="0" applyFont="1" applyFill="1" applyAlignment="1">
      <alignment horizontal="left" vertical="center"/>
    </xf>
    <xf numFmtId="0" fontId="16" fillId="2" borderId="0" xfId="0" applyFont="1" applyFill="1" applyAlignment="1">
      <alignment vertical="center"/>
    </xf>
    <xf numFmtId="0" fontId="13" fillId="0" borderId="0" xfId="0" applyFont="1" applyAlignment="1">
      <alignment horizontal="center" vertical="center" wrapText="1"/>
    </xf>
    <xf numFmtId="0" fontId="13" fillId="2" borderId="0" xfId="0" applyFont="1" applyFill="1" applyAlignment="1">
      <alignment horizontal="left" vertical="top" wrapText="1"/>
    </xf>
    <xf numFmtId="2" fontId="16" fillId="2" borderId="0" xfId="0" applyNumberFormat="1" applyFont="1" applyFill="1" applyAlignment="1">
      <alignment horizontal="center" vertical="top"/>
    </xf>
    <xf numFmtId="0" fontId="26" fillId="2" borderId="0" xfId="0" applyFont="1" applyFill="1" applyAlignment="1">
      <alignment horizontal="left" vertical="center"/>
    </xf>
    <xf numFmtId="0" fontId="17" fillId="2" borderId="0" xfId="0" applyFont="1" applyFill="1" applyAlignment="1">
      <alignment vertical="center"/>
    </xf>
    <xf numFmtId="0" fontId="21" fillId="0" borderId="0" xfId="0" applyFont="1" applyAlignment="1">
      <alignment horizontal="right" vertical="center"/>
    </xf>
    <xf numFmtId="0" fontId="16" fillId="0" borderId="4" xfId="0" applyFont="1" applyBorder="1" applyAlignment="1">
      <alignment horizontal="left" vertical="center"/>
    </xf>
    <xf numFmtId="0" fontId="11" fillId="2" borderId="0" xfId="0" quotePrefix="1" applyFont="1" applyFill="1" applyAlignment="1">
      <alignment horizontal="left" vertical="center"/>
    </xf>
    <xf numFmtId="0" fontId="13" fillId="2" borderId="0" xfId="0" applyFont="1" applyFill="1" applyAlignment="1">
      <alignment horizontal="center" vertical="top"/>
    </xf>
    <xf numFmtId="0" fontId="13" fillId="2" borderId="0" xfId="0" applyFont="1" applyFill="1" applyAlignment="1">
      <alignment horizontal="left" vertical="top"/>
    </xf>
    <xf numFmtId="0" fontId="11" fillId="7" borderId="0" xfId="0" applyFont="1" applyFill="1" applyAlignment="1">
      <alignment horizontal="left" vertical="top" wrapText="1"/>
    </xf>
    <xf numFmtId="0" fontId="11" fillId="0" borderId="10" xfId="0" applyFont="1" applyBorder="1" applyAlignment="1">
      <alignment vertical="top" wrapText="1"/>
    </xf>
    <xf numFmtId="11" fontId="17" fillId="0" borderId="0" xfId="0" applyNumberFormat="1" applyFont="1" applyAlignment="1">
      <alignment vertical="center"/>
    </xf>
    <xf numFmtId="2" fontId="15" fillId="0" borderId="0" xfId="0" applyNumberFormat="1" applyFont="1" applyAlignment="1">
      <alignment horizontal="left" vertical="top"/>
    </xf>
    <xf numFmtId="0" fontId="15" fillId="2" borderId="9" xfId="0" applyFont="1" applyFill="1" applyBorder="1" applyAlignment="1">
      <alignment horizontal="left" vertical="top" wrapText="1"/>
    </xf>
    <xf numFmtId="0" fontId="15" fillId="2" borderId="10" xfId="0" applyFont="1" applyFill="1" applyBorder="1" applyAlignment="1">
      <alignment horizontal="left" vertical="top" wrapText="1"/>
    </xf>
    <xf numFmtId="0" fontId="15" fillId="2" borderId="2" xfId="0" applyFont="1" applyFill="1" applyBorder="1" applyAlignment="1">
      <alignment horizontal="left" vertical="top" wrapText="1"/>
    </xf>
    <xf numFmtId="2" fontId="11" fillId="2" borderId="0" xfId="0" applyNumberFormat="1" applyFont="1" applyFill="1" applyAlignment="1">
      <alignment vertical="top"/>
    </xf>
    <xf numFmtId="0" fontId="11" fillId="2" borderId="0" xfId="0" applyFont="1" applyFill="1" applyAlignment="1">
      <alignment horizontal="center" vertical="top" wrapText="1"/>
    </xf>
    <xf numFmtId="0" fontId="15" fillId="2" borderId="2" xfId="0" applyFont="1" applyFill="1" applyBorder="1" applyAlignment="1">
      <alignment vertical="top" wrapText="1"/>
    </xf>
    <xf numFmtId="2" fontId="21" fillId="0" borderId="2" xfId="0" applyNumberFormat="1" applyFont="1" applyBorder="1" applyAlignment="1">
      <alignment horizontal="left" vertical="top"/>
    </xf>
    <xf numFmtId="0" fontId="13" fillId="2" borderId="2" xfId="0" applyFont="1" applyFill="1" applyBorder="1" applyAlignment="1">
      <alignment horizontal="left" vertical="top" wrapText="1"/>
    </xf>
    <xf numFmtId="0" fontId="11" fillId="0" borderId="2" xfId="0" applyFont="1" applyBorder="1" applyAlignment="1">
      <alignment horizontal="left" vertical="top"/>
    </xf>
    <xf numFmtId="0" fontId="21" fillId="0" borderId="2" xfId="0" applyFont="1" applyBorder="1" applyAlignment="1">
      <alignment horizontal="left" vertical="top"/>
    </xf>
    <xf numFmtId="0" fontId="21" fillId="2" borderId="2" xfId="0" applyFont="1" applyFill="1" applyBorder="1" applyAlignment="1">
      <alignment horizontal="left" vertical="top" wrapText="1"/>
    </xf>
    <xf numFmtId="2" fontId="21" fillId="2" borderId="2" xfId="0" applyNumberFormat="1" applyFont="1" applyFill="1" applyBorder="1" applyAlignment="1">
      <alignment horizontal="left" vertical="top" wrapText="1"/>
    </xf>
    <xf numFmtId="0" fontId="21" fillId="2" borderId="10" xfId="0" applyFont="1" applyFill="1" applyBorder="1" applyAlignment="1">
      <alignment horizontal="left" vertical="top"/>
    </xf>
    <xf numFmtId="0" fontId="15" fillId="0" borderId="0" xfId="744" applyFont="1" applyAlignment="1">
      <alignment horizontal="left" vertical="top" wrapText="1"/>
    </xf>
    <xf numFmtId="0" fontId="21" fillId="0" borderId="0" xfId="744" applyFont="1" applyAlignment="1">
      <alignment horizontal="left" vertical="top"/>
    </xf>
    <xf numFmtId="2" fontId="21" fillId="0" borderId="0" xfId="744" applyNumberFormat="1" applyFont="1" applyAlignment="1">
      <alignment horizontal="left" vertical="top"/>
    </xf>
    <xf numFmtId="0" fontId="11" fillId="0" borderId="0" xfId="744" applyFont="1" applyAlignment="1">
      <alignment vertical="top" wrapText="1"/>
    </xf>
    <xf numFmtId="0" fontId="36" fillId="0" borderId="0" xfId="744" applyFont="1" applyAlignment="1">
      <alignment vertical="center"/>
    </xf>
    <xf numFmtId="0" fontId="11" fillId="0" borderId="0" xfId="744" applyFont="1" applyAlignment="1">
      <alignment horizontal="center" vertical="top"/>
    </xf>
    <xf numFmtId="0" fontId="11" fillId="0" borderId="0" xfId="744" applyFont="1" applyAlignment="1">
      <alignment vertical="center" wrapText="1"/>
    </xf>
    <xf numFmtId="0" fontId="11" fillId="0" borderId="0" xfId="744" applyFont="1" applyAlignment="1">
      <alignment vertical="top"/>
    </xf>
    <xf numFmtId="0" fontId="11" fillId="0" borderId="0" xfId="744" applyFont="1" applyAlignment="1">
      <alignment vertical="center"/>
    </xf>
    <xf numFmtId="0" fontId="11" fillId="2" borderId="0" xfId="0" applyFont="1" applyFill="1" applyAlignment="1">
      <alignment horizontal="left" vertical="center" wrapText="1"/>
    </xf>
    <xf numFmtId="0" fontId="13" fillId="3" borderId="0" xfId="0" applyFont="1" applyFill="1" applyAlignment="1">
      <alignment vertical="center" wrapText="1"/>
    </xf>
    <xf numFmtId="0" fontId="19" fillId="2" borderId="0" xfId="0" applyFont="1" applyFill="1" applyAlignment="1">
      <alignment vertical="top" wrapText="1"/>
    </xf>
    <xf numFmtId="0" fontId="11" fillId="2" borderId="0" xfId="0" quotePrefix="1" applyFont="1" applyFill="1" applyAlignment="1">
      <alignment horizontal="center" vertical="top"/>
    </xf>
    <xf numFmtId="0" fontId="16" fillId="0" borderId="4" xfId="0" applyFont="1" applyBorder="1" applyAlignment="1">
      <alignment horizontal="left" vertical="top"/>
    </xf>
    <xf numFmtId="0" fontId="11" fillId="2" borderId="0" xfId="0" quotePrefix="1" applyFont="1" applyFill="1" applyAlignment="1">
      <alignment horizontal="left" vertical="top"/>
    </xf>
    <xf numFmtId="0" fontId="16" fillId="0" borderId="4" xfId="0" applyFont="1" applyBorder="1" applyAlignment="1">
      <alignment horizontal="center" vertical="top"/>
    </xf>
    <xf numFmtId="0" fontId="11" fillId="2" borderId="6" xfId="0" applyFont="1" applyFill="1" applyBorder="1" applyAlignment="1">
      <alignment horizontal="center" vertical="top" wrapText="1"/>
    </xf>
    <xf numFmtId="0" fontId="16" fillId="2" borderId="0" xfId="0" applyFont="1" applyFill="1" applyAlignment="1">
      <alignment horizontal="center" vertical="top" wrapText="1"/>
    </xf>
    <xf numFmtId="0" fontId="16" fillId="2" borderId="2" xfId="0" applyFont="1" applyFill="1" applyBorder="1" applyAlignment="1">
      <alignment horizontal="center" vertical="top" wrapText="1"/>
    </xf>
    <xf numFmtId="0" fontId="11" fillId="0" borderId="2" xfId="0" applyFont="1" applyBorder="1" applyAlignment="1">
      <alignment vertical="center"/>
    </xf>
    <xf numFmtId="0" fontId="15" fillId="0" borderId="0" xfId="0" applyFont="1" applyAlignment="1">
      <alignment vertical="center" wrapText="1"/>
    </xf>
    <xf numFmtId="0" fontId="15" fillId="0" borderId="0" xfId="0" applyFont="1" applyAlignment="1">
      <alignment horizontal="center" vertical="center" wrapText="1"/>
    </xf>
    <xf numFmtId="1" fontId="11" fillId="0" borderId="0" xfId="0" applyNumberFormat="1" applyFont="1" applyAlignment="1">
      <alignment horizontal="left" vertical="center" wrapText="1"/>
    </xf>
    <xf numFmtId="1" fontId="11" fillId="0" borderId="0" xfId="0" applyNumberFormat="1" applyFont="1" applyAlignment="1">
      <alignment horizontal="left" vertical="center"/>
    </xf>
    <xf numFmtId="0" fontId="21" fillId="0" borderId="0" xfId="0" applyFont="1" applyAlignment="1">
      <alignment horizontal="left" vertical="top" wrapText="1"/>
    </xf>
    <xf numFmtId="0" fontId="19" fillId="0" borderId="0" xfId="0" applyFont="1" applyAlignment="1">
      <alignment vertical="top" wrapText="1"/>
    </xf>
    <xf numFmtId="0" fontId="15" fillId="0" borderId="2" xfId="0" applyFont="1" applyBorder="1" applyAlignment="1">
      <alignment vertical="center" wrapText="1"/>
    </xf>
    <xf numFmtId="0" fontId="11" fillId="0" borderId="2" xfId="0" applyFont="1" applyBorder="1" applyAlignment="1">
      <alignment horizontal="left" vertical="center" wrapText="1"/>
    </xf>
    <xf numFmtId="0" fontId="11" fillId="0" borderId="0" xfId="0" applyFont="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vertical="top" wrapText="1"/>
    </xf>
    <xf numFmtId="0" fontId="11" fillId="0" borderId="0" xfId="744" applyFont="1" applyAlignment="1">
      <alignment horizontal="left" vertical="top" wrapText="1"/>
    </xf>
    <xf numFmtId="0" fontId="19" fillId="0" borderId="0" xfId="744" applyFont="1" applyAlignment="1">
      <alignment vertical="top" wrapText="1"/>
    </xf>
    <xf numFmtId="0" fontId="15" fillId="0" borderId="0" xfId="744" applyFont="1" applyAlignment="1">
      <alignment vertical="top" wrapText="1"/>
    </xf>
    <xf numFmtId="0" fontId="11" fillId="0" borderId="0" xfId="746" applyFont="1" applyAlignment="1">
      <alignment vertical="top"/>
    </xf>
    <xf numFmtId="0" fontId="34" fillId="0" borderId="0" xfId="744" applyFont="1" applyAlignment="1">
      <alignment horizontal="left" vertical="top" wrapText="1"/>
    </xf>
    <xf numFmtId="0" fontId="11" fillId="0" borderId="0" xfId="746" applyFont="1" applyAlignment="1">
      <alignment vertical="center"/>
    </xf>
    <xf numFmtId="0" fontId="15" fillId="0" borderId="0" xfId="746" applyFont="1" applyAlignment="1">
      <alignment vertical="center"/>
    </xf>
    <xf numFmtId="0" fontId="19" fillId="0" borderId="0" xfId="744" applyFont="1" applyAlignment="1">
      <alignment vertical="top"/>
    </xf>
    <xf numFmtId="0" fontId="19" fillId="0" borderId="0" xfId="744" applyFont="1" applyAlignment="1">
      <alignment horizontal="left" vertical="top"/>
    </xf>
    <xf numFmtId="0" fontId="36" fillId="0" borderId="0" xfId="744" applyFont="1" applyAlignment="1">
      <alignment horizontal="center" vertical="center"/>
    </xf>
    <xf numFmtId="0" fontId="11" fillId="0" borderId="0" xfId="744" applyFont="1" applyAlignment="1">
      <alignment textRotation="90"/>
    </xf>
    <xf numFmtId="0" fontId="33" fillId="0" borderId="0" xfId="744" applyFont="1" applyAlignment="1">
      <alignment vertical="top" wrapText="1"/>
    </xf>
    <xf numFmtId="0" fontId="19" fillId="0" borderId="0" xfId="744" applyFont="1" applyAlignment="1">
      <alignment vertical="center"/>
    </xf>
    <xf numFmtId="0" fontId="11" fillId="0" borderId="0" xfId="746" applyFont="1" applyAlignment="1">
      <alignment vertical="top" wrapText="1"/>
    </xf>
    <xf numFmtId="0" fontId="21" fillId="0" borderId="0" xfId="746" applyFont="1" applyAlignment="1">
      <alignment horizontal="center" vertical="center" wrapText="1"/>
    </xf>
    <xf numFmtId="2" fontId="21" fillId="0" borderId="0" xfId="746" applyNumberFormat="1" applyFont="1" applyAlignment="1">
      <alignment horizontal="center" vertical="center" wrapText="1"/>
    </xf>
    <xf numFmtId="0" fontId="33" fillId="0" borderId="0" xfId="744" applyFont="1" applyAlignment="1">
      <alignment vertical="top"/>
    </xf>
    <xf numFmtId="0" fontId="11" fillId="7" borderId="0" xfId="744" applyFont="1" applyFill="1" applyAlignment="1">
      <alignment horizontal="left" vertical="top"/>
    </xf>
    <xf numFmtId="0" fontId="15" fillId="7" borderId="0" xfId="744" applyFont="1" applyFill="1" applyAlignment="1">
      <alignment vertical="top" wrapText="1"/>
    </xf>
    <xf numFmtId="0" fontId="33" fillId="7" borderId="0" xfId="744" applyFont="1" applyFill="1" applyAlignment="1">
      <alignment vertical="top" wrapText="1"/>
    </xf>
    <xf numFmtId="0" fontId="16" fillId="0" borderId="0" xfId="746" applyFont="1" applyAlignment="1">
      <alignment vertical="center" wrapText="1"/>
    </xf>
    <xf numFmtId="0" fontId="15" fillId="2" borderId="0" xfId="0" applyFont="1" applyFill="1" applyAlignment="1">
      <alignment vertical="top" wrapText="1"/>
    </xf>
    <xf numFmtId="0" fontId="11" fillId="2" borderId="0" xfId="0" applyFont="1" applyFill="1" applyAlignment="1">
      <alignment horizontal="center" vertical="center" wrapText="1"/>
    </xf>
    <xf numFmtId="0" fontId="17" fillId="2" borderId="0" xfId="0" applyFont="1" applyFill="1" applyAlignment="1">
      <alignment vertical="top" wrapText="1"/>
    </xf>
    <xf numFmtId="0" fontId="16" fillId="2" borderId="0" xfId="0" applyFont="1" applyFill="1" applyAlignment="1">
      <alignment horizontal="left" vertical="center"/>
    </xf>
    <xf numFmtId="0" fontId="19" fillId="2" borderId="0" xfId="0" applyFont="1" applyFill="1" applyAlignment="1">
      <alignment horizontal="center" vertical="center" wrapText="1"/>
    </xf>
    <xf numFmtId="0" fontId="16" fillId="0" borderId="0" xfId="0" applyFont="1" applyAlignment="1">
      <alignment horizontal="left" vertical="center"/>
    </xf>
    <xf numFmtId="0" fontId="27" fillId="0" borderId="0" xfId="0" applyFont="1" applyAlignment="1">
      <alignment horizontal="left" vertical="top"/>
    </xf>
    <xf numFmtId="0" fontId="21" fillId="0" borderId="0" xfId="0" applyFont="1" applyAlignment="1">
      <alignment horizontal="center" vertical="top"/>
    </xf>
    <xf numFmtId="0" fontId="21" fillId="2" borderId="0" xfId="0" applyFont="1" applyFill="1" applyAlignment="1">
      <alignment horizontal="left" vertical="top" wrapText="1"/>
    </xf>
    <xf numFmtId="0" fontId="19" fillId="2" borderId="0" xfId="0" applyFont="1" applyFill="1" applyAlignment="1">
      <alignment vertical="center" wrapText="1"/>
    </xf>
    <xf numFmtId="0" fontId="19" fillId="2" borderId="10" xfId="0" applyFont="1" applyFill="1" applyBorder="1" applyAlignment="1">
      <alignment vertical="center" wrapText="1"/>
    </xf>
    <xf numFmtId="0" fontId="19" fillId="2" borderId="2" xfId="0" applyFont="1" applyFill="1" applyBorder="1" applyAlignment="1">
      <alignment vertical="center" wrapText="1"/>
    </xf>
    <xf numFmtId="0" fontId="13" fillId="11" borderId="23" xfId="0" applyFont="1" applyFill="1" applyBorder="1" applyAlignment="1">
      <alignment vertical="center"/>
    </xf>
    <xf numFmtId="0" fontId="13" fillId="12" borderId="23" xfId="0" applyFont="1" applyFill="1" applyBorder="1" applyAlignment="1">
      <alignment vertical="center"/>
    </xf>
    <xf numFmtId="0" fontId="11" fillId="12" borderId="23" xfId="0" applyFont="1" applyFill="1" applyBorder="1"/>
    <xf numFmtId="0" fontId="14" fillId="11" borderId="23" xfId="0" applyFont="1" applyFill="1" applyBorder="1" applyAlignment="1">
      <alignment vertical="center"/>
    </xf>
    <xf numFmtId="0" fontId="14" fillId="2" borderId="0" xfId="0" applyFont="1" applyFill="1" applyAlignment="1">
      <alignment vertical="center"/>
    </xf>
    <xf numFmtId="0" fontId="22" fillId="2" borderId="0" xfId="0" applyFont="1" applyFill="1" applyAlignment="1">
      <alignment vertical="center"/>
    </xf>
    <xf numFmtId="0" fontId="14" fillId="2" borderId="0" xfId="0" applyFont="1" applyFill="1" applyAlignment="1">
      <alignment horizontal="center" vertical="center"/>
    </xf>
    <xf numFmtId="0" fontId="15" fillId="2" borderId="0" xfId="0" applyFont="1" applyFill="1" applyAlignment="1">
      <alignment vertical="center"/>
    </xf>
    <xf numFmtId="0" fontId="11" fillId="0" borderId="0" xfId="0" quotePrefix="1" applyFont="1" applyAlignment="1">
      <alignment vertical="center"/>
    </xf>
    <xf numFmtId="0" fontId="14" fillId="2" borderId="23" xfId="0" applyFont="1" applyFill="1" applyBorder="1" applyAlignment="1">
      <alignment vertical="center"/>
    </xf>
    <xf numFmtId="2" fontId="15" fillId="0" borderId="0" xfId="0" applyNumberFormat="1" applyFont="1" applyAlignment="1">
      <alignment horizontal="left" vertical="center"/>
    </xf>
    <xf numFmtId="0" fontId="15" fillId="7" borderId="0" xfId="0" applyFont="1" applyFill="1" applyAlignment="1">
      <alignment vertical="top"/>
    </xf>
    <xf numFmtId="0" fontId="15" fillId="7" borderId="0" xfId="0" applyFont="1" applyFill="1" applyAlignment="1">
      <alignment horizontal="center" vertical="top" wrapText="1"/>
    </xf>
    <xf numFmtId="0" fontId="14" fillId="7" borderId="0" xfId="0" applyFont="1" applyFill="1" applyAlignment="1">
      <alignment horizontal="center" vertical="top"/>
    </xf>
    <xf numFmtId="0" fontId="14" fillId="7" borderId="0" xfId="0" applyFont="1" applyFill="1" applyAlignment="1">
      <alignment horizontal="left" vertical="top"/>
    </xf>
    <xf numFmtId="0" fontId="13" fillId="7" borderId="0" xfId="0" applyFont="1" applyFill="1" applyAlignment="1">
      <alignment vertical="top"/>
    </xf>
    <xf numFmtId="0" fontId="15" fillId="2" borderId="0" xfId="0" applyFont="1" applyFill="1" applyAlignment="1">
      <alignment horizontal="center" vertical="top" wrapText="1"/>
    </xf>
    <xf numFmtId="0" fontId="11" fillId="7" borderId="0" xfId="0" applyFont="1" applyFill="1" applyAlignment="1">
      <alignment horizontal="center" vertical="top" wrapText="1"/>
    </xf>
    <xf numFmtId="0" fontId="13" fillId="2" borderId="0" xfId="0" applyFont="1" applyFill="1" applyAlignment="1">
      <alignment horizontal="center" vertical="top" wrapText="1"/>
    </xf>
    <xf numFmtId="0" fontId="22" fillId="0" borderId="0" xfId="0" applyFont="1" applyAlignment="1">
      <alignment horizontal="center" vertical="top"/>
    </xf>
    <xf numFmtId="0" fontId="13" fillId="11" borderId="23" xfId="0" applyFont="1" applyFill="1" applyBorder="1" applyAlignment="1">
      <alignment horizontal="center" vertical="center"/>
    </xf>
    <xf numFmtId="0" fontId="17" fillId="11" borderId="23" xfId="0" applyFont="1" applyFill="1" applyBorder="1" applyAlignment="1">
      <alignment horizontal="center" vertical="center"/>
    </xf>
    <xf numFmtId="0" fontId="14" fillId="0" borderId="23" xfId="0" applyFont="1" applyBorder="1" applyAlignment="1">
      <alignment horizontal="center" vertical="center"/>
    </xf>
    <xf numFmtId="0" fontId="15" fillId="2" borderId="0" xfId="0" applyFont="1" applyFill="1" applyAlignment="1">
      <alignment horizontal="center" vertical="center"/>
    </xf>
    <xf numFmtId="0" fontId="14" fillId="11" borderId="23" xfId="0" applyFont="1" applyFill="1" applyBorder="1" applyAlignment="1">
      <alignment horizontal="center" vertical="center"/>
    </xf>
    <xf numFmtId="0" fontId="14" fillId="2" borderId="23" xfId="0" applyFont="1" applyFill="1" applyBorder="1" applyAlignment="1">
      <alignment horizontal="center" vertical="center"/>
    </xf>
    <xf numFmtId="0" fontId="15" fillId="0" borderId="23" xfId="0" applyFont="1" applyBorder="1" applyAlignment="1">
      <alignment horizontal="center" vertical="center"/>
    </xf>
    <xf numFmtId="0" fontId="13" fillId="13" borderId="0" xfId="0" applyFont="1" applyFill="1" applyAlignment="1">
      <alignment vertical="top"/>
    </xf>
    <xf numFmtId="0" fontId="14" fillId="2" borderId="0" xfId="0" applyFont="1" applyFill="1" applyAlignment="1">
      <alignment vertical="top"/>
    </xf>
    <xf numFmtId="2" fontId="11" fillId="0" borderId="0" xfId="0" applyNumberFormat="1" applyFont="1" applyAlignment="1">
      <alignment horizontal="left" vertical="top"/>
    </xf>
    <xf numFmtId="0" fontId="13" fillId="7" borderId="0" xfId="0" applyFont="1" applyFill="1"/>
    <xf numFmtId="2" fontId="16" fillId="0" borderId="0" xfId="0" applyNumberFormat="1" applyFont="1" applyAlignment="1">
      <alignment horizontal="center" vertical="top"/>
    </xf>
    <xf numFmtId="0" fontId="13" fillId="0" borderId="2" xfId="0" applyFont="1" applyBorder="1" applyAlignment="1">
      <alignment horizontal="left" vertical="top" wrapText="1"/>
    </xf>
    <xf numFmtId="0" fontId="11" fillId="7" borderId="0" xfId="0" applyFont="1" applyFill="1" applyAlignment="1">
      <alignment horizontal="left" vertical="top"/>
    </xf>
    <xf numFmtId="0" fontId="36" fillId="0" borderId="0" xfId="0" applyFont="1" applyAlignment="1">
      <alignment horizontal="center"/>
    </xf>
    <xf numFmtId="0" fontId="15" fillId="7" borderId="0" xfId="0" applyFont="1" applyFill="1" applyAlignment="1">
      <alignment horizontal="center" vertical="top"/>
    </xf>
    <xf numFmtId="0" fontId="13" fillId="0" borderId="2" xfId="0" applyFont="1" applyBorder="1" applyAlignment="1">
      <alignment vertical="top" wrapText="1"/>
    </xf>
    <xf numFmtId="0" fontId="11" fillId="2" borderId="0" xfId="744" applyFont="1" applyFill="1" applyAlignment="1">
      <alignment vertical="top"/>
    </xf>
    <xf numFmtId="0" fontId="11" fillId="2" borderId="0" xfId="744" applyFont="1" applyFill="1" applyAlignment="1">
      <alignment vertical="top" wrapText="1"/>
    </xf>
    <xf numFmtId="0" fontId="23" fillId="0" borderId="0" xfId="744" applyFont="1" applyAlignment="1">
      <alignment vertical="top" wrapText="1"/>
    </xf>
    <xf numFmtId="0" fontId="17" fillId="0" borderId="0" xfId="744" applyFont="1" applyAlignment="1">
      <alignment vertical="center"/>
    </xf>
    <xf numFmtId="0" fontId="11" fillId="7" borderId="0" xfId="744" applyFont="1" applyFill="1" applyAlignment="1">
      <alignment vertical="top"/>
    </xf>
    <xf numFmtId="0" fontId="15" fillId="7" borderId="0" xfId="744" applyFont="1" applyFill="1" applyAlignment="1">
      <alignment vertical="center"/>
    </xf>
    <xf numFmtId="0" fontId="11" fillId="2" borderId="10" xfId="0" applyFont="1" applyFill="1" applyBorder="1" applyAlignment="1">
      <alignment horizontal="center" vertical="center" wrapText="1"/>
    </xf>
    <xf numFmtId="0" fontId="11" fillId="2" borderId="10" xfId="0" applyFont="1" applyFill="1" applyBorder="1" applyAlignment="1">
      <alignment vertical="center" wrapText="1"/>
    </xf>
    <xf numFmtId="0" fontId="14" fillId="2" borderId="0" xfId="0" applyFont="1" applyFill="1" applyAlignment="1">
      <alignment horizontal="left" vertical="center"/>
    </xf>
    <xf numFmtId="0" fontId="15" fillId="0" borderId="2" xfId="0" applyFont="1" applyBorder="1"/>
    <xf numFmtId="0" fontId="15" fillId="7" borderId="2" xfId="744" applyFont="1" applyFill="1" applyBorder="1" applyAlignment="1">
      <alignment vertical="top" wrapText="1"/>
    </xf>
    <xf numFmtId="0" fontId="15" fillId="2" borderId="0" xfId="0" applyFont="1" applyFill="1" applyAlignment="1">
      <alignment vertical="top"/>
    </xf>
    <xf numFmtId="1" fontId="11" fillId="0" borderId="0" xfId="0" applyNumberFormat="1" applyFont="1" applyAlignment="1">
      <alignment horizontal="center"/>
    </xf>
    <xf numFmtId="2" fontId="22" fillId="3" borderId="18" xfId="0" applyNumberFormat="1" applyFont="1" applyFill="1" applyBorder="1" applyAlignment="1">
      <alignment horizontal="center" vertical="top"/>
    </xf>
    <xf numFmtId="2" fontId="22" fillId="3" borderId="0" xfId="0" applyNumberFormat="1" applyFont="1" applyFill="1" applyAlignment="1">
      <alignment horizontal="center" vertical="top"/>
    </xf>
    <xf numFmtId="0" fontId="13" fillId="0" borderId="1" xfId="0" applyFont="1" applyBorder="1" applyAlignment="1">
      <alignment vertical="top" wrapText="1"/>
    </xf>
    <xf numFmtId="0" fontId="13" fillId="0" borderId="1" xfId="0" applyFont="1" applyBorder="1" applyAlignment="1">
      <alignment vertical="top"/>
    </xf>
    <xf numFmtId="2" fontId="16" fillId="2" borderId="1" xfId="0" applyNumberFormat="1" applyFont="1" applyFill="1" applyBorder="1" applyAlignment="1">
      <alignment horizontal="left" vertical="center"/>
    </xf>
    <xf numFmtId="1" fontId="16" fillId="2" borderId="1" xfId="0" applyNumberFormat="1" applyFont="1" applyFill="1" applyBorder="1" applyAlignment="1">
      <alignment horizontal="left" vertical="center"/>
    </xf>
    <xf numFmtId="2" fontId="16" fillId="0" borderId="1" xfId="0" applyNumberFormat="1" applyFont="1" applyBorder="1" applyAlignment="1">
      <alignment horizontal="left" vertical="center"/>
    </xf>
    <xf numFmtId="0" fontId="13" fillId="14" borderId="35" xfId="0" applyFont="1" applyFill="1" applyBorder="1"/>
    <xf numFmtId="2" fontId="14" fillId="0" borderId="0" xfId="0" applyNumberFormat="1" applyFont="1" applyAlignment="1">
      <alignment horizontal="left"/>
    </xf>
    <xf numFmtId="0" fontId="36" fillId="0" borderId="0" xfId="0" applyFont="1"/>
    <xf numFmtId="1" fontId="21" fillId="0" borderId="0" xfId="0" applyNumberFormat="1" applyFont="1" applyAlignment="1">
      <alignment horizontal="left" vertical="center"/>
    </xf>
    <xf numFmtId="0" fontId="21" fillId="0" borderId="0" xfId="0" applyFont="1" applyAlignment="1">
      <alignment vertical="center" wrapText="1"/>
    </xf>
    <xf numFmtId="2" fontId="21" fillId="0" borderId="0" xfId="0" applyNumberFormat="1" applyFont="1" applyAlignment="1">
      <alignment horizontal="center" vertical="center" wrapText="1"/>
    </xf>
    <xf numFmtId="0" fontId="17" fillId="0" borderId="0" xfId="0" applyFont="1" applyAlignment="1">
      <alignment vertical="center" wrapText="1"/>
    </xf>
    <xf numFmtId="0" fontId="18" fillId="0" borderId="0" xfId="0" applyFont="1" applyAlignment="1">
      <alignment vertical="top" wrapText="1"/>
    </xf>
    <xf numFmtId="2" fontId="24" fillId="0" borderId="0" xfId="0" applyNumberFormat="1" applyFont="1" applyAlignment="1">
      <alignment horizontal="left"/>
    </xf>
    <xf numFmtId="0" fontId="13" fillId="0" borderId="0" xfId="0" quotePrefix="1" applyFont="1" applyAlignment="1">
      <alignment horizontal="center" vertical="center"/>
    </xf>
    <xf numFmtId="0" fontId="22" fillId="0" borderId="0" xfId="0" applyFont="1" applyAlignment="1">
      <alignment vertical="center" textRotation="90" wrapText="1"/>
    </xf>
    <xf numFmtId="0" fontId="11" fillId="5" borderId="0" xfId="0" applyFont="1" applyFill="1" applyAlignment="1">
      <alignment vertical="top"/>
    </xf>
    <xf numFmtId="0" fontId="11" fillId="5" borderId="0" xfId="0" applyFont="1" applyFill="1" applyAlignment="1">
      <alignment vertical="top" wrapText="1"/>
    </xf>
    <xf numFmtId="0" fontId="11" fillId="0" borderId="0" xfId="0" applyFont="1" applyAlignment="1">
      <alignment horizontal="right"/>
    </xf>
    <xf numFmtId="0" fontId="14" fillId="0" borderId="0" xfId="0" applyFont="1" applyAlignment="1">
      <alignment vertical="top" wrapText="1"/>
    </xf>
    <xf numFmtId="2" fontId="16" fillId="0" borderId="0" xfId="0" applyNumberFormat="1" applyFont="1" applyAlignment="1">
      <alignment horizontal="left"/>
    </xf>
    <xf numFmtId="0" fontId="15" fillId="4" borderId="0" xfId="0" applyFont="1" applyFill="1" applyAlignment="1">
      <alignment horizontal="left" vertical="top" wrapText="1"/>
    </xf>
    <xf numFmtId="0" fontId="16" fillId="7" borderId="0" xfId="0" applyFont="1" applyFill="1"/>
    <xf numFmtId="2" fontId="21" fillId="0" borderId="0" xfId="0" applyNumberFormat="1" applyFont="1"/>
    <xf numFmtId="0" fontId="13" fillId="7" borderId="0" xfId="0" applyFont="1" applyFill="1" applyAlignment="1">
      <alignment horizontal="left" vertical="top"/>
    </xf>
    <xf numFmtId="0" fontId="15" fillId="4" borderId="0" xfId="0" applyFont="1" applyFill="1" applyAlignment="1">
      <alignment horizontal="left" vertical="center"/>
    </xf>
    <xf numFmtId="0" fontId="15" fillId="4" borderId="0" xfId="0" applyFont="1" applyFill="1" applyAlignment="1">
      <alignment horizontal="center" vertical="center" textRotation="90"/>
    </xf>
    <xf numFmtId="0" fontId="15" fillId="4" borderId="0" xfId="0" applyFont="1" applyFill="1" applyAlignment="1">
      <alignment horizontal="left" vertical="top"/>
    </xf>
    <xf numFmtId="0" fontId="15" fillId="4" borderId="0" xfId="0" applyFont="1" applyFill="1" applyAlignment="1">
      <alignment horizontal="center" vertical="top"/>
    </xf>
    <xf numFmtId="0" fontId="15" fillId="4" borderId="0" xfId="0" applyFont="1" applyFill="1" applyAlignment="1">
      <alignment horizontal="center" vertical="top" wrapText="1"/>
    </xf>
    <xf numFmtId="0" fontId="14" fillId="0" borderId="0" xfId="0" applyFont="1" applyAlignment="1">
      <alignment horizontal="center" vertical="center" textRotation="90"/>
    </xf>
    <xf numFmtId="0" fontId="15" fillId="0" borderId="0" xfId="0" applyFont="1" applyAlignment="1">
      <alignment horizontal="center" vertical="center" textRotation="90"/>
    </xf>
    <xf numFmtId="0" fontId="15" fillId="13" borderId="0" xfId="0" applyFont="1" applyFill="1" applyAlignment="1">
      <alignment horizontal="left" vertical="top" wrapText="1"/>
    </xf>
    <xf numFmtId="2" fontId="14" fillId="7" borderId="0" xfId="0" applyNumberFormat="1" applyFont="1" applyFill="1" applyAlignment="1">
      <alignment horizontal="left" vertical="center"/>
    </xf>
    <xf numFmtId="0" fontId="21" fillId="3" borderId="0" xfId="0" applyFont="1" applyFill="1" applyAlignment="1">
      <alignment horizontal="left" vertical="top"/>
    </xf>
    <xf numFmtId="2" fontId="21" fillId="3" borderId="0" xfId="0" applyNumberFormat="1" applyFont="1" applyFill="1" applyAlignment="1">
      <alignment vertical="top"/>
    </xf>
    <xf numFmtId="0" fontId="13" fillId="7" borderId="0" xfId="0" applyFont="1" applyFill="1" applyAlignment="1">
      <alignment vertical="top" wrapText="1"/>
    </xf>
    <xf numFmtId="2" fontId="17" fillId="7" borderId="0" xfId="0" applyNumberFormat="1" applyFont="1" applyFill="1" applyAlignment="1">
      <alignment horizontal="left" vertical="top"/>
    </xf>
    <xf numFmtId="0" fontId="15" fillId="13" borderId="0" xfId="0" applyFont="1" applyFill="1" applyAlignment="1">
      <alignment horizontal="center" vertical="top" wrapText="1"/>
    </xf>
    <xf numFmtId="0" fontId="12" fillId="2" borderId="0" xfId="0" applyFont="1" applyFill="1" applyAlignment="1">
      <alignment horizontal="left" vertical="top" wrapText="1"/>
    </xf>
    <xf numFmtId="0" fontId="12" fillId="0" borderId="0" xfId="0" applyFont="1" applyAlignment="1">
      <alignment horizontal="center"/>
    </xf>
    <xf numFmtId="0" fontId="12" fillId="2" borderId="0" xfId="0" applyFont="1" applyFill="1" applyAlignment="1">
      <alignment vertical="top"/>
    </xf>
    <xf numFmtId="0" fontId="11" fillId="0" borderId="1" xfId="0" applyFont="1" applyBorder="1" applyAlignment="1">
      <alignment horizontal="center" vertical="top"/>
    </xf>
    <xf numFmtId="0" fontId="11" fillId="0" borderId="23" xfId="0" applyFont="1" applyBorder="1" applyAlignment="1">
      <alignment horizontal="center" vertical="top"/>
    </xf>
    <xf numFmtId="0" fontId="11" fillId="0" borderId="23" xfId="0" applyFont="1" applyBorder="1" applyAlignment="1">
      <alignment horizontal="left" vertical="top"/>
    </xf>
    <xf numFmtId="0" fontId="15" fillId="0" borderId="1" xfId="0" applyFont="1" applyBorder="1" applyAlignment="1">
      <alignment horizontal="left" vertical="top" wrapText="1"/>
    </xf>
    <xf numFmtId="0" fontId="14" fillId="2" borderId="2" xfId="0" applyFont="1" applyFill="1" applyBorder="1" applyAlignment="1">
      <alignment horizontal="left" vertical="top"/>
    </xf>
    <xf numFmtId="0" fontId="14" fillId="7" borderId="0" xfId="0" applyFont="1" applyFill="1"/>
    <xf numFmtId="2" fontId="14" fillId="2" borderId="32" xfId="0" applyNumberFormat="1" applyFont="1" applyFill="1" applyBorder="1" applyAlignment="1">
      <alignment horizontal="left" vertical="top"/>
    </xf>
    <xf numFmtId="0" fontId="14" fillId="2" borderId="33" xfId="0" applyFont="1" applyFill="1" applyBorder="1" applyAlignment="1">
      <alignment horizontal="left" vertical="top"/>
    </xf>
    <xf numFmtId="0" fontId="28" fillId="0" borderId="0" xfId="0" applyFont="1" applyAlignment="1">
      <alignment vertical="center" wrapText="1"/>
    </xf>
    <xf numFmtId="0" fontId="28" fillId="0" borderId="2" xfId="0" applyFont="1" applyBorder="1" applyAlignment="1">
      <alignment vertical="center" wrapText="1"/>
    </xf>
    <xf numFmtId="0" fontId="15" fillId="2" borderId="2" xfId="0" applyFont="1" applyFill="1" applyBorder="1" applyAlignment="1">
      <alignment vertical="top"/>
    </xf>
    <xf numFmtId="0" fontId="15" fillId="2" borderId="1" xfId="0" applyFont="1" applyFill="1" applyBorder="1" applyAlignment="1">
      <alignment horizontal="center" vertical="top"/>
    </xf>
    <xf numFmtId="0" fontId="15" fillId="5" borderId="1" xfId="0" applyFont="1" applyFill="1" applyBorder="1" applyAlignment="1">
      <alignment vertical="top"/>
    </xf>
    <xf numFmtId="0" fontId="15" fillId="5" borderId="1" xfId="0" applyFont="1" applyFill="1" applyBorder="1" applyAlignment="1">
      <alignment horizontal="center" vertical="top"/>
    </xf>
    <xf numFmtId="0" fontId="15" fillId="7" borderId="0" xfId="0" applyFont="1" applyFill="1" applyAlignment="1">
      <alignment horizontal="center"/>
    </xf>
    <xf numFmtId="0" fontId="14" fillId="2" borderId="2" xfId="0" applyFont="1" applyFill="1" applyBorder="1" applyAlignment="1">
      <alignment horizontal="left" vertical="center"/>
    </xf>
    <xf numFmtId="0" fontId="15" fillId="2" borderId="0" xfId="0" applyFont="1" applyFill="1" applyAlignment="1">
      <alignment vertical="center" wrapText="1"/>
    </xf>
    <xf numFmtId="0" fontId="15" fillId="2" borderId="0" xfId="0" applyFont="1" applyFill="1" applyAlignment="1">
      <alignment horizontal="center" vertical="center" wrapText="1"/>
    </xf>
    <xf numFmtId="0" fontId="14" fillId="2" borderId="0" xfId="0" applyFont="1" applyFill="1" applyAlignment="1">
      <alignment horizontal="left" vertical="top"/>
    </xf>
    <xf numFmtId="0" fontId="15" fillId="0" borderId="2" xfId="0" applyFont="1" applyBorder="1" applyAlignment="1">
      <alignment horizontal="left" vertical="top"/>
    </xf>
    <xf numFmtId="0" fontId="15" fillId="0" borderId="0" xfId="744" applyFont="1" applyAlignment="1">
      <alignment horizontal="left" vertical="top"/>
    </xf>
    <xf numFmtId="0" fontId="15" fillId="2" borderId="30" xfId="0" applyFont="1" applyFill="1" applyBorder="1" applyAlignment="1">
      <alignment horizontal="center" vertical="top" wrapText="1"/>
    </xf>
    <xf numFmtId="0" fontId="15" fillId="0" borderId="5" xfId="0" applyFont="1" applyBorder="1" applyAlignment="1">
      <alignment horizontal="left" vertical="top" wrapText="1"/>
    </xf>
    <xf numFmtId="0" fontId="15" fillId="0" borderId="6" xfId="0" applyFont="1" applyBorder="1" applyAlignment="1">
      <alignment horizontal="center" vertical="top" wrapText="1"/>
    </xf>
    <xf numFmtId="0" fontId="15" fillId="0" borderId="31" xfId="0" applyFont="1" applyBorder="1" applyAlignment="1">
      <alignment horizontal="center" vertical="top" wrapText="1"/>
    </xf>
    <xf numFmtId="0" fontId="28" fillId="2" borderId="0" xfId="0" applyFont="1" applyFill="1" applyAlignment="1">
      <alignment horizontal="center" vertical="center"/>
    </xf>
    <xf numFmtId="0" fontId="14" fillId="0" borderId="0" xfId="0" applyFont="1" applyAlignment="1">
      <alignment horizontal="center" vertical="center" wrapText="1"/>
    </xf>
    <xf numFmtId="2" fontId="14" fillId="0" borderId="0" xfId="0" applyNumberFormat="1" applyFont="1" applyAlignment="1">
      <alignment horizontal="center"/>
    </xf>
    <xf numFmtId="2" fontId="14" fillId="0" borderId="0" xfId="0" applyNumberFormat="1" applyFont="1" applyAlignment="1">
      <alignment horizontal="center" vertical="top"/>
    </xf>
    <xf numFmtId="0" fontId="14" fillId="0" borderId="0" xfId="0" applyFont="1" applyAlignment="1">
      <alignment horizontal="center" vertical="top" wrapText="1"/>
    </xf>
    <xf numFmtId="0" fontId="15" fillId="0" borderId="1" xfId="0" applyFont="1" applyBorder="1" applyAlignment="1">
      <alignment horizontal="center"/>
    </xf>
    <xf numFmtId="0" fontId="15" fillId="0" borderId="1" xfId="0" applyFont="1" applyBorder="1"/>
    <xf numFmtId="0" fontId="14" fillId="2" borderId="9" xfId="0" applyFont="1" applyFill="1" applyBorder="1" applyAlignment="1">
      <alignment horizontal="center" vertical="center" textRotation="90"/>
    </xf>
    <xf numFmtId="0" fontId="15" fillId="2" borderId="2" xfId="0" applyFont="1" applyFill="1" applyBorder="1" applyAlignment="1">
      <alignment horizontal="center" vertical="top"/>
    </xf>
    <xf numFmtId="0" fontId="14" fillId="2" borderId="0" xfId="0" applyFont="1" applyFill="1" applyAlignment="1">
      <alignment horizontal="center" vertical="center" textRotation="90"/>
    </xf>
    <xf numFmtId="0" fontId="15" fillId="7" borderId="0" xfId="744" applyFont="1" applyFill="1" applyAlignment="1">
      <alignment vertical="top"/>
    </xf>
    <xf numFmtId="0" fontId="15" fillId="7" borderId="0" xfId="744" applyFont="1" applyFill="1" applyAlignment="1">
      <alignment horizontal="left" vertical="top"/>
    </xf>
    <xf numFmtId="0" fontId="15" fillId="2" borderId="1" xfId="0" applyFont="1" applyFill="1" applyBorder="1" applyAlignment="1">
      <alignment horizontal="left" vertical="top"/>
    </xf>
    <xf numFmtId="0" fontId="15" fillId="2" borderId="2" xfId="0" applyFont="1" applyFill="1" applyBorder="1" applyAlignment="1">
      <alignment horizontal="left" vertical="center"/>
    </xf>
    <xf numFmtId="0" fontId="14" fillId="2" borderId="8" xfId="0" applyFont="1" applyFill="1" applyBorder="1" applyAlignment="1">
      <alignment horizontal="center" vertical="center" textRotation="90"/>
    </xf>
    <xf numFmtId="0" fontId="15" fillId="2" borderId="13" xfId="0" applyFont="1" applyFill="1" applyBorder="1" applyAlignment="1">
      <alignment horizontal="center" vertical="top"/>
    </xf>
    <xf numFmtId="0" fontId="15" fillId="2" borderId="13" xfId="0" applyFont="1" applyFill="1" applyBorder="1" applyAlignment="1">
      <alignment horizontal="left" vertical="top"/>
    </xf>
    <xf numFmtId="0" fontId="15" fillId="2" borderId="17" xfId="0" applyFont="1" applyFill="1" applyBorder="1" applyAlignment="1">
      <alignment horizontal="left" vertical="top"/>
    </xf>
    <xf numFmtId="0" fontId="21" fillId="3" borderId="0" xfId="0" applyFont="1" applyFill="1" applyAlignment="1">
      <alignment horizontal="left" vertical="top" wrapText="1"/>
    </xf>
    <xf numFmtId="0" fontId="12" fillId="2" borderId="2" xfId="0" applyFont="1" applyFill="1" applyBorder="1" applyAlignment="1">
      <alignment horizontal="left" vertical="top"/>
    </xf>
    <xf numFmtId="0" fontId="12" fillId="0" borderId="0" xfId="0" applyFont="1" applyAlignment="1">
      <alignment horizontal="left" vertical="top" wrapText="1"/>
    </xf>
    <xf numFmtId="0" fontId="12" fillId="0" borderId="2" xfId="0" applyFont="1" applyBorder="1" applyAlignment="1">
      <alignment horizontal="left" vertical="top" wrapText="1"/>
    </xf>
    <xf numFmtId="0" fontId="15" fillId="0" borderId="2" xfId="0" applyFont="1" applyBorder="1" applyAlignment="1">
      <alignment horizontal="left" vertical="top" wrapText="1"/>
    </xf>
    <xf numFmtId="0" fontId="27" fillId="0" borderId="0" xfId="0" applyFont="1" applyAlignment="1">
      <alignment horizontal="center"/>
    </xf>
    <xf numFmtId="0" fontId="12" fillId="2" borderId="0" xfId="0" applyFont="1" applyFill="1" applyAlignment="1">
      <alignment vertical="top" wrapText="1"/>
    </xf>
    <xf numFmtId="0" fontId="12" fillId="2" borderId="2" xfId="0" applyFont="1" applyFill="1" applyBorder="1" applyAlignment="1">
      <alignment vertical="top" wrapText="1"/>
    </xf>
    <xf numFmtId="0" fontId="12" fillId="2" borderId="0" xfId="0" applyFont="1" applyFill="1" applyAlignment="1">
      <alignment horizontal="left" vertical="top"/>
    </xf>
    <xf numFmtId="0" fontId="15" fillId="5" borderId="0" xfId="0" applyFont="1" applyFill="1" applyAlignment="1">
      <alignment vertical="top" wrapText="1"/>
    </xf>
    <xf numFmtId="0" fontId="15" fillId="5" borderId="0" xfId="0" applyFont="1" applyFill="1"/>
    <xf numFmtId="0" fontId="12" fillId="5" borderId="0" xfId="0" applyFont="1" applyFill="1" applyAlignment="1">
      <alignment horizontal="left" vertical="top"/>
    </xf>
    <xf numFmtId="0" fontId="12" fillId="5" borderId="0" xfId="0" applyFont="1" applyFill="1"/>
    <xf numFmtId="0" fontId="15" fillId="5" borderId="2" xfId="0" applyFont="1" applyFill="1" applyBorder="1"/>
    <xf numFmtId="0" fontId="27" fillId="0" borderId="0" xfId="0" applyFont="1" applyAlignment="1">
      <alignment vertical="center" wrapText="1"/>
    </xf>
    <xf numFmtId="0" fontId="27" fillId="0" borderId="2" xfId="0" applyFont="1" applyBorder="1" applyAlignment="1">
      <alignment vertical="center" wrapText="1"/>
    </xf>
    <xf numFmtId="0" fontId="12" fillId="7" borderId="0" xfId="0" applyFont="1" applyFill="1" applyAlignment="1">
      <alignment horizontal="left" vertical="top"/>
    </xf>
    <xf numFmtId="0" fontId="28" fillId="0" borderId="2" xfId="0" applyFont="1" applyBorder="1" applyAlignment="1">
      <alignment vertical="top" wrapText="1"/>
    </xf>
    <xf numFmtId="0" fontId="15" fillId="5" borderId="0" xfId="0" applyFont="1" applyFill="1" applyAlignment="1">
      <alignment horizontal="center" vertical="center"/>
    </xf>
    <xf numFmtId="0" fontId="15" fillId="5" borderId="0" xfId="0" applyFont="1" applyFill="1" applyAlignment="1">
      <alignment vertical="top"/>
    </xf>
    <xf numFmtId="0" fontId="14" fillId="5" borderId="0" xfId="0" applyFont="1" applyFill="1" applyAlignment="1">
      <alignment horizontal="center" vertical="center" wrapText="1"/>
    </xf>
    <xf numFmtId="2" fontId="14" fillId="5" borderId="0" xfId="0" applyNumberFormat="1" applyFont="1" applyFill="1" applyAlignment="1">
      <alignment vertical="center"/>
    </xf>
    <xf numFmtId="2" fontId="11" fillId="0" borderId="0" xfId="0" applyNumberFormat="1" applyFont="1" applyAlignment="1">
      <alignment vertical="top"/>
    </xf>
    <xf numFmtId="0" fontId="12" fillId="5" borderId="2" xfId="0" applyFont="1" applyFill="1" applyBorder="1"/>
    <xf numFmtId="0" fontId="15" fillId="5" borderId="0" xfId="0" applyFont="1" applyFill="1" applyAlignment="1">
      <alignment horizontal="left" vertical="top"/>
    </xf>
    <xf numFmtId="0" fontId="15" fillId="3" borderId="0" xfId="0" applyFont="1" applyFill="1" applyAlignment="1">
      <alignment horizontal="center" vertical="top"/>
    </xf>
    <xf numFmtId="0" fontId="15" fillId="2" borderId="0" xfId="0" applyFont="1" applyFill="1" applyAlignment="1">
      <alignment horizontal="left" vertical="center" wrapText="1"/>
    </xf>
    <xf numFmtId="0" fontId="15" fillId="15" borderId="0" xfId="0" applyFont="1" applyFill="1" applyAlignment="1">
      <alignment horizontal="left" vertical="top"/>
    </xf>
    <xf numFmtId="0" fontId="15" fillId="5" borderId="0" xfId="0" applyFont="1" applyFill="1" applyAlignment="1">
      <alignment horizontal="center" vertical="top" wrapText="1"/>
    </xf>
    <xf numFmtId="0" fontId="15" fillId="0" borderId="0" xfId="744" applyFont="1" applyAlignment="1">
      <alignment vertical="top"/>
    </xf>
    <xf numFmtId="2" fontId="14" fillId="0" borderId="0" xfId="0" applyNumberFormat="1" applyFont="1" applyAlignment="1">
      <alignment vertical="center"/>
    </xf>
    <xf numFmtId="0" fontId="15" fillId="0" borderId="0" xfId="0" applyFont="1" applyAlignment="1">
      <alignment horizontal="left" vertical="center" wrapText="1"/>
    </xf>
    <xf numFmtId="0" fontId="14" fillId="2" borderId="0" xfId="0" applyFont="1" applyFill="1" applyAlignment="1">
      <alignment horizontal="center" vertical="top"/>
    </xf>
    <xf numFmtId="0" fontId="15" fillId="4" borderId="0" xfId="0" applyFont="1" applyFill="1" applyAlignment="1">
      <alignment vertical="center"/>
    </xf>
    <xf numFmtId="0" fontId="15" fillId="4" borderId="0" xfId="0" applyFont="1" applyFill="1" applyAlignment="1">
      <alignment horizontal="left" vertical="center" wrapText="1"/>
    </xf>
    <xf numFmtId="0" fontId="15" fillId="4" borderId="0" xfId="0" applyFont="1" applyFill="1" applyAlignment="1">
      <alignment vertical="top"/>
    </xf>
    <xf numFmtId="0" fontId="15" fillId="4" borderId="0" xfId="0" applyFont="1" applyFill="1" applyAlignment="1">
      <alignment horizontal="center" vertical="center"/>
    </xf>
    <xf numFmtId="0" fontId="15" fillId="4" borderId="0" xfId="0" applyFont="1" applyFill="1" applyAlignment="1">
      <alignment vertical="top" wrapText="1"/>
    </xf>
    <xf numFmtId="0" fontId="15" fillId="3" borderId="0" xfId="0" applyFont="1" applyFill="1" applyAlignment="1">
      <alignment horizontal="left" vertical="top"/>
    </xf>
    <xf numFmtId="0" fontId="15" fillId="4" borderId="0" xfId="0" applyFont="1" applyFill="1" applyAlignment="1">
      <alignment vertical="center" wrapText="1"/>
    </xf>
    <xf numFmtId="0" fontId="15" fillId="3" borderId="0" xfId="0" applyFont="1" applyFill="1" applyAlignment="1">
      <alignment horizontal="center"/>
    </xf>
    <xf numFmtId="0" fontId="14" fillId="3" borderId="0" xfId="0" applyFont="1" applyFill="1" applyAlignment="1">
      <alignment horizontal="right" vertical="top"/>
    </xf>
    <xf numFmtId="0" fontId="15" fillId="3" borderId="0" xfId="0" applyFont="1" applyFill="1" applyAlignment="1">
      <alignment horizontal="center" vertical="center" textRotation="90"/>
    </xf>
    <xf numFmtId="0" fontId="15" fillId="3" borderId="0" xfId="0" applyFont="1" applyFill="1" applyAlignment="1">
      <alignment horizontal="center" vertical="center"/>
    </xf>
    <xf numFmtId="0" fontId="15" fillId="3" borderId="0" xfId="0" applyFont="1" applyFill="1" applyAlignment="1">
      <alignment vertical="top" wrapText="1"/>
    </xf>
    <xf numFmtId="0" fontId="14" fillId="4" borderId="0" xfId="0" applyFont="1" applyFill="1" applyAlignment="1">
      <alignment horizontal="center" vertical="top" wrapText="1"/>
    </xf>
    <xf numFmtId="0" fontId="14" fillId="4" borderId="0" xfId="0" applyFont="1" applyFill="1" applyAlignment="1">
      <alignment horizontal="left" vertical="top" wrapText="1"/>
    </xf>
    <xf numFmtId="0" fontId="15" fillId="3" borderId="0" xfId="0" applyFont="1" applyFill="1" applyAlignment="1">
      <alignment horizontal="center" vertical="top" wrapText="1"/>
    </xf>
    <xf numFmtId="0" fontId="15" fillId="3" borderId="0" xfId="0" applyFont="1" applyFill="1" applyAlignment="1">
      <alignment wrapText="1"/>
    </xf>
    <xf numFmtId="2" fontId="15" fillId="0" borderId="0" xfId="0" applyNumberFormat="1" applyFont="1" applyAlignment="1">
      <alignment horizontal="left"/>
    </xf>
    <xf numFmtId="2" fontId="14" fillId="3" borderId="0" xfId="0" applyNumberFormat="1" applyFont="1" applyFill="1" applyAlignment="1">
      <alignment horizontal="right" vertical="top" wrapText="1"/>
    </xf>
    <xf numFmtId="0" fontId="15" fillId="0" borderId="0" xfId="0" applyFont="1" applyAlignment="1">
      <alignment horizontal="right" vertical="center"/>
    </xf>
    <xf numFmtId="0" fontId="15" fillId="13" borderId="0" xfId="0" applyFont="1" applyFill="1"/>
    <xf numFmtId="0" fontId="13" fillId="5" borderId="0" xfId="0" applyFont="1" applyFill="1" applyAlignment="1">
      <alignment vertical="center"/>
    </xf>
    <xf numFmtId="0" fontId="22" fillId="5" borderId="0" xfId="0" applyFont="1" applyFill="1" applyAlignment="1">
      <alignment vertical="center"/>
    </xf>
    <xf numFmtId="0" fontId="13" fillId="5" borderId="0" xfId="0" applyFont="1" applyFill="1" applyAlignment="1">
      <alignment horizontal="left" vertical="center"/>
    </xf>
    <xf numFmtId="0" fontId="38" fillId="0" borderId="0" xfId="0" applyFont="1"/>
    <xf numFmtId="164" fontId="15" fillId="0" borderId="0" xfId="752" applyFont="1"/>
    <xf numFmtId="164" fontId="15" fillId="0" borderId="0" xfId="752" applyFont="1" applyAlignment="1">
      <alignment vertical="center"/>
    </xf>
    <xf numFmtId="164" fontId="15" fillId="3" borderId="0" xfId="752" applyFont="1" applyFill="1" applyAlignment="1">
      <alignment vertical="top" wrapText="1"/>
    </xf>
    <xf numFmtId="164" fontId="15" fillId="3" borderId="0" xfId="752" applyFont="1" applyFill="1" applyAlignment="1">
      <alignment horizontal="center" vertical="center"/>
    </xf>
    <xf numFmtId="0" fontId="15" fillId="16" borderId="0" xfId="0" applyFont="1" applyFill="1" applyAlignment="1">
      <alignment vertical="center"/>
    </xf>
    <xf numFmtId="0" fontId="12" fillId="7" borderId="0" xfId="0" applyFont="1" applyFill="1"/>
    <xf numFmtId="0" fontId="15" fillId="17" borderId="0" xfId="0" applyFont="1" applyFill="1" applyAlignment="1">
      <alignment horizontal="left" vertical="center"/>
    </xf>
    <xf numFmtId="0" fontId="14" fillId="17" borderId="0" xfId="0" applyFont="1" applyFill="1" applyAlignment="1">
      <alignment vertical="center"/>
    </xf>
    <xf numFmtId="0" fontId="14" fillId="17" borderId="0" xfId="0" applyFont="1" applyFill="1" applyAlignment="1">
      <alignment horizontal="left" vertical="center"/>
    </xf>
    <xf numFmtId="0" fontId="11" fillId="17" borderId="0" xfId="0" applyFont="1" applyFill="1"/>
    <xf numFmtId="0" fontId="12" fillId="2" borderId="0" xfId="0" applyFont="1" applyFill="1" applyAlignment="1">
      <alignment horizontal="right" vertical="top" wrapText="1"/>
    </xf>
    <xf numFmtId="0" fontId="15" fillId="2" borderId="0" xfId="0" applyFont="1" applyFill="1" applyAlignment="1">
      <alignment horizontal="right" vertical="top" wrapText="1"/>
    </xf>
    <xf numFmtId="0" fontId="12" fillId="7" borderId="2" xfId="0" applyFont="1" applyFill="1" applyBorder="1"/>
    <xf numFmtId="0" fontId="12" fillId="2" borderId="2" xfId="0" applyFont="1" applyFill="1" applyBorder="1" applyAlignment="1">
      <alignment horizontal="right" vertical="top" wrapText="1"/>
    </xf>
    <xf numFmtId="0" fontId="11" fillId="18" borderId="0" xfId="0" applyFont="1" applyFill="1" applyAlignment="1">
      <alignment horizontal="left"/>
    </xf>
    <xf numFmtId="0" fontId="11" fillId="18" borderId="0" xfId="0" applyFont="1" applyFill="1"/>
    <xf numFmtId="0" fontId="30" fillId="2" borderId="0" xfId="0" applyFont="1" applyFill="1" applyAlignment="1">
      <alignment vertical="center" wrapText="1"/>
    </xf>
    <xf numFmtId="0" fontId="15" fillId="2" borderId="2" xfId="0" applyFont="1" applyFill="1" applyBorder="1" applyAlignment="1">
      <alignment vertical="center" wrapText="1"/>
    </xf>
    <xf numFmtId="0" fontId="15" fillId="0" borderId="0" xfId="746" applyFont="1" applyAlignment="1">
      <alignment horizontal="center" vertical="center"/>
    </xf>
    <xf numFmtId="0" fontId="38" fillId="0" borderId="0" xfId="0" applyFont="1" applyAlignment="1">
      <alignment horizontal="center" vertical="center"/>
    </xf>
    <xf numFmtId="0" fontId="38" fillId="3" borderId="0" xfId="0" applyFont="1" applyFill="1" applyAlignment="1">
      <alignment vertical="top" wrapText="1"/>
    </xf>
    <xf numFmtId="0" fontId="38" fillId="3" borderId="0" xfId="0" applyFont="1" applyFill="1" applyAlignment="1">
      <alignment horizontal="center" vertical="center"/>
    </xf>
    <xf numFmtId="164" fontId="15" fillId="0" borderId="0" xfId="752" applyFont="1" applyAlignment="1">
      <alignment horizontal="center" vertical="center"/>
    </xf>
    <xf numFmtId="0" fontId="15" fillId="7" borderId="2" xfId="0" applyFont="1" applyFill="1" applyBorder="1"/>
    <xf numFmtId="0" fontId="13" fillId="12" borderId="23" xfId="0" applyFont="1" applyFill="1" applyBorder="1" applyAlignment="1">
      <alignment horizontal="center" vertical="center"/>
    </xf>
    <xf numFmtId="0" fontId="12" fillId="17" borderId="0" xfId="0" applyFont="1" applyFill="1"/>
    <xf numFmtId="0" fontId="15" fillId="17" borderId="0" xfId="0" applyFont="1" applyFill="1"/>
    <xf numFmtId="0" fontId="14" fillId="7" borderId="0" xfId="0" applyFont="1" applyFill="1" applyAlignment="1">
      <alignment horizontal="left"/>
    </xf>
    <xf numFmtId="0" fontId="15" fillId="13" borderId="0" xfId="0" applyFont="1" applyFill="1" applyAlignment="1">
      <alignment horizontal="center" textRotation="90"/>
    </xf>
    <xf numFmtId="11" fontId="12" fillId="7" borderId="0" xfId="0" applyNumberFormat="1" applyFont="1" applyFill="1" applyAlignment="1">
      <alignment vertical="center"/>
    </xf>
    <xf numFmtId="0" fontId="15" fillId="5" borderId="0" xfId="0" applyFont="1" applyFill="1" applyAlignment="1">
      <alignment vertical="center"/>
    </xf>
    <xf numFmtId="0" fontId="15" fillId="5" borderId="0" xfId="0" applyFont="1" applyFill="1" applyAlignment="1">
      <alignment horizontal="left" vertical="center"/>
    </xf>
    <xf numFmtId="2" fontId="22" fillId="2" borderId="0" xfId="0" applyNumberFormat="1" applyFont="1" applyFill="1" applyAlignment="1">
      <alignment horizontal="left" vertical="top"/>
    </xf>
    <xf numFmtId="0" fontId="15" fillId="0" borderId="37" xfId="0" applyFont="1" applyBorder="1"/>
    <xf numFmtId="0" fontId="15" fillId="0" borderId="38" xfId="0" applyFont="1" applyBorder="1"/>
    <xf numFmtId="0" fontId="15" fillId="5" borderId="37" xfId="0" applyFont="1" applyFill="1" applyBorder="1"/>
    <xf numFmtId="0" fontId="12" fillId="5" borderId="38" xfId="0" applyFont="1" applyFill="1" applyBorder="1"/>
    <xf numFmtId="0" fontId="15" fillId="2" borderId="37" xfId="0" applyFont="1" applyFill="1" applyBorder="1" applyAlignment="1">
      <alignment vertical="top"/>
    </xf>
    <xf numFmtId="0" fontId="15" fillId="2" borderId="38" xfId="0" applyFont="1" applyFill="1" applyBorder="1" applyAlignment="1">
      <alignment vertical="top"/>
    </xf>
    <xf numFmtId="0" fontId="15" fillId="2" borderId="37" xfId="0" applyFont="1" applyFill="1" applyBorder="1" applyAlignment="1">
      <alignment horizontal="center" vertical="top"/>
    </xf>
    <xf numFmtId="0" fontId="15" fillId="5" borderId="37" xfId="0" applyFont="1" applyFill="1" applyBorder="1" applyAlignment="1">
      <alignment vertical="top"/>
    </xf>
    <xf numFmtId="0" fontId="15" fillId="5" borderId="38" xfId="0" applyFont="1" applyFill="1" applyBorder="1" applyAlignment="1">
      <alignment vertical="top"/>
    </xf>
    <xf numFmtId="0" fontId="15" fillId="5" borderId="37" xfId="0" applyFont="1" applyFill="1" applyBorder="1" applyAlignment="1">
      <alignment horizontal="center" vertical="top"/>
    </xf>
    <xf numFmtId="0" fontId="11" fillId="2" borderId="37" xfId="0" applyFont="1" applyFill="1" applyBorder="1" applyAlignment="1">
      <alignment horizontal="center" vertical="top"/>
    </xf>
    <xf numFmtId="0" fontId="11" fillId="2" borderId="37" xfId="0" applyFont="1" applyFill="1" applyBorder="1" applyAlignment="1">
      <alignment horizontal="left" vertical="top"/>
    </xf>
    <xf numFmtId="0" fontId="11" fillId="2" borderId="38" xfId="0" applyFont="1" applyFill="1" applyBorder="1" applyAlignment="1">
      <alignment horizontal="left" vertical="top"/>
    </xf>
    <xf numFmtId="0" fontId="11" fillId="10" borderId="37" xfId="0" applyFont="1" applyFill="1" applyBorder="1" applyAlignment="1">
      <alignment horizontal="left" vertical="top"/>
    </xf>
    <xf numFmtId="0" fontId="11" fillId="10" borderId="38" xfId="0" applyFont="1" applyFill="1" applyBorder="1" applyAlignment="1">
      <alignment horizontal="left" vertical="top"/>
    </xf>
    <xf numFmtId="0" fontId="11" fillId="0" borderId="37" xfId="0" applyFont="1" applyBorder="1" applyAlignment="1">
      <alignment horizontal="center" vertical="top"/>
    </xf>
    <xf numFmtId="0" fontId="25" fillId="0" borderId="37" xfId="0" applyFont="1" applyBorder="1" applyAlignment="1">
      <alignment horizontal="left" vertical="top" wrapText="1"/>
    </xf>
    <xf numFmtId="0" fontId="25" fillId="0" borderId="38" xfId="0" applyFont="1" applyBorder="1" applyAlignment="1">
      <alignment horizontal="left" vertical="top" wrapText="1"/>
    </xf>
    <xf numFmtId="2" fontId="21" fillId="0" borderId="38" xfId="0" applyNumberFormat="1" applyFont="1" applyBorder="1" applyAlignment="1">
      <alignment horizontal="left" vertical="top" wrapText="1"/>
    </xf>
    <xf numFmtId="0" fontId="15" fillId="2" borderId="37" xfId="0" applyFont="1" applyFill="1" applyBorder="1" applyAlignment="1">
      <alignment horizontal="center" vertical="top" wrapText="1"/>
    </xf>
    <xf numFmtId="0" fontId="21" fillId="2" borderId="38" xfId="0" applyFont="1" applyFill="1" applyBorder="1" applyAlignment="1">
      <alignment horizontal="left" vertical="top" wrapText="1"/>
    </xf>
    <xf numFmtId="0" fontId="17" fillId="2" borderId="38" xfId="0" applyFont="1" applyFill="1" applyBorder="1" applyAlignment="1">
      <alignment vertical="top" wrapText="1"/>
    </xf>
    <xf numFmtId="2" fontId="21" fillId="2" borderId="38" xfId="0" applyNumberFormat="1" applyFont="1" applyFill="1" applyBorder="1" applyAlignment="1">
      <alignment horizontal="left" vertical="top" wrapText="1"/>
    </xf>
    <xf numFmtId="0" fontId="17" fillId="2" borderId="42" xfId="0" applyFont="1" applyFill="1" applyBorder="1" applyAlignment="1">
      <alignment vertical="top"/>
    </xf>
    <xf numFmtId="0" fontId="15" fillId="0" borderId="37" xfId="0" applyFont="1" applyBorder="1" applyAlignment="1">
      <alignment horizontal="center" vertical="top"/>
    </xf>
    <xf numFmtId="0" fontId="11" fillId="0" borderId="38" xfId="0" applyFont="1" applyBorder="1" applyAlignment="1">
      <alignment horizontal="left" vertical="top" wrapText="1"/>
    </xf>
    <xf numFmtId="0" fontId="11" fillId="0" borderId="37" xfId="0" applyFont="1" applyBorder="1" applyAlignment="1">
      <alignment horizontal="left" vertical="top" wrapText="1"/>
    </xf>
    <xf numFmtId="0" fontId="11" fillId="0" borderId="38" xfId="0" applyFont="1" applyBorder="1" applyAlignment="1">
      <alignment horizontal="center" vertical="top"/>
    </xf>
    <xf numFmtId="0" fontId="11" fillId="5" borderId="37" xfId="0" applyFont="1" applyFill="1" applyBorder="1" applyAlignment="1">
      <alignment horizontal="center" vertical="top"/>
    </xf>
    <xf numFmtId="0" fontId="11" fillId="5" borderId="38" xfId="0" applyFont="1" applyFill="1" applyBorder="1" applyAlignment="1">
      <alignment horizontal="center" vertical="top"/>
    </xf>
    <xf numFmtId="0" fontId="11" fillId="2" borderId="37" xfId="0" applyFont="1" applyFill="1" applyBorder="1" applyAlignment="1">
      <alignment horizontal="center" vertical="top" wrapText="1"/>
    </xf>
    <xf numFmtId="2" fontId="21" fillId="0" borderId="38" xfId="0" applyNumberFormat="1" applyFont="1" applyBorder="1" applyAlignment="1">
      <alignment horizontal="center" vertical="top"/>
    </xf>
    <xf numFmtId="2" fontId="21" fillId="2" borderId="38" xfId="0" applyNumberFormat="1" applyFont="1" applyFill="1" applyBorder="1" applyAlignment="1">
      <alignment horizontal="center" vertical="top" wrapText="1"/>
    </xf>
    <xf numFmtId="0" fontId="42" fillId="2" borderId="38" xfId="0" applyFont="1" applyFill="1" applyBorder="1" applyAlignment="1">
      <alignment horizontal="left" vertical="top" wrapText="1"/>
    </xf>
    <xf numFmtId="0" fontId="15" fillId="0" borderId="38" xfId="0" applyFont="1" applyBorder="1" applyAlignment="1">
      <alignment horizontal="left" vertical="top" wrapText="1"/>
    </xf>
    <xf numFmtId="0" fontId="15" fillId="0" borderId="43" xfId="0" applyFont="1" applyBorder="1" applyAlignment="1">
      <alignment horizontal="left" vertical="top" wrapText="1"/>
    </xf>
    <xf numFmtId="0" fontId="11" fillId="0" borderId="38" xfId="744" applyFont="1" applyBorder="1" applyAlignment="1">
      <alignment horizontal="left" vertical="top"/>
    </xf>
    <xf numFmtId="2" fontId="21" fillId="0" borderId="38" xfId="744" applyNumberFormat="1" applyFont="1" applyBorder="1" applyAlignment="1">
      <alignment horizontal="left" vertical="top"/>
    </xf>
    <xf numFmtId="0" fontId="11" fillId="0" borderId="37" xfId="746" applyFont="1" applyBorder="1" applyAlignment="1">
      <alignment horizontal="center" vertical="top"/>
    </xf>
    <xf numFmtId="0" fontId="11" fillId="0" borderId="37" xfId="744" applyFont="1" applyBorder="1" applyAlignment="1">
      <alignment vertical="center"/>
    </xf>
    <xf numFmtId="0" fontId="11" fillId="0" borderId="38" xfId="744" applyFont="1" applyBorder="1" applyAlignment="1">
      <alignment vertical="center"/>
    </xf>
    <xf numFmtId="0" fontId="11" fillId="0" borderId="37" xfId="744" applyFont="1" applyBorder="1" applyAlignment="1">
      <alignment horizontal="center" vertical="center"/>
    </xf>
    <xf numFmtId="0" fontId="11" fillId="0" borderId="38" xfId="744" applyFont="1" applyBorder="1" applyAlignment="1">
      <alignment horizontal="center"/>
    </xf>
    <xf numFmtId="0" fontId="15" fillId="0" borderId="37" xfId="746" applyFont="1" applyBorder="1" applyAlignment="1">
      <alignment horizontal="center" vertical="center"/>
    </xf>
    <xf numFmtId="0" fontId="11" fillId="0" borderId="38" xfId="746" applyFont="1" applyBorder="1" applyAlignment="1">
      <alignment horizontal="center" vertical="top" wrapText="1"/>
    </xf>
    <xf numFmtId="0" fontId="11" fillId="0" borderId="38" xfId="744" applyFont="1" applyBorder="1" applyAlignment="1">
      <alignment horizontal="center" vertical="center"/>
    </xf>
    <xf numFmtId="165" fontId="11" fillId="0" borderId="42" xfId="744" applyNumberFormat="1" applyFont="1" applyBorder="1" applyAlignment="1">
      <alignment horizontal="center" vertical="center"/>
    </xf>
    <xf numFmtId="0" fontId="15" fillId="7" borderId="37" xfId="744" applyFont="1" applyFill="1" applyBorder="1" applyAlignment="1">
      <alignment vertical="top"/>
    </xf>
    <xf numFmtId="0" fontId="15" fillId="7" borderId="38" xfId="744" applyFont="1" applyFill="1" applyBorder="1" applyAlignment="1">
      <alignment vertical="top" wrapText="1"/>
    </xf>
    <xf numFmtId="1" fontId="11" fillId="2" borderId="37" xfId="0" applyNumberFormat="1" applyFont="1" applyFill="1" applyBorder="1" applyAlignment="1">
      <alignment horizontal="center" vertical="center"/>
    </xf>
    <xf numFmtId="2" fontId="22" fillId="3" borderId="37" xfId="0" applyNumberFormat="1" applyFont="1" applyFill="1" applyBorder="1" applyAlignment="1">
      <alignment horizontal="center" vertical="top"/>
    </xf>
    <xf numFmtId="0" fontId="19" fillId="2" borderId="43" xfId="0" applyFont="1" applyFill="1" applyBorder="1" applyAlignment="1">
      <alignment vertical="top" wrapText="1"/>
    </xf>
    <xf numFmtId="0" fontId="11" fillId="2" borderId="38" xfId="0" applyFont="1" applyFill="1" applyBorder="1" applyAlignment="1">
      <alignment horizontal="left" vertical="top" wrapText="1"/>
    </xf>
    <xf numFmtId="0" fontId="11" fillId="0" borderId="37" xfId="0" applyFont="1" applyBorder="1" applyAlignment="1">
      <alignment horizontal="center" vertical="center" wrapText="1"/>
    </xf>
    <xf numFmtId="0" fontId="11" fillId="0" borderId="45" xfId="0" applyFont="1" applyBorder="1" applyAlignment="1">
      <alignment horizontal="center" vertical="center" wrapText="1"/>
    </xf>
    <xf numFmtId="0" fontId="12" fillId="0" borderId="46" xfId="0" applyFont="1" applyBorder="1" applyAlignment="1">
      <alignment vertical="top"/>
    </xf>
    <xf numFmtId="0" fontId="15" fillId="0" borderId="46" xfId="0" applyFont="1" applyBorder="1"/>
    <xf numFmtId="0" fontId="12" fillId="5" borderId="46" xfId="0" applyFont="1" applyFill="1" applyBorder="1"/>
    <xf numFmtId="0" fontId="15" fillId="2" borderId="46" xfId="0" applyFont="1" applyFill="1" applyBorder="1" applyAlignment="1">
      <alignment vertical="top"/>
    </xf>
    <xf numFmtId="0" fontId="15" fillId="2" borderId="46" xfId="0" applyFont="1" applyFill="1" applyBorder="1" applyAlignment="1">
      <alignment horizontal="center" vertical="top"/>
    </xf>
    <xf numFmtId="0" fontId="15" fillId="5" borderId="46" xfId="0" applyFont="1" applyFill="1" applyBorder="1" applyAlignment="1">
      <alignment vertical="top"/>
    </xf>
    <xf numFmtId="0" fontId="15" fillId="5" borderId="46" xfId="0" applyFont="1" applyFill="1" applyBorder="1" applyAlignment="1">
      <alignment horizontal="center" vertical="top"/>
    </xf>
    <xf numFmtId="0" fontId="15" fillId="7" borderId="46" xfId="0" applyFont="1" applyFill="1" applyBorder="1" applyAlignment="1">
      <alignment vertical="top"/>
    </xf>
    <xf numFmtId="0" fontId="15" fillId="0" borderId="46" xfId="0" applyFont="1" applyBorder="1" applyAlignment="1">
      <alignment vertical="top"/>
    </xf>
    <xf numFmtId="0" fontId="11" fillId="0" borderId="46" xfId="0" applyFont="1" applyBorder="1" applyAlignment="1">
      <alignment horizontal="left" vertical="top"/>
    </xf>
    <xf numFmtId="0" fontId="11" fillId="2" borderId="46" xfId="0" applyFont="1" applyFill="1" applyBorder="1" applyAlignment="1">
      <alignment horizontal="left" vertical="top"/>
    </xf>
    <xf numFmtId="0" fontId="11" fillId="10" borderId="46" xfId="0" applyFont="1" applyFill="1" applyBorder="1" applyAlignment="1">
      <alignment horizontal="left" vertical="top"/>
    </xf>
    <xf numFmtId="0" fontId="15" fillId="2" borderId="46" xfId="0" applyFont="1" applyFill="1" applyBorder="1" applyAlignment="1">
      <alignment horizontal="left" vertical="top"/>
    </xf>
    <xf numFmtId="0" fontId="21" fillId="2" borderId="46" xfId="0" applyFont="1" applyFill="1" applyBorder="1" applyAlignment="1">
      <alignment horizontal="left" vertical="top"/>
    </xf>
    <xf numFmtId="0" fontId="25" fillId="0" borderId="46" xfId="0" applyFont="1" applyBorder="1" applyAlignment="1">
      <alignment horizontal="left" vertical="top" wrapText="1"/>
    </xf>
    <xf numFmtId="0" fontId="21" fillId="0" borderId="46" xfId="0" applyFont="1" applyBorder="1" applyAlignment="1">
      <alignment horizontal="left" vertical="top" wrapText="1"/>
    </xf>
    <xf numFmtId="0" fontId="11" fillId="0" borderId="46" xfId="0" applyFont="1" applyBorder="1" applyAlignment="1">
      <alignment horizontal="center" vertical="top"/>
    </xf>
    <xf numFmtId="0" fontId="17" fillId="0" borderId="46" xfId="0" applyFont="1" applyBorder="1" applyAlignment="1">
      <alignment vertical="top"/>
    </xf>
    <xf numFmtId="0" fontId="16" fillId="0" borderId="46" xfId="0" applyFont="1" applyBorder="1" applyAlignment="1">
      <alignment horizontal="left" vertical="center"/>
    </xf>
    <xf numFmtId="0" fontId="21" fillId="2" borderId="46" xfId="0" applyFont="1" applyFill="1" applyBorder="1" applyAlignment="1">
      <alignment horizontal="left" vertical="top" wrapText="1"/>
    </xf>
    <xf numFmtId="0" fontId="17" fillId="2" borderId="46" xfId="0" applyFont="1" applyFill="1" applyBorder="1" applyAlignment="1">
      <alignment vertical="top"/>
    </xf>
    <xf numFmtId="0" fontId="17" fillId="2" borderId="46" xfId="0" applyFont="1" applyFill="1" applyBorder="1" applyAlignment="1">
      <alignment vertical="top" wrapText="1"/>
    </xf>
    <xf numFmtId="0" fontId="17" fillId="0" borderId="46" xfId="0" applyFont="1" applyBorder="1" applyAlignment="1">
      <alignment horizontal="left" vertical="top" wrapText="1"/>
    </xf>
    <xf numFmtId="0" fontId="17" fillId="2" borderId="46" xfId="0" applyFont="1" applyFill="1" applyBorder="1" applyAlignment="1">
      <alignment horizontal="left" vertical="top" wrapText="1"/>
    </xf>
    <xf numFmtId="0" fontId="15" fillId="0" borderId="46" xfId="0" applyFont="1" applyBorder="1" applyAlignment="1">
      <alignment horizontal="left" vertical="top" wrapText="1"/>
    </xf>
    <xf numFmtId="0" fontId="21" fillId="0" borderId="46" xfId="0" applyFont="1" applyBorder="1" applyAlignment="1">
      <alignment horizontal="left" vertical="top"/>
    </xf>
    <xf numFmtId="2" fontId="21" fillId="0" borderId="46" xfId="0" applyNumberFormat="1" applyFont="1" applyBorder="1" applyAlignment="1">
      <alignment horizontal="left" vertical="top"/>
    </xf>
    <xf numFmtId="0" fontId="11" fillId="0" borderId="46" xfId="0" applyFont="1" applyBorder="1" applyAlignment="1">
      <alignment horizontal="left" vertical="top" wrapText="1"/>
    </xf>
    <xf numFmtId="0" fontId="15" fillId="0" borderId="46" xfId="0" applyFont="1" applyBorder="1" applyAlignment="1">
      <alignment horizontal="left" vertical="top"/>
    </xf>
    <xf numFmtId="0" fontId="11" fillId="5" borderId="46" xfId="0" applyFont="1" applyFill="1" applyBorder="1" applyAlignment="1">
      <alignment horizontal="center" vertical="top"/>
    </xf>
    <xf numFmtId="0" fontId="11" fillId="2" borderId="46" xfId="0" applyFont="1" applyFill="1" applyBorder="1" applyAlignment="1">
      <alignment horizontal="left" vertical="top" wrapText="1"/>
    </xf>
    <xf numFmtId="0" fontId="21" fillId="2" borderId="46" xfId="0" applyFont="1" applyFill="1" applyBorder="1" applyAlignment="1">
      <alignment horizontal="center" vertical="top" wrapText="1"/>
    </xf>
    <xf numFmtId="0" fontId="42" fillId="2" borderId="46" xfId="0" applyFont="1" applyFill="1" applyBorder="1" applyAlignment="1">
      <alignment horizontal="center" vertical="top" wrapText="1"/>
    </xf>
    <xf numFmtId="0" fontId="42" fillId="2" borderId="46" xfId="0" applyFont="1" applyFill="1" applyBorder="1" applyAlignment="1">
      <alignment horizontal="left" vertical="top"/>
    </xf>
    <xf numFmtId="0" fontId="42" fillId="2" borderId="46" xfId="0" applyFont="1" applyFill="1" applyBorder="1" applyAlignment="1">
      <alignment horizontal="left" vertical="center" wrapText="1"/>
    </xf>
    <xf numFmtId="0" fontId="42" fillId="2" borderId="46" xfId="0" applyFont="1" applyFill="1" applyBorder="1" applyAlignment="1">
      <alignment horizontal="center" vertical="top"/>
    </xf>
    <xf numFmtId="0" fontId="42" fillId="2" borderId="46" xfId="0" applyFont="1" applyFill="1" applyBorder="1" applyAlignment="1">
      <alignment horizontal="left" vertical="top" wrapText="1"/>
    </xf>
    <xf numFmtId="0" fontId="11" fillId="0" borderId="46" xfId="744" applyFont="1" applyBorder="1" applyAlignment="1">
      <alignment horizontal="left" vertical="top"/>
    </xf>
    <xf numFmtId="0" fontId="11" fillId="0" borderId="46" xfId="744" applyFont="1" applyBorder="1" applyAlignment="1">
      <alignment horizontal="center" vertical="top"/>
    </xf>
    <xf numFmtId="0" fontId="21" fillId="0" borderId="46" xfId="744" applyFont="1" applyBorder="1" applyAlignment="1">
      <alignment horizontal="left" vertical="top"/>
    </xf>
    <xf numFmtId="0" fontId="11" fillId="0" borderId="46" xfId="746" applyFont="1" applyBorder="1" applyAlignment="1">
      <alignment vertical="center"/>
    </xf>
    <xf numFmtId="0" fontId="11" fillId="0" borderId="46" xfId="746" applyFont="1" applyBorder="1" applyAlignment="1">
      <alignment vertical="top"/>
    </xf>
    <xf numFmtId="0" fontId="11" fillId="0" borderId="46" xfId="746" applyFont="1" applyBorder="1" applyAlignment="1">
      <alignment vertical="top" wrapText="1"/>
    </xf>
    <xf numFmtId="0" fontId="16" fillId="0" borderId="46" xfId="746" applyFont="1" applyBorder="1" applyAlignment="1">
      <alignment vertical="center" wrapText="1"/>
    </xf>
    <xf numFmtId="0" fontId="11" fillId="0" borderId="46" xfId="744" applyFont="1" applyBorder="1" applyAlignment="1">
      <alignment vertical="center"/>
    </xf>
    <xf numFmtId="0" fontId="11" fillId="0" borderId="46" xfId="744" applyFont="1" applyBorder="1" applyAlignment="1">
      <alignment vertical="top"/>
    </xf>
    <xf numFmtId="0" fontId="15" fillId="0" borderId="46" xfId="744" applyFont="1" applyBorder="1" applyAlignment="1">
      <alignment vertical="center"/>
    </xf>
    <xf numFmtId="0" fontId="12" fillId="0" borderId="46" xfId="744" applyFont="1" applyBorder="1" applyAlignment="1">
      <alignment vertical="center"/>
    </xf>
    <xf numFmtId="0" fontId="15" fillId="0" borderId="46" xfId="746" applyFont="1" applyBorder="1" applyAlignment="1">
      <alignment vertical="center"/>
    </xf>
    <xf numFmtId="0" fontId="12" fillId="0" borderId="46" xfId="746" applyFont="1" applyBorder="1" applyAlignment="1">
      <alignment vertical="center"/>
    </xf>
    <xf numFmtId="0" fontId="21" fillId="0" borderId="46" xfId="744" applyFont="1" applyBorder="1" applyAlignment="1">
      <alignment horizontal="left" vertical="center"/>
    </xf>
    <xf numFmtId="2" fontId="21" fillId="0" borderId="46" xfId="744" applyNumberFormat="1" applyFont="1" applyBorder="1" applyAlignment="1">
      <alignment horizontal="left" vertical="center"/>
    </xf>
    <xf numFmtId="0" fontId="11" fillId="0" borderId="46" xfId="744" applyFont="1" applyBorder="1" applyAlignment="1">
      <alignment horizontal="center" vertical="center"/>
    </xf>
    <xf numFmtId="0" fontId="11" fillId="6" borderId="46" xfId="744" applyFont="1" applyFill="1" applyBorder="1" applyAlignment="1">
      <alignment horizontal="center" vertical="center"/>
    </xf>
    <xf numFmtId="0" fontId="11" fillId="0" borderId="46" xfId="0" applyFont="1" applyBorder="1" applyAlignment="1">
      <alignment horizontal="left"/>
    </xf>
    <xf numFmtId="0" fontId="19" fillId="2" borderId="46" xfId="0" applyFont="1" applyFill="1" applyBorder="1" applyAlignment="1">
      <alignment vertical="top" wrapText="1"/>
    </xf>
    <xf numFmtId="0" fontId="15" fillId="7" borderId="46" xfId="744" applyFont="1" applyFill="1" applyBorder="1" applyAlignment="1">
      <alignment vertical="top"/>
    </xf>
    <xf numFmtId="0" fontId="15" fillId="7" borderId="46" xfId="744" applyFont="1" applyFill="1" applyBorder="1" applyAlignment="1">
      <alignment horizontal="left" vertical="top"/>
    </xf>
    <xf numFmtId="0" fontId="15" fillId="7" borderId="46" xfId="744" applyFont="1" applyFill="1" applyBorder="1" applyAlignment="1">
      <alignment vertical="top" wrapText="1"/>
    </xf>
    <xf numFmtId="0" fontId="15" fillId="2" borderId="46" xfId="0" applyFont="1" applyFill="1" applyBorder="1" applyAlignment="1">
      <alignment horizontal="center" vertical="center"/>
    </xf>
    <xf numFmtId="0" fontId="11" fillId="0" borderId="46" xfId="0" applyFont="1" applyBorder="1" applyAlignment="1">
      <alignment vertical="center" wrapText="1"/>
    </xf>
    <xf numFmtId="0" fontId="11" fillId="0" borderId="46" xfId="0" applyFont="1" applyBorder="1" applyAlignment="1">
      <alignment vertical="top" wrapText="1"/>
    </xf>
    <xf numFmtId="0" fontId="11" fillId="2" borderId="46" xfId="0" applyFont="1" applyFill="1" applyBorder="1" applyAlignment="1">
      <alignment horizontal="center" vertical="top" wrapText="1"/>
    </xf>
    <xf numFmtId="0" fontId="12" fillId="0" borderId="46" xfId="0" applyFont="1" applyBorder="1" applyAlignment="1">
      <alignment horizontal="center" vertical="top" wrapText="1"/>
    </xf>
    <xf numFmtId="0" fontId="11" fillId="2" borderId="46" xfId="0" applyFont="1" applyFill="1" applyBorder="1" applyAlignment="1">
      <alignment vertical="center"/>
    </xf>
    <xf numFmtId="0" fontId="11" fillId="2" borderId="38" xfId="0" applyFont="1" applyFill="1" applyBorder="1" applyAlignment="1">
      <alignment vertical="center"/>
    </xf>
    <xf numFmtId="0" fontId="17" fillId="0" borderId="46" xfId="0" applyFont="1" applyBorder="1" applyAlignment="1">
      <alignment horizontal="center" vertical="top" wrapText="1"/>
    </xf>
    <xf numFmtId="0" fontId="11" fillId="0" borderId="37" xfId="0" applyFont="1" applyBorder="1"/>
    <xf numFmtId="0" fontId="11" fillId="0" borderId="46" xfId="0" applyFont="1" applyBorder="1"/>
    <xf numFmtId="0" fontId="11" fillId="2" borderId="46" xfId="0" applyFont="1" applyFill="1" applyBorder="1" applyAlignment="1">
      <alignment vertical="top" wrapText="1"/>
    </xf>
    <xf numFmtId="0" fontId="11" fillId="0" borderId="38" xfId="0" applyFont="1" applyBorder="1"/>
    <xf numFmtId="0" fontId="11" fillId="0" borderId="37" xfId="0" applyFont="1" applyBorder="1" applyAlignment="1">
      <alignment vertical="top" wrapText="1"/>
    </xf>
    <xf numFmtId="49" fontId="11" fillId="2" borderId="49" xfId="0" applyNumberFormat="1" applyFont="1" applyFill="1" applyBorder="1" applyAlignment="1">
      <alignment horizontal="center" vertical="center"/>
    </xf>
    <xf numFmtId="49" fontId="13" fillId="5" borderId="49" xfId="0" applyNumberFormat="1" applyFont="1" applyFill="1" applyBorder="1" applyAlignment="1">
      <alignment horizontal="center" vertical="center"/>
    </xf>
    <xf numFmtId="49" fontId="11" fillId="5" borderId="50" xfId="0" applyNumberFormat="1" applyFont="1" applyFill="1" applyBorder="1" applyAlignment="1">
      <alignment horizontal="center" vertical="center"/>
    </xf>
    <xf numFmtId="0" fontId="11" fillId="5" borderId="50" xfId="0" applyFont="1" applyFill="1" applyBorder="1" applyAlignment="1">
      <alignment horizontal="center" vertical="top" wrapText="1"/>
    </xf>
    <xf numFmtId="0" fontId="11" fillId="5" borderId="51" xfId="0" applyFont="1" applyFill="1" applyBorder="1" applyAlignment="1">
      <alignment horizontal="center" vertical="top" wrapText="1"/>
    </xf>
    <xf numFmtId="0" fontId="16" fillId="5" borderId="50" xfId="0" applyFont="1" applyFill="1" applyBorder="1" applyAlignment="1">
      <alignment horizontal="center" vertical="top" wrapText="1"/>
    </xf>
    <xf numFmtId="49" fontId="11" fillId="2" borderId="50" xfId="0" applyNumberFormat="1" applyFont="1" applyFill="1" applyBorder="1" applyAlignment="1">
      <alignment horizontal="center" vertical="center"/>
    </xf>
    <xf numFmtId="0" fontId="11" fillId="2" borderId="50" xfId="0" applyFont="1" applyFill="1" applyBorder="1" applyAlignment="1">
      <alignment horizontal="center" vertical="top" wrapText="1"/>
    </xf>
    <xf numFmtId="0" fontId="11" fillId="2" borderId="51" xfId="0" applyFont="1" applyFill="1" applyBorder="1" applyAlignment="1">
      <alignment horizontal="center" vertical="top" wrapText="1"/>
    </xf>
    <xf numFmtId="0" fontId="16" fillId="2" borderId="50" xfId="0" applyFont="1" applyFill="1" applyBorder="1" applyAlignment="1">
      <alignment horizontal="center" vertical="top" wrapText="1"/>
    </xf>
    <xf numFmtId="49" fontId="11" fillId="5" borderId="52" xfId="0" applyNumberFormat="1" applyFont="1" applyFill="1" applyBorder="1" applyAlignment="1">
      <alignment horizontal="center" vertical="center"/>
    </xf>
    <xf numFmtId="49" fontId="11" fillId="5" borderId="53" xfId="0" applyNumberFormat="1" applyFont="1" applyFill="1" applyBorder="1" applyAlignment="1">
      <alignment horizontal="center" vertical="center"/>
    </xf>
    <xf numFmtId="0" fontId="11" fillId="5" borderId="54" xfId="0" applyFont="1" applyFill="1" applyBorder="1" applyAlignment="1">
      <alignment horizontal="center" vertical="top" wrapText="1"/>
    </xf>
    <xf numFmtId="0" fontId="11" fillId="5" borderId="53" xfId="0" applyFont="1" applyFill="1" applyBorder="1" applyAlignment="1">
      <alignment horizontal="center" vertical="top" wrapText="1"/>
    </xf>
    <xf numFmtId="0" fontId="11" fillId="5" borderId="55" xfId="0" applyFont="1" applyFill="1" applyBorder="1" applyAlignment="1">
      <alignment horizontal="center" vertical="top" wrapText="1"/>
    </xf>
    <xf numFmtId="0" fontId="16" fillId="5" borderId="53" xfId="0" applyFont="1" applyFill="1" applyBorder="1" applyAlignment="1">
      <alignment horizontal="center" vertical="top" wrapText="1"/>
    </xf>
    <xf numFmtId="0" fontId="16" fillId="5" borderId="54" xfId="0" applyFont="1" applyFill="1" applyBorder="1" applyAlignment="1">
      <alignment horizontal="center" vertical="top" wrapText="1"/>
    </xf>
    <xf numFmtId="0" fontId="16" fillId="5" borderId="56" xfId="0" applyFont="1" applyFill="1" applyBorder="1" applyAlignment="1">
      <alignment horizontal="center" vertical="top" wrapText="1"/>
    </xf>
    <xf numFmtId="0" fontId="15" fillId="0" borderId="53" xfId="0" applyFont="1" applyBorder="1" applyAlignment="1">
      <alignment horizontal="center" vertical="center" wrapText="1"/>
    </xf>
    <xf numFmtId="0" fontId="15" fillId="0" borderId="56" xfId="0" applyFont="1" applyBorder="1" applyAlignment="1">
      <alignment vertical="center" wrapText="1"/>
    </xf>
    <xf numFmtId="0" fontId="11" fillId="0" borderId="54" xfId="0" applyFont="1" applyBorder="1"/>
    <xf numFmtId="0" fontId="14" fillId="0" borderId="54" xfId="0" applyFont="1" applyBorder="1" applyAlignment="1">
      <alignment horizontal="center" vertical="center"/>
    </xf>
    <xf numFmtId="0" fontId="14" fillId="0" borderId="56" xfId="0" applyFont="1" applyBorder="1" applyAlignment="1">
      <alignment horizontal="center" vertical="center"/>
    </xf>
    <xf numFmtId="2" fontId="16" fillId="0" borderId="0" xfId="0" applyNumberFormat="1" applyFont="1" applyAlignment="1">
      <alignment vertical="top"/>
    </xf>
    <xf numFmtId="1" fontId="11" fillId="0" borderId="0" xfId="0" applyNumberFormat="1" applyFont="1" applyAlignment="1">
      <alignment horizontal="left" vertical="top"/>
    </xf>
    <xf numFmtId="0" fontId="21" fillId="0" borderId="0" xfId="0" applyFont="1" applyAlignment="1">
      <alignment horizontal="left"/>
    </xf>
    <xf numFmtId="2" fontId="22" fillId="0" borderId="0" xfId="0" applyNumberFormat="1" applyFont="1" applyAlignment="1">
      <alignment horizontal="left"/>
    </xf>
    <xf numFmtId="1" fontId="14" fillId="0" borderId="0" xfId="0" applyNumberFormat="1" applyFont="1" applyAlignment="1">
      <alignment horizontal="left" vertical="top"/>
    </xf>
    <xf numFmtId="1" fontId="15" fillId="0" borderId="0" xfId="0" applyNumberFormat="1" applyFont="1" applyAlignment="1">
      <alignment horizontal="left" vertical="top"/>
    </xf>
    <xf numFmtId="2" fontId="14" fillId="0" borderId="0" xfId="0" applyNumberFormat="1" applyFont="1"/>
    <xf numFmtId="2" fontId="39" fillId="0" borderId="0" xfId="0" applyNumberFormat="1" applyFont="1" applyAlignment="1">
      <alignment horizontal="left" vertical="top"/>
    </xf>
    <xf numFmtId="164" fontId="14" fillId="0" borderId="0" xfId="752" applyFont="1" applyFill="1" applyAlignment="1">
      <alignment horizontal="left" vertical="top"/>
    </xf>
    <xf numFmtId="2" fontId="14" fillId="0" borderId="0" xfId="0" applyNumberFormat="1" applyFont="1" applyAlignment="1">
      <alignment vertical="top" wrapText="1"/>
    </xf>
    <xf numFmtId="0" fontId="29" fillId="0" borderId="0" xfId="0" applyFont="1" applyAlignment="1">
      <alignment horizontal="center" vertical="top"/>
    </xf>
    <xf numFmtId="0" fontId="12" fillId="0" borderId="0" xfId="0" applyFont="1" applyAlignment="1">
      <alignment horizontal="center" vertical="top" wrapText="1"/>
    </xf>
    <xf numFmtId="0" fontId="12" fillId="0" borderId="0" xfId="0" applyFont="1" applyAlignment="1">
      <alignment horizontal="center" vertical="top"/>
    </xf>
    <xf numFmtId="2" fontId="16" fillId="0" borderId="54" xfId="0" applyNumberFormat="1" applyFont="1" applyBorder="1" applyAlignment="1">
      <alignment horizontal="left" vertical="top"/>
    </xf>
    <xf numFmtId="0" fontId="11" fillId="2" borderId="58" xfId="0" applyFont="1" applyFill="1" applyBorder="1" applyAlignment="1">
      <alignment horizontal="left" vertical="top" wrapText="1"/>
    </xf>
    <xf numFmtId="0" fontId="15" fillId="0" borderId="58" xfId="743" applyFont="1" applyBorder="1" applyAlignment="1">
      <alignment vertical="center" wrapText="1"/>
    </xf>
    <xf numFmtId="0" fontId="15" fillId="0" borderId="0" xfId="743" applyFont="1" applyAlignment="1">
      <alignment vertical="center" wrapText="1"/>
    </xf>
    <xf numFmtId="0" fontId="16" fillId="2" borderId="58" xfId="0" applyFont="1" applyFill="1" applyBorder="1" applyAlignment="1">
      <alignment horizontal="left" vertical="center"/>
    </xf>
    <xf numFmtId="0" fontId="11" fillId="7" borderId="58" xfId="0" applyFont="1" applyFill="1" applyBorder="1" applyAlignment="1">
      <alignment horizontal="left" vertical="top"/>
    </xf>
    <xf numFmtId="0" fontId="16" fillId="7" borderId="0" xfId="0" applyFont="1" applyFill="1" applyAlignment="1">
      <alignment horizontal="left" vertical="top"/>
    </xf>
    <xf numFmtId="0" fontId="16" fillId="2" borderId="58" xfId="0" applyFont="1" applyFill="1" applyBorder="1" applyAlignment="1">
      <alignment horizontal="left" vertical="top"/>
    </xf>
    <xf numFmtId="2" fontId="16" fillId="0" borderId="56" xfId="0" applyNumberFormat="1" applyFont="1" applyBorder="1" applyAlignment="1">
      <alignment horizontal="left" vertical="top"/>
    </xf>
    <xf numFmtId="0" fontId="15" fillId="0" borderId="2" xfId="743" applyFont="1" applyBorder="1" applyAlignment="1">
      <alignment vertical="center" wrapText="1"/>
    </xf>
    <xf numFmtId="0" fontId="16" fillId="7" borderId="2" xfId="0" applyFont="1" applyFill="1" applyBorder="1" applyAlignment="1">
      <alignment horizontal="left" vertical="top"/>
    </xf>
    <xf numFmtId="0" fontId="11" fillId="0" borderId="58" xfId="744" applyFont="1" applyBorder="1" applyAlignment="1">
      <alignment horizontal="center" vertical="top"/>
    </xf>
    <xf numFmtId="0" fontId="11" fillId="2" borderId="2" xfId="744" applyFont="1" applyFill="1" applyBorder="1" applyAlignment="1">
      <alignment vertical="top" wrapText="1"/>
    </xf>
    <xf numFmtId="0" fontId="11" fillId="2" borderId="58" xfId="744" applyFont="1" applyFill="1" applyBorder="1" applyAlignment="1">
      <alignment vertical="top" wrapText="1"/>
    </xf>
    <xf numFmtId="0" fontId="14" fillId="0" borderId="53" xfId="0" applyFont="1" applyBorder="1" applyAlignment="1">
      <alignment horizontal="center" vertical="center"/>
    </xf>
    <xf numFmtId="0" fontId="14" fillId="0" borderId="53" xfId="0" applyFont="1" applyBorder="1" applyAlignment="1">
      <alignment horizontal="center"/>
    </xf>
    <xf numFmtId="0" fontId="14" fillId="0" borderId="54" xfId="0" applyFont="1" applyBorder="1" applyAlignment="1">
      <alignment horizontal="center"/>
    </xf>
    <xf numFmtId="0" fontId="14" fillId="0" borderId="56" xfId="0" applyFont="1" applyBorder="1" applyAlignment="1">
      <alignment horizontal="center"/>
    </xf>
    <xf numFmtId="2" fontId="14" fillId="2" borderId="53" xfId="0" applyNumberFormat="1" applyFont="1" applyFill="1" applyBorder="1" applyAlignment="1">
      <alignment horizontal="left" vertical="top"/>
    </xf>
    <xf numFmtId="0" fontId="14" fillId="2" borderId="54" xfId="0" applyFont="1" applyFill="1" applyBorder="1" applyAlignment="1">
      <alignment vertical="top"/>
    </xf>
    <xf numFmtId="0" fontId="14" fillId="2" borderId="56" xfId="0" applyFont="1" applyFill="1" applyBorder="1" applyAlignment="1">
      <alignment vertical="top"/>
    </xf>
    <xf numFmtId="0" fontId="14" fillId="0" borderId="53" xfId="0" applyFont="1" applyBorder="1" applyAlignment="1">
      <alignment horizontal="left" vertical="top"/>
    </xf>
    <xf numFmtId="0" fontId="14" fillId="0" borderId="54" xfId="0" applyFont="1" applyBorder="1" applyAlignment="1">
      <alignment horizontal="left" vertical="top"/>
    </xf>
    <xf numFmtId="0" fontId="15" fillId="0" borderId="50" xfId="0" applyFont="1" applyBorder="1" applyAlignment="1">
      <alignment horizontal="left" vertical="top" wrapText="1"/>
    </xf>
    <xf numFmtId="0" fontId="15" fillId="0" borderId="59" xfId="0" applyFont="1" applyBorder="1" applyAlignment="1">
      <alignment horizontal="left" vertical="top" wrapText="1"/>
    </xf>
    <xf numFmtId="0" fontId="15" fillId="2" borderId="58" xfId="0" applyFont="1" applyFill="1" applyBorder="1" applyAlignment="1">
      <alignment horizontal="left" vertical="top" wrapText="1"/>
    </xf>
    <xf numFmtId="0" fontId="15" fillId="0" borderId="58" xfId="0" applyFont="1" applyBorder="1" applyAlignment="1">
      <alignment horizontal="left" vertical="top" wrapText="1"/>
    </xf>
    <xf numFmtId="0" fontId="15" fillId="2" borderId="58" xfId="0" applyFont="1" applyFill="1" applyBorder="1" applyAlignment="1">
      <alignment vertical="top" wrapText="1"/>
    </xf>
    <xf numFmtId="0" fontId="15" fillId="0" borderId="58" xfId="0" applyFont="1" applyBorder="1"/>
    <xf numFmtId="0" fontId="15" fillId="0" borderId="58" xfId="0" applyFont="1" applyBorder="1" applyAlignment="1">
      <alignment horizontal="center"/>
    </xf>
    <xf numFmtId="0" fontId="15" fillId="2" borderId="58" xfId="0" applyFont="1" applyFill="1" applyBorder="1" applyAlignment="1">
      <alignment horizontal="center" vertical="top"/>
    </xf>
    <xf numFmtId="0" fontId="15" fillId="2" borderId="58" xfId="0" applyFont="1" applyFill="1" applyBorder="1" applyAlignment="1">
      <alignment horizontal="center" vertical="center" wrapText="1"/>
    </xf>
    <xf numFmtId="0" fontId="28" fillId="0" borderId="58" xfId="0" applyFont="1" applyBorder="1" applyAlignment="1">
      <alignment vertical="center" wrapText="1"/>
    </xf>
    <xf numFmtId="0" fontId="15" fillId="2" borderId="58" xfId="0" applyFont="1" applyFill="1" applyBorder="1" applyAlignment="1">
      <alignment horizontal="center" vertical="center"/>
    </xf>
    <xf numFmtId="0" fontId="15" fillId="0" borderId="58" xfId="0" applyFont="1" applyBorder="1" applyAlignment="1">
      <alignment horizontal="center" vertical="center"/>
    </xf>
    <xf numFmtId="0" fontId="12" fillId="2" borderId="58" xfId="0" applyFont="1" applyFill="1" applyBorder="1" applyAlignment="1">
      <alignment vertical="top" wrapText="1"/>
    </xf>
    <xf numFmtId="0" fontId="12" fillId="2" borderId="58" xfId="0" applyFont="1" applyFill="1" applyBorder="1" applyAlignment="1">
      <alignment horizontal="center" vertical="center"/>
    </xf>
    <xf numFmtId="0" fontId="12" fillId="0" borderId="58" xfId="0" applyFont="1" applyBorder="1" applyAlignment="1">
      <alignment horizontal="left" vertical="top" wrapText="1"/>
    </xf>
    <xf numFmtId="0" fontId="15" fillId="7" borderId="58" xfId="0" applyFont="1" applyFill="1" applyBorder="1"/>
    <xf numFmtId="0" fontId="15" fillId="5" borderId="58" xfId="0" applyFont="1" applyFill="1" applyBorder="1"/>
    <xf numFmtId="0" fontId="15" fillId="5" borderId="58" xfId="0" applyFont="1" applyFill="1" applyBorder="1" applyAlignment="1">
      <alignment horizontal="left"/>
    </xf>
    <xf numFmtId="0" fontId="15" fillId="2" borderId="50" xfId="0" applyFont="1" applyFill="1" applyBorder="1" applyAlignment="1">
      <alignment vertical="top"/>
    </xf>
    <xf numFmtId="0" fontId="15" fillId="2" borderId="59" xfId="0" applyFont="1" applyFill="1" applyBorder="1" applyAlignment="1">
      <alignment vertical="top"/>
    </xf>
    <xf numFmtId="0" fontId="15" fillId="5" borderId="50" xfId="0" applyFont="1" applyFill="1" applyBorder="1" applyAlignment="1">
      <alignment vertical="top"/>
    </xf>
    <xf numFmtId="0" fontId="15" fillId="5" borderId="59" xfId="0" applyFont="1" applyFill="1" applyBorder="1" applyAlignment="1">
      <alignment vertical="top"/>
    </xf>
    <xf numFmtId="0" fontId="15" fillId="5" borderId="50" xfId="0" applyFont="1" applyFill="1" applyBorder="1" applyAlignment="1">
      <alignment horizontal="center" vertical="top"/>
    </xf>
    <xf numFmtId="2" fontId="16" fillId="0" borderId="53" xfId="0" applyNumberFormat="1" applyFont="1" applyBorder="1" applyAlignment="1">
      <alignment horizontal="left" vertical="top"/>
    </xf>
    <xf numFmtId="0" fontId="16" fillId="0" borderId="54" xfId="0" applyFont="1" applyBorder="1" applyAlignment="1">
      <alignment horizontal="left" vertical="top"/>
    </xf>
    <xf numFmtId="0" fontId="16" fillId="0" borderId="56" xfId="0" applyFont="1" applyBorder="1" applyAlignment="1">
      <alignment horizontal="left" vertical="top"/>
    </xf>
    <xf numFmtId="0" fontId="16" fillId="0" borderId="53" xfId="0" applyFont="1" applyBorder="1" applyAlignment="1">
      <alignment horizontal="left" vertical="top"/>
    </xf>
    <xf numFmtId="0" fontId="14" fillId="0" borderId="56" xfId="0" applyFont="1" applyBorder="1" applyAlignment="1">
      <alignment horizontal="left" vertical="top"/>
    </xf>
    <xf numFmtId="2" fontId="14" fillId="0" borderId="54" xfId="0" applyNumberFormat="1" applyFont="1" applyBorder="1" applyAlignment="1">
      <alignment horizontal="center" vertical="top"/>
    </xf>
    <xf numFmtId="2" fontId="14" fillId="0" borderId="54" xfId="0" applyNumberFormat="1" applyFont="1" applyBorder="1" applyAlignment="1">
      <alignment horizontal="left" vertical="top"/>
    </xf>
    <xf numFmtId="0" fontId="16" fillId="0" borderId="53" xfId="0" applyFont="1" applyBorder="1" applyAlignment="1">
      <alignment horizontal="center" vertical="top"/>
    </xf>
    <xf numFmtId="2" fontId="16" fillId="0" borderId="53" xfId="0" applyNumberFormat="1" applyFont="1" applyBorder="1" applyAlignment="1">
      <alignment horizontal="center" vertical="top"/>
    </xf>
    <xf numFmtId="0" fontId="16" fillId="0" borderId="44" xfId="0" applyFont="1" applyBorder="1" applyAlignment="1">
      <alignment horizontal="left" vertical="top"/>
    </xf>
    <xf numFmtId="2" fontId="14" fillId="0" borderId="53" xfId="0" applyNumberFormat="1" applyFont="1" applyBorder="1" applyAlignment="1">
      <alignment horizontal="left" vertical="top"/>
    </xf>
    <xf numFmtId="0" fontId="11" fillId="0" borderId="58" xfId="0" applyFont="1" applyBorder="1" applyAlignment="1">
      <alignment horizontal="left" vertical="top"/>
    </xf>
    <xf numFmtId="0" fontId="15" fillId="2" borderId="58" xfId="0" applyFont="1" applyFill="1" applyBorder="1" applyAlignment="1">
      <alignment vertical="center" wrapText="1"/>
    </xf>
    <xf numFmtId="0" fontId="11" fillId="2" borderId="58" xfId="0" applyFont="1" applyFill="1" applyBorder="1" applyAlignment="1">
      <alignment vertical="top" wrapText="1"/>
    </xf>
    <xf numFmtId="0" fontId="15" fillId="0" borderId="58" xfId="0" applyFont="1" applyBorder="1" applyAlignment="1">
      <alignment vertical="top" wrapText="1"/>
    </xf>
    <xf numFmtId="0" fontId="11" fillId="0" borderId="58" xfId="0" applyFont="1" applyBorder="1"/>
    <xf numFmtId="0" fontId="28" fillId="0" borderId="58" xfId="0" applyFont="1" applyBorder="1" applyAlignment="1">
      <alignment vertical="top" wrapText="1"/>
    </xf>
    <xf numFmtId="0" fontId="14" fillId="0" borderId="58" xfId="0" applyFont="1" applyBorder="1" applyAlignment="1">
      <alignment horizontal="left" vertical="top"/>
    </xf>
    <xf numFmtId="0" fontId="14" fillId="2" borderId="58" xfId="0" applyFont="1" applyFill="1" applyBorder="1" applyAlignment="1">
      <alignment horizontal="left" vertical="center"/>
    </xf>
    <xf numFmtId="0" fontId="19" fillId="2" borderId="58" xfId="0" applyFont="1" applyFill="1" applyBorder="1" applyAlignment="1">
      <alignment vertical="center" wrapText="1"/>
    </xf>
    <xf numFmtId="0" fontId="27" fillId="0" borderId="58" xfId="0" applyFont="1" applyBorder="1" applyAlignment="1">
      <alignment vertical="center" wrapText="1"/>
    </xf>
    <xf numFmtId="0" fontId="27" fillId="0" borderId="58" xfId="0" applyFont="1" applyBorder="1" applyAlignment="1">
      <alignment horizontal="center" vertical="top"/>
    </xf>
    <xf numFmtId="0" fontId="27" fillId="0" borderId="58" xfId="0" applyFont="1" applyBorder="1" applyAlignment="1">
      <alignment horizontal="left" vertical="top"/>
    </xf>
    <xf numFmtId="0" fontId="15" fillId="0" borderId="58" xfId="0" applyFont="1" applyBorder="1" applyAlignment="1">
      <alignment horizontal="center" vertical="top" wrapText="1"/>
    </xf>
    <xf numFmtId="0" fontId="16" fillId="2" borderId="58" xfId="0" applyFont="1" applyFill="1" applyBorder="1" applyAlignment="1">
      <alignment horizontal="center" vertical="center"/>
    </xf>
    <xf numFmtId="0" fontId="11" fillId="2" borderId="58" xfId="0" applyFont="1" applyFill="1" applyBorder="1" applyAlignment="1">
      <alignment horizontal="center" vertical="top"/>
    </xf>
    <xf numFmtId="0" fontId="11" fillId="0" borderId="58" xfId="0" applyFont="1" applyBorder="1" applyAlignment="1">
      <alignment horizontal="center" vertical="top"/>
    </xf>
    <xf numFmtId="0" fontId="13" fillId="2" borderId="58" xfId="0" applyFont="1" applyFill="1" applyBorder="1" applyAlignment="1">
      <alignment horizontal="left" vertical="top" wrapText="1"/>
    </xf>
    <xf numFmtId="0" fontId="14" fillId="2" borderId="58" xfId="0" applyFont="1" applyFill="1" applyBorder="1" applyAlignment="1">
      <alignment horizontal="left" vertical="top"/>
    </xf>
    <xf numFmtId="0" fontId="11" fillId="2" borderId="58" xfId="0" applyFont="1" applyFill="1" applyBorder="1" applyAlignment="1">
      <alignment horizontal="center" vertical="top" wrapText="1"/>
    </xf>
    <xf numFmtId="0" fontId="15" fillId="0" borderId="58" xfId="0" applyFont="1" applyBorder="1" applyAlignment="1">
      <alignment horizontal="left" vertical="top"/>
    </xf>
    <xf numFmtId="0" fontId="11" fillId="0" borderId="58" xfId="0" applyFont="1" applyBorder="1" applyAlignment="1">
      <alignment horizontal="left" vertical="top" wrapText="1"/>
    </xf>
    <xf numFmtId="0" fontId="15" fillId="2" borderId="58" xfId="0" applyFont="1" applyFill="1" applyBorder="1" applyAlignment="1">
      <alignment horizontal="left" vertical="top"/>
    </xf>
    <xf numFmtId="0" fontId="15" fillId="0" borderId="58" xfId="0" applyFont="1" applyBorder="1" applyAlignment="1">
      <alignment horizontal="center" vertical="top"/>
    </xf>
    <xf numFmtId="0" fontId="11" fillId="0" borderId="50" xfId="0" applyFont="1" applyBorder="1" applyAlignment="1">
      <alignment horizontal="center" vertical="top"/>
    </xf>
    <xf numFmtId="0" fontId="11" fillId="0" borderId="59" xfId="0" applyFont="1" applyBorder="1" applyAlignment="1">
      <alignment horizontal="center" vertical="top"/>
    </xf>
    <xf numFmtId="0" fontId="11" fillId="5" borderId="50" xfId="0" applyFont="1" applyFill="1" applyBorder="1" applyAlignment="1">
      <alignment horizontal="center" vertical="top"/>
    </xf>
    <xf numFmtId="0" fontId="11" fillId="5" borderId="59" xfId="0" applyFont="1" applyFill="1" applyBorder="1" applyAlignment="1">
      <alignment horizontal="center" vertical="top"/>
    </xf>
    <xf numFmtId="0" fontId="14" fillId="0" borderId="54" xfId="0" applyFont="1" applyBorder="1" applyAlignment="1">
      <alignment horizontal="center" vertical="top"/>
    </xf>
    <xf numFmtId="0" fontId="11" fillId="2" borderId="58" xfId="0" applyFont="1" applyFill="1" applyBorder="1" applyAlignment="1">
      <alignment horizontal="center" vertical="center" wrapText="1"/>
    </xf>
    <xf numFmtId="0" fontId="11" fillId="2" borderId="58" xfId="0" applyFont="1" applyFill="1" applyBorder="1" applyAlignment="1">
      <alignment horizontal="left" vertical="top"/>
    </xf>
    <xf numFmtId="0" fontId="17" fillId="2" borderId="58" xfId="0" applyFont="1" applyFill="1" applyBorder="1" applyAlignment="1">
      <alignment horizontal="left" vertical="top"/>
    </xf>
    <xf numFmtId="0" fontId="15" fillId="7" borderId="52" xfId="0" applyFont="1" applyFill="1" applyBorder="1" applyAlignment="1">
      <alignment vertical="top"/>
    </xf>
    <xf numFmtId="0" fontId="12" fillId="7" borderId="52" xfId="0" applyFont="1" applyFill="1" applyBorder="1" applyAlignment="1">
      <alignment vertical="top"/>
    </xf>
    <xf numFmtId="0" fontId="11" fillId="7" borderId="52" xfId="0" applyFont="1" applyFill="1" applyBorder="1" applyAlignment="1">
      <alignment vertical="top"/>
    </xf>
    <xf numFmtId="0" fontId="12" fillId="7" borderId="52" xfId="0" applyFont="1" applyFill="1" applyBorder="1" applyAlignment="1">
      <alignment horizontal="center" vertical="top"/>
    </xf>
    <xf numFmtId="2" fontId="16" fillId="0" borderId="54" xfId="744" applyNumberFormat="1" applyFont="1" applyBorder="1" applyAlignment="1">
      <alignment horizontal="left" vertical="center" wrapText="1"/>
    </xf>
    <xf numFmtId="2" fontId="16" fillId="0" borderId="54" xfId="744" applyNumberFormat="1" applyFont="1" applyBorder="1" applyAlignment="1" applyProtection="1">
      <alignment horizontal="left" vertical="center"/>
      <protection locked="0"/>
    </xf>
    <xf numFmtId="2" fontId="16" fillId="2" borderId="53" xfId="744" applyNumberFormat="1" applyFont="1" applyFill="1" applyBorder="1" applyAlignment="1" applyProtection="1">
      <alignment horizontal="left" vertical="center"/>
      <protection locked="0"/>
    </xf>
    <xf numFmtId="2" fontId="27" fillId="0" borderId="54" xfId="744" applyNumberFormat="1" applyFont="1" applyBorder="1" applyAlignment="1" applyProtection="1">
      <alignment horizontal="left" vertical="center"/>
      <protection locked="0"/>
    </xf>
    <xf numFmtId="2" fontId="16" fillId="0" borderId="56" xfId="744" applyNumberFormat="1" applyFont="1" applyBorder="1" applyAlignment="1" applyProtection="1">
      <alignment horizontal="left" vertical="center"/>
      <protection locked="0"/>
    </xf>
    <xf numFmtId="2" fontId="16" fillId="0" borderId="53" xfId="744" applyNumberFormat="1" applyFont="1" applyBorder="1" applyAlignment="1" applyProtection="1">
      <alignment horizontal="left" vertical="center"/>
      <protection locked="0"/>
    </xf>
    <xf numFmtId="0" fontId="16" fillId="0" borderId="54" xfId="744" applyFont="1" applyBorder="1" applyAlignment="1">
      <alignment horizontal="left" vertical="center"/>
    </xf>
    <xf numFmtId="0" fontId="11" fillId="0" borderId="58" xfId="744" applyFont="1" applyBorder="1" applyAlignment="1">
      <alignment horizontal="left" vertical="top" wrapText="1"/>
    </xf>
    <xf numFmtId="0" fontId="13" fillId="0" borderId="58" xfId="0" applyFont="1" applyBorder="1" applyAlignment="1">
      <alignment horizontal="left" vertical="top" wrapText="1"/>
    </xf>
    <xf numFmtId="0" fontId="13" fillId="0" borderId="58" xfId="0" applyFont="1" applyBorder="1" applyAlignment="1">
      <alignment vertical="top"/>
    </xf>
    <xf numFmtId="0" fontId="11" fillId="0" borderId="58" xfId="744" applyFont="1" applyBorder="1" applyAlignment="1">
      <alignment vertical="top" wrapText="1"/>
    </xf>
    <xf numFmtId="0" fontId="15" fillId="0" borderId="58" xfId="744" applyFont="1" applyBorder="1" applyAlignment="1">
      <alignment horizontal="left" vertical="top" wrapText="1"/>
    </xf>
    <xf numFmtId="0" fontId="13" fillId="0" borderId="58" xfId="0" applyFont="1" applyBorder="1" applyAlignment="1">
      <alignment vertical="top" wrapText="1"/>
    </xf>
    <xf numFmtId="0" fontId="11" fillId="0" borderId="58" xfId="744" applyFont="1" applyBorder="1" applyAlignment="1">
      <alignment horizontal="left" vertical="top"/>
    </xf>
    <xf numFmtId="0" fontId="19" fillId="0" borderId="58" xfId="744" applyFont="1" applyBorder="1" applyAlignment="1">
      <alignment vertical="top" wrapText="1"/>
    </xf>
    <xf numFmtId="0" fontId="11" fillId="0" borderId="58" xfId="746" applyFont="1" applyBorder="1" applyAlignment="1">
      <alignment horizontal="center" vertical="top"/>
    </xf>
    <xf numFmtId="0" fontId="11" fillId="0" borderId="58" xfId="744" applyFont="1" applyBorder="1" applyAlignment="1">
      <alignment horizontal="center" vertical="center"/>
    </xf>
    <xf numFmtId="0" fontId="15" fillId="0" borderId="58" xfId="0" applyFont="1" applyBorder="1" applyAlignment="1">
      <alignment vertical="top"/>
    </xf>
    <xf numFmtId="0" fontId="11" fillId="0" borderId="58" xfId="746" applyFont="1" applyBorder="1" applyAlignment="1">
      <alignment horizontal="center" vertical="center"/>
    </xf>
    <xf numFmtId="0" fontId="11" fillId="0" borderId="58" xfId="744" applyFont="1" applyBorder="1" applyAlignment="1">
      <alignment vertical="center"/>
    </xf>
    <xf numFmtId="0" fontId="12" fillId="0" borderId="58" xfId="744" applyFont="1" applyBorder="1" applyAlignment="1">
      <alignment vertical="top"/>
    </xf>
    <xf numFmtId="0" fontId="11" fillId="0" borderId="58" xfId="744" applyFont="1" applyBorder="1" applyAlignment="1">
      <alignment horizontal="center" vertical="center" wrapText="1"/>
    </xf>
    <xf numFmtId="0" fontId="15" fillId="0" borderId="58" xfId="746" applyFont="1" applyBorder="1" applyAlignment="1">
      <alignment horizontal="center" vertical="center"/>
    </xf>
    <xf numFmtId="0" fontId="11" fillId="0" borderId="58" xfId="744" applyFont="1" applyBorder="1" applyAlignment="1">
      <alignment vertical="center" wrapText="1"/>
    </xf>
    <xf numFmtId="0" fontId="34" fillId="0" borderId="58" xfId="744" applyFont="1" applyBorder="1" applyAlignment="1">
      <alignment horizontal="left" vertical="top" wrapText="1"/>
    </xf>
    <xf numFmtId="0" fontId="13" fillId="0" borderId="58" xfId="744" applyFont="1" applyBorder="1" applyAlignment="1">
      <alignment horizontal="left" vertical="top"/>
    </xf>
    <xf numFmtId="0" fontId="11" fillId="0" borderId="58" xfId="744" applyFont="1" applyBorder="1" applyAlignment="1">
      <alignment vertical="top"/>
    </xf>
    <xf numFmtId="0" fontId="11" fillId="0" borderId="58" xfId="744" applyFont="1" applyBorder="1" applyAlignment="1">
      <alignment textRotation="90"/>
    </xf>
    <xf numFmtId="0" fontId="15" fillId="7" borderId="58" xfId="744" applyFont="1" applyFill="1" applyBorder="1" applyAlignment="1">
      <alignment vertical="top"/>
    </xf>
    <xf numFmtId="0" fontId="33" fillId="0" borderId="58" xfId="744" applyFont="1" applyBorder="1" applyAlignment="1">
      <alignment vertical="top"/>
    </xf>
    <xf numFmtId="165" fontId="11" fillId="0" borderId="53" xfId="744" applyNumberFormat="1" applyFont="1" applyBorder="1" applyAlignment="1">
      <alignment horizontal="center" vertical="center"/>
    </xf>
    <xf numFmtId="0" fontId="15" fillId="0" borderId="53" xfId="0" applyFont="1" applyBorder="1" applyAlignment="1">
      <alignment horizontal="left" vertical="top"/>
    </xf>
    <xf numFmtId="0" fontId="15" fillId="0" borderId="54" xfId="0" applyFont="1" applyBorder="1" applyAlignment="1">
      <alignment horizontal="left" vertical="top"/>
    </xf>
    <xf numFmtId="0" fontId="15" fillId="0" borderId="56" xfId="0" applyFont="1" applyBorder="1" applyAlignment="1">
      <alignment horizontal="left" vertical="top"/>
    </xf>
    <xf numFmtId="2" fontId="16" fillId="2" borderId="50" xfId="0" applyNumberFormat="1" applyFont="1" applyFill="1" applyBorder="1" applyAlignment="1">
      <alignment horizontal="center" vertical="top"/>
    </xf>
    <xf numFmtId="0" fontId="15" fillId="0" borderId="50" xfId="0" applyFont="1" applyBorder="1"/>
    <xf numFmtId="0" fontId="15" fillId="0" borderId="59" xfId="0" applyFont="1" applyBorder="1"/>
    <xf numFmtId="0" fontId="11" fillId="0" borderId="58" xfId="0" applyFont="1" applyBorder="1" applyAlignment="1">
      <alignment horizontal="center"/>
    </xf>
    <xf numFmtId="0" fontId="14" fillId="2" borderId="58" xfId="0" applyFont="1" applyFill="1" applyBorder="1" applyAlignment="1">
      <alignment horizontal="center" vertical="center" textRotation="90"/>
    </xf>
    <xf numFmtId="0" fontId="15" fillId="2" borderId="52" xfId="0" applyFont="1" applyFill="1" applyBorder="1" applyAlignment="1">
      <alignment horizontal="center" vertical="top"/>
    </xf>
    <xf numFmtId="1" fontId="16" fillId="2" borderId="58" xfId="0" applyNumberFormat="1" applyFont="1" applyFill="1" applyBorder="1" applyAlignment="1">
      <alignment horizontal="center" vertical="top"/>
    </xf>
    <xf numFmtId="0" fontId="14" fillId="2" borderId="50" xfId="0" applyFont="1" applyFill="1" applyBorder="1" applyAlignment="1">
      <alignment horizontal="center" vertical="center" textRotation="90"/>
    </xf>
    <xf numFmtId="0" fontId="15" fillId="2" borderId="59" xfId="0" applyFont="1" applyFill="1" applyBorder="1" applyAlignment="1">
      <alignment horizontal="left" vertical="top"/>
    </xf>
    <xf numFmtId="2" fontId="16" fillId="2" borderId="58" xfId="0" applyNumberFormat="1" applyFont="1" applyFill="1" applyBorder="1" applyAlignment="1">
      <alignment horizontal="center" vertical="top"/>
    </xf>
    <xf numFmtId="1" fontId="16" fillId="2" borderId="58" xfId="0" applyNumberFormat="1" applyFont="1" applyFill="1" applyBorder="1" applyAlignment="1">
      <alignment horizontal="center" vertical="center"/>
    </xf>
    <xf numFmtId="0" fontId="15" fillId="2" borderId="52" xfId="0" applyFont="1" applyFill="1" applyBorder="1" applyAlignment="1">
      <alignment horizontal="center" vertical="center"/>
    </xf>
    <xf numFmtId="1" fontId="22" fillId="2" borderId="58" xfId="0" applyNumberFormat="1" applyFont="1" applyFill="1" applyBorder="1" applyAlignment="1">
      <alignment horizontal="center" vertical="center"/>
    </xf>
    <xf numFmtId="1" fontId="11" fillId="2" borderId="58" xfId="0" applyNumberFormat="1" applyFont="1" applyFill="1" applyBorder="1" applyAlignment="1">
      <alignment horizontal="center" vertical="center"/>
    </xf>
    <xf numFmtId="2" fontId="22" fillId="3" borderId="58" xfId="0" applyNumberFormat="1" applyFont="1" applyFill="1" applyBorder="1" applyAlignment="1">
      <alignment horizontal="center" vertical="top"/>
    </xf>
    <xf numFmtId="0" fontId="11" fillId="0" borderId="58" xfId="0" applyFont="1" applyBorder="1" applyAlignment="1">
      <alignment horizontal="center" vertical="center"/>
    </xf>
    <xf numFmtId="2" fontId="22" fillId="3" borderId="58" xfId="0" applyNumberFormat="1" applyFont="1" applyFill="1" applyBorder="1" applyAlignment="1">
      <alignment horizontal="center" vertical="center"/>
    </xf>
    <xf numFmtId="0" fontId="16" fillId="2" borderId="50" xfId="0" applyFont="1" applyFill="1" applyBorder="1" applyAlignment="1">
      <alignment horizontal="left" vertical="center"/>
    </xf>
    <xf numFmtId="0" fontId="16" fillId="2" borderId="59" xfId="0" applyFont="1" applyFill="1" applyBorder="1" applyAlignment="1">
      <alignment horizontal="left" vertical="center"/>
    </xf>
    <xf numFmtId="0" fontId="12" fillId="0" borderId="53" xfId="0" applyFont="1" applyBorder="1" applyAlignment="1">
      <alignment horizontal="center" vertical="top" wrapText="1"/>
    </xf>
    <xf numFmtId="0" fontId="12" fillId="0" borderId="54" xfId="0" applyFont="1" applyBorder="1" applyAlignment="1">
      <alignment horizontal="center" vertical="top" wrapText="1"/>
    </xf>
    <xf numFmtId="0" fontId="12" fillId="0" borderId="56" xfId="0" applyFont="1" applyBorder="1" applyAlignment="1">
      <alignment horizontal="center" vertical="top" wrapText="1"/>
    </xf>
    <xf numFmtId="2" fontId="16" fillId="0" borderId="53" xfId="0" applyNumberFormat="1" applyFont="1" applyBorder="1" applyAlignment="1">
      <alignment horizontal="left" vertical="center" wrapText="1"/>
    </xf>
    <xf numFmtId="2" fontId="16" fillId="0" borderId="54" xfId="0" applyNumberFormat="1" applyFont="1" applyBorder="1" applyAlignment="1">
      <alignment horizontal="left" vertical="center" wrapText="1"/>
    </xf>
    <xf numFmtId="2" fontId="16" fillId="0" borderId="56" xfId="0" applyNumberFormat="1" applyFont="1" applyBorder="1" applyAlignment="1">
      <alignment horizontal="left" vertical="center" wrapText="1"/>
    </xf>
    <xf numFmtId="2" fontId="16" fillId="2" borderId="59" xfId="0" applyNumberFormat="1" applyFont="1" applyFill="1" applyBorder="1" applyAlignment="1">
      <alignment horizontal="left" vertical="center"/>
    </xf>
    <xf numFmtId="2" fontId="16" fillId="2" borderId="50" xfId="0" applyNumberFormat="1" applyFont="1" applyFill="1" applyBorder="1" applyAlignment="1">
      <alignment horizontal="left" vertical="center"/>
    </xf>
    <xf numFmtId="1" fontId="16" fillId="0" borderId="59" xfId="0" applyNumberFormat="1" applyFont="1" applyBorder="1" applyAlignment="1">
      <alignment horizontal="left" vertical="center"/>
    </xf>
    <xf numFmtId="0" fontId="11" fillId="0" borderId="58" xfId="0" applyFont="1" applyBorder="1" applyAlignment="1">
      <alignment vertical="center"/>
    </xf>
    <xf numFmtId="0" fontId="15" fillId="0" borderId="58" xfId="0" applyFont="1" applyBorder="1" applyAlignment="1">
      <alignment horizontal="center" wrapText="1"/>
    </xf>
    <xf numFmtId="0" fontId="15" fillId="0" borderId="58" xfId="0" applyFont="1" applyBorder="1" applyAlignment="1">
      <alignment horizontal="center" vertical="center" wrapText="1"/>
    </xf>
    <xf numFmtId="0" fontId="19" fillId="0" borderId="58" xfId="0" applyFont="1" applyBorder="1" applyAlignment="1">
      <alignment vertical="top" wrapText="1"/>
    </xf>
    <xf numFmtId="49" fontId="11" fillId="2" borderId="58" xfId="0" applyNumberFormat="1" applyFont="1" applyFill="1" applyBorder="1" applyAlignment="1">
      <alignment horizontal="center" vertical="center"/>
    </xf>
    <xf numFmtId="0" fontId="16" fillId="2" borderId="58" xfId="0" applyFont="1" applyFill="1" applyBorder="1" applyAlignment="1">
      <alignment horizontal="center" vertical="top" wrapText="1"/>
    </xf>
    <xf numFmtId="0" fontId="16" fillId="5" borderId="59" xfId="0" applyFont="1" applyFill="1" applyBorder="1" applyAlignment="1">
      <alignment horizontal="center" vertical="top" wrapText="1"/>
    </xf>
    <xf numFmtId="0" fontId="16" fillId="2" borderId="59" xfId="0" applyFont="1" applyFill="1" applyBorder="1" applyAlignment="1">
      <alignment horizontal="center" vertical="top" wrapText="1"/>
    </xf>
    <xf numFmtId="0" fontId="11" fillId="0" borderId="10" xfId="0" applyFont="1" applyBorder="1" applyAlignment="1">
      <alignment vertical="center" wrapText="1"/>
    </xf>
    <xf numFmtId="0" fontId="15" fillId="0" borderId="10" xfId="0" applyFont="1" applyBorder="1" applyAlignment="1">
      <alignment vertical="top" wrapText="1"/>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24" xfId="0" applyFont="1" applyBorder="1" applyAlignment="1">
      <alignment horizontal="center" vertical="center"/>
    </xf>
    <xf numFmtId="0" fontId="15" fillId="2" borderId="58" xfId="0" applyFont="1" applyFill="1" applyBorder="1" applyAlignment="1">
      <alignment horizontal="left" vertical="top" wrapText="1"/>
    </xf>
    <xf numFmtId="0" fontId="15" fillId="2" borderId="0" xfId="0" applyFont="1" applyFill="1" applyAlignment="1">
      <alignment horizontal="left" vertical="top" wrapText="1"/>
    </xf>
    <xf numFmtId="0" fontId="15" fillId="5" borderId="50" xfId="0" applyFont="1" applyFill="1" applyBorder="1" applyAlignment="1">
      <alignment horizontal="center" vertical="top"/>
    </xf>
    <xf numFmtId="0" fontId="15" fillId="5" borderId="1" xfId="0" applyFont="1" applyFill="1" applyBorder="1" applyAlignment="1">
      <alignment horizontal="center" vertical="top"/>
    </xf>
    <xf numFmtId="0" fontId="15" fillId="5" borderId="59" xfId="0" applyFont="1" applyFill="1" applyBorder="1" applyAlignment="1">
      <alignment horizontal="center" vertical="top"/>
    </xf>
    <xf numFmtId="0" fontId="15" fillId="5" borderId="37" xfId="0" applyFont="1" applyFill="1" applyBorder="1" applyAlignment="1">
      <alignment horizontal="center" vertical="top"/>
    </xf>
    <xf numFmtId="0" fontId="15" fillId="5" borderId="46" xfId="0" applyFont="1" applyFill="1" applyBorder="1" applyAlignment="1">
      <alignment horizontal="center" vertical="top"/>
    </xf>
    <xf numFmtId="0" fontId="15" fillId="5" borderId="38" xfId="0" applyFont="1" applyFill="1" applyBorder="1" applyAlignment="1">
      <alignment horizontal="center" vertical="top"/>
    </xf>
    <xf numFmtId="0" fontId="15" fillId="2" borderId="50" xfId="0" applyFont="1" applyFill="1" applyBorder="1" applyAlignment="1">
      <alignment horizontal="center" vertical="top"/>
    </xf>
    <xf numFmtId="0" fontId="15" fillId="2" borderId="1" xfId="0" applyFont="1" applyFill="1" applyBorder="1" applyAlignment="1">
      <alignment horizontal="center" vertical="top"/>
    </xf>
    <xf numFmtId="0" fontId="15" fillId="2" borderId="59" xfId="0" applyFont="1" applyFill="1" applyBorder="1" applyAlignment="1">
      <alignment horizontal="center" vertical="top"/>
    </xf>
    <xf numFmtId="0" fontId="15" fillId="2" borderId="37" xfId="0" applyFont="1" applyFill="1" applyBorder="1" applyAlignment="1">
      <alignment horizontal="center" vertical="top"/>
    </xf>
    <xf numFmtId="0" fontId="15" fillId="2" borderId="46" xfId="0" applyFont="1" applyFill="1" applyBorder="1" applyAlignment="1">
      <alignment horizontal="center" vertical="top"/>
    </xf>
    <xf numFmtId="0" fontId="15" fillId="2" borderId="38" xfId="0" applyFont="1" applyFill="1" applyBorder="1" applyAlignment="1">
      <alignment horizontal="center" vertical="top"/>
    </xf>
    <xf numFmtId="0" fontId="15" fillId="2" borderId="58" xfId="0" applyFont="1" applyFill="1" applyBorder="1" applyAlignment="1">
      <alignment horizontal="center" vertical="top"/>
    </xf>
    <xf numFmtId="0" fontId="15" fillId="2" borderId="0" xfId="0" applyFont="1" applyFill="1" applyAlignment="1">
      <alignment horizontal="center" vertical="top"/>
    </xf>
    <xf numFmtId="0" fontId="15" fillId="2" borderId="2" xfId="0" applyFont="1" applyFill="1" applyBorder="1" applyAlignment="1">
      <alignment horizontal="center" vertical="top"/>
    </xf>
    <xf numFmtId="0" fontId="15" fillId="2" borderId="56" xfId="0" applyFont="1" applyFill="1" applyBorder="1" applyAlignment="1">
      <alignment horizontal="center" vertical="top"/>
    </xf>
    <xf numFmtId="49" fontId="15" fillId="5" borderId="49" xfId="0" applyNumberFormat="1" applyFont="1" applyFill="1" applyBorder="1" applyAlignment="1">
      <alignment horizontal="center" vertical="center"/>
    </xf>
    <xf numFmtId="49" fontId="15" fillId="5" borderId="40" xfId="0" applyNumberFormat="1" applyFont="1" applyFill="1" applyBorder="1" applyAlignment="1">
      <alignment horizontal="center" vertical="center"/>
    </xf>
    <xf numFmtId="0" fontId="15" fillId="5" borderId="56" xfId="0" applyFont="1" applyFill="1" applyBorder="1" applyAlignment="1">
      <alignment horizontal="center" vertical="top"/>
    </xf>
    <xf numFmtId="0" fontId="15" fillId="2" borderId="53" xfId="0" applyFont="1" applyFill="1" applyBorder="1" applyAlignment="1">
      <alignment horizontal="center" vertical="top"/>
    </xf>
    <xf numFmtId="0" fontId="15" fillId="2" borderId="54" xfId="0" applyFont="1" applyFill="1" applyBorder="1" applyAlignment="1">
      <alignment horizontal="center" vertical="top"/>
    </xf>
    <xf numFmtId="49" fontId="15" fillId="2" borderId="49" xfId="0" applyNumberFormat="1" applyFont="1" applyFill="1" applyBorder="1" applyAlignment="1">
      <alignment horizontal="center" vertical="center"/>
    </xf>
    <xf numFmtId="49" fontId="15" fillId="2" borderId="40" xfId="0" applyNumberFormat="1" applyFont="1" applyFill="1" applyBorder="1" applyAlignment="1">
      <alignment horizontal="center" vertical="center"/>
    </xf>
    <xf numFmtId="0" fontId="15" fillId="0" borderId="50" xfId="0" applyFont="1" applyBorder="1" applyAlignment="1">
      <alignment horizontal="left" vertical="top" wrapText="1"/>
    </xf>
    <xf numFmtId="0" fontId="15" fillId="0" borderId="1" xfId="0" applyFont="1" applyBorder="1" applyAlignment="1">
      <alignment horizontal="left" vertical="top" wrapText="1"/>
    </xf>
    <xf numFmtId="0" fontId="15" fillId="0" borderId="59" xfId="0" applyFont="1" applyBorder="1" applyAlignment="1">
      <alignment horizontal="left" vertical="top" wrapText="1"/>
    </xf>
    <xf numFmtId="0" fontId="15" fillId="0" borderId="58" xfId="0" applyFont="1" applyBorder="1" applyAlignment="1">
      <alignment horizontal="left" vertical="top" wrapText="1"/>
    </xf>
    <xf numFmtId="0" fontId="15" fillId="0" borderId="0" xfId="0" applyFont="1" applyAlignment="1">
      <alignment horizontal="left" vertical="top" wrapText="1"/>
    </xf>
    <xf numFmtId="0" fontId="15" fillId="0" borderId="2" xfId="0" applyFont="1" applyBorder="1" applyAlignment="1">
      <alignment horizontal="left" vertical="top" wrapText="1"/>
    </xf>
    <xf numFmtId="0" fontId="37" fillId="2" borderId="58" xfId="0" applyFont="1" applyFill="1" applyBorder="1" applyAlignment="1">
      <alignment horizontal="center" vertical="top" wrapText="1"/>
    </xf>
    <xf numFmtId="0" fontId="37" fillId="2" borderId="0" xfId="0" applyFont="1" applyFill="1" applyAlignment="1">
      <alignment horizontal="center" vertical="top" wrapText="1"/>
    </xf>
    <xf numFmtId="0" fontId="37" fillId="2" borderId="2" xfId="0" applyFont="1" applyFill="1" applyBorder="1" applyAlignment="1">
      <alignment horizontal="center" vertical="top" wrapText="1"/>
    </xf>
    <xf numFmtId="0" fontId="15" fillId="2" borderId="53" xfId="0" applyFont="1" applyFill="1" applyBorder="1" applyAlignment="1">
      <alignment horizontal="center" vertical="top" wrapText="1"/>
    </xf>
    <xf numFmtId="0" fontId="15" fillId="2" borderId="56" xfId="0" applyFont="1" applyFill="1" applyBorder="1" applyAlignment="1">
      <alignment horizontal="center" vertical="top" wrapText="1"/>
    </xf>
    <xf numFmtId="0" fontId="15" fillId="2" borderId="2" xfId="0" applyFont="1" applyFill="1" applyBorder="1" applyAlignment="1">
      <alignment horizontal="left" vertical="top" wrapText="1"/>
    </xf>
    <xf numFmtId="0" fontId="15" fillId="7" borderId="58" xfId="0" applyFont="1" applyFill="1" applyBorder="1" applyAlignment="1">
      <alignment horizontal="left" vertical="top" wrapText="1"/>
    </xf>
    <xf numFmtId="0" fontId="15" fillId="7" borderId="0" xfId="0" applyFont="1" applyFill="1" applyAlignment="1">
      <alignment horizontal="left" vertical="top" wrapText="1"/>
    </xf>
    <xf numFmtId="0" fontId="15" fillId="7" borderId="2" xfId="0" applyFont="1" applyFill="1" applyBorder="1" applyAlignment="1">
      <alignment horizontal="left" vertical="top" wrapText="1"/>
    </xf>
    <xf numFmtId="0" fontId="15" fillId="2" borderId="37" xfId="0" applyFont="1" applyFill="1" applyBorder="1" applyAlignment="1">
      <alignment horizontal="right" vertical="top"/>
    </xf>
    <xf numFmtId="0" fontId="15" fillId="2" borderId="46" xfId="0" applyFont="1" applyFill="1" applyBorder="1" applyAlignment="1">
      <alignment horizontal="right" vertical="top"/>
    </xf>
    <xf numFmtId="0" fontId="15" fillId="2" borderId="38" xfId="0" applyFont="1" applyFill="1" applyBorder="1" applyAlignment="1">
      <alignment horizontal="right" vertical="top"/>
    </xf>
    <xf numFmtId="0" fontId="14" fillId="0" borderId="47" xfId="0" applyFont="1" applyBorder="1" applyAlignment="1">
      <alignment horizontal="center" vertical="center" textRotation="90"/>
    </xf>
    <xf numFmtId="0" fontId="14" fillId="0" borderId="58" xfId="0" applyFont="1" applyBorder="1" applyAlignment="1">
      <alignment horizontal="center" vertical="center" textRotation="90"/>
    </xf>
    <xf numFmtId="0" fontId="14" fillId="0" borderId="37" xfId="0" applyFont="1" applyBorder="1" applyAlignment="1">
      <alignment horizontal="center" vertical="center" textRotation="90"/>
    </xf>
    <xf numFmtId="0" fontId="14" fillId="2" borderId="53" xfId="0" applyFont="1" applyFill="1" applyBorder="1" applyAlignment="1">
      <alignment horizontal="left" vertical="top"/>
    </xf>
    <xf numFmtId="0" fontId="14" fillId="2" borderId="54" xfId="0" applyFont="1" applyFill="1" applyBorder="1" applyAlignment="1">
      <alignment horizontal="left" vertical="top"/>
    </xf>
    <xf numFmtId="0" fontId="14" fillId="2" borderId="56" xfId="0" applyFont="1" applyFill="1" applyBorder="1" applyAlignment="1">
      <alignment horizontal="left" vertical="top"/>
    </xf>
    <xf numFmtId="0" fontId="13" fillId="14" borderId="0" xfId="0" applyFont="1" applyFill="1" applyAlignment="1">
      <alignment horizontal="center" wrapText="1"/>
    </xf>
    <xf numFmtId="0" fontId="15" fillId="0" borderId="0" xfId="0" applyFont="1" applyAlignment="1">
      <alignment horizontal="left"/>
    </xf>
    <xf numFmtId="0" fontId="14" fillId="0" borderId="53" xfId="0" applyFont="1" applyBorder="1" applyAlignment="1">
      <alignment horizontal="left" vertical="top"/>
    </xf>
    <xf numFmtId="0" fontId="14" fillId="0" borderId="54" xfId="0" applyFont="1" applyBorder="1" applyAlignment="1">
      <alignment horizontal="left" vertical="top"/>
    </xf>
    <xf numFmtId="0" fontId="15" fillId="2" borderId="50" xfId="0" applyFont="1" applyFill="1" applyBorder="1" applyAlignment="1">
      <alignment horizontal="left" vertical="top" wrapText="1"/>
    </xf>
    <xf numFmtId="0" fontId="15" fillId="2" borderId="1" xfId="0" applyFont="1" applyFill="1" applyBorder="1" applyAlignment="1">
      <alignment horizontal="left" vertical="top" wrapText="1"/>
    </xf>
    <xf numFmtId="0" fontId="15" fillId="2" borderId="59" xfId="0" applyFont="1" applyFill="1" applyBorder="1" applyAlignment="1">
      <alignment horizontal="left" vertical="top" wrapText="1"/>
    </xf>
    <xf numFmtId="0" fontId="15" fillId="7" borderId="58" xfId="0" applyFont="1" applyFill="1" applyBorder="1" applyAlignment="1">
      <alignment horizontal="left" vertical="center" wrapText="1"/>
    </xf>
    <xf numFmtId="0" fontId="15" fillId="7" borderId="0" xfId="0" applyFont="1" applyFill="1" applyAlignment="1">
      <alignment horizontal="left" vertical="center" wrapText="1"/>
    </xf>
    <xf numFmtId="0" fontId="15" fillId="7" borderId="2" xfId="0" applyFont="1" applyFill="1" applyBorder="1" applyAlignment="1">
      <alignment horizontal="left" vertical="center" wrapText="1"/>
    </xf>
    <xf numFmtId="0" fontId="11" fillId="5" borderId="50" xfId="0" applyFont="1" applyFill="1" applyBorder="1" applyAlignment="1">
      <alignment horizontal="center" vertical="top"/>
    </xf>
    <xf numFmtId="0" fontId="11" fillId="5" borderId="59" xfId="0" applyFont="1" applyFill="1" applyBorder="1" applyAlignment="1">
      <alignment horizontal="center" vertical="top"/>
    </xf>
    <xf numFmtId="0" fontId="11" fillId="5" borderId="37" xfId="0" applyFont="1" applyFill="1" applyBorder="1" applyAlignment="1">
      <alignment horizontal="center" vertical="top"/>
    </xf>
    <xf numFmtId="0" fontId="11" fillId="5" borderId="38" xfId="0" applyFont="1" applyFill="1" applyBorder="1" applyAlignment="1">
      <alignment horizontal="center" vertical="top"/>
    </xf>
    <xf numFmtId="0" fontId="15" fillId="7" borderId="0" xfId="0" applyFont="1" applyFill="1" applyAlignment="1">
      <alignment horizontal="left" vertical="top"/>
    </xf>
    <xf numFmtId="0" fontId="15" fillId="2" borderId="58" xfId="0" applyFont="1" applyFill="1" applyBorder="1" applyAlignment="1">
      <alignment vertical="center" wrapText="1"/>
    </xf>
    <xf numFmtId="0" fontId="15" fillId="2" borderId="0" xfId="0" applyFont="1" applyFill="1" applyAlignment="1">
      <alignment vertical="center" wrapText="1"/>
    </xf>
    <xf numFmtId="0" fontId="15" fillId="2" borderId="2" xfId="0" applyFont="1" applyFill="1" applyBorder="1" applyAlignment="1">
      <alignment vertical="center" wrapText="1"/>
    </xf>
    <xf numFmtId="0" fontId="11" fillId="2" borderId="50"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59" xfId="0" applyFont="1" applyFill="1" applyBorder="1" applyAlignment="1">
      <alignment horizontal="left" vertical="top" wrapText="1"/>
    </xf>
    <xf numFmtId="0" fontId="11" fillId="2" borderId="58" xfId="0" applyFont="1" applyFill="1" applyBorder="1" applyAlignment="1">
      <alignment horizontal="left" vertical="top" wrapText="1"/>
    </xf>
    <xf numFmtId="0" fontId="11" fillId="2" borderId="0" xfId="0" applyFont="1" applyFill="1" applyAlignment="1">
      <alignment horizontal="left" vertical="top" wrapText="1"/>
    </xf>
    <xf numFmtId="0" fontId="11" fillId="2" borderId="2" xfId="0" applyFont="1" applyFill="1" applyBorder="1" applyAlignment="1">
      <alignment horizontal="left" vertical="top" wrapText="1"/>
    </xf>
    <xf numFmtId="0" fontId="15" fillId="5" borderId="9" xfId="0" applyFont="1" applyFill="1" applyBorder="1" applyAlignment="1">
      <alignment horizontal="left" vertical="top" wrapText="1"/>
    </xf>
    <xf numFmtId="0" fontId="15" fillId="5" borderId="0" xfId="0" applyFont="1" applyFill="1" applyAlignment="1">
      <alignment horizontal="left" vertical="top" wrapText="1"/>
    </xf>
    <xf numFmtId="0" fontId="15" fillId="5" borderId="2" xfId="0" applyFont="1" applyFill="1" applyBorder="1" applyAlignment="1">
      <alignment horizontal="left" vertical="top" wrapText="1"/>
    </xf>
    <xf numFmtId="0" fontId="11" fillId="5" borderId="1" xfId="0" applyFont="1" applyFill="1" applyBorder="1" applyAlignment="1">
      <alignment horizontal="center" vertical="top"/>
    </xf>
    <xf numFmtId="0" fontId="11" fillId="5" borderId="46" xfId="0" applyFont="1" applyFill="1" applyBorder="1" applyAlignment="1">
      <alignment horizontal="center" vertical="top"/>
    </xf>
    <xf numFmtId="0" fontId="11" fillId="2" borderId="50" xfId="0" applyFont="1" applyFill="1" applyBorder="1" applyAlignment="1">
      <alignment horizontal="center" vertical="top"/>
    </xf>
    <xf numFmtId="0" fontId="11" fillId="2" borderId="59" xfId="0" applyFont="1" applyFill="1" applyBorder="1" applyAlignment="1">
      <alignment horizontal="center" vertical="top"/>
    </xf>
    <xf numFmtId="0" fontId="11" fillId="2" borderId="37" xfId="0" applyFont="1" applyFill="1" applyBorder="1" applyAlignment="1">
      <alignment horizontal="center" vertical="top"/>
    </xf>
    <xf numFmtId="0" fontId="11" fillId="2" borderId="38" xfId="0" applyFont="1" applyFill="1" applyBorder="1" applyAlignment="1">
      <alignment horizontal="center" vertical="top"/>
    </xf>
    <xf numFmtId="0" fontId="11" fillId="2" borderId="1" xfId="0" applyFont="1" applyFill="1" applyBorder="1" applyAlignment="1">
      <alignment horizontal="center" vertical="top"/>
    </xf>
    <xf numFmtId="0" fontId="11" fillId="2" borderId="46" xfId="0" applyFont="1" applyFill="1" applyBorder="1" applyAlignment="1">
      <alignment horizontal="center" vertical="top"/>
    </xf>
    <xf numFmtId="0" fontId="11" fillId="5" borderId="18" xfId="0" applyFont="1" applyFill="1" applyBorder="1" applyAlignment="1">
      <alignment horizontal="center" vertical="top"/>
    </xf>
    <xf numFmtId="0" fontId="11" fillId="5" borderId="13" xfId="0" applyFont="1" applyFill="1" applyBorder="1" applyAlignment="1">
      <alignment horizontal="center" vertical="top"/>
    </xf>
    <xf numFmtId="0" fontId="11" fillId="5" borderId="17" xfId="0" applyFont="1" applyFill="1" applyBorder="1" applyAlignment="1">
      <alignment horizontal="center" vertical="top"/>
    </xf>
    <xf numFmtId="0" fontId="31" fillId="0" borderId="58" xfId="0" applyFont="1" applyBorder="1" applyAlignment="1">
      <alignment horizontal="left" vertical="top" wrapText="1"/>
    </xf>
    <xf numFmtId="0" fontId="31" fillId="0" borderId="0" xfId="0" applyFont="1" applyAlignment="1">
      <alignment horizontal="left" vertical="top" wrapText="1"/>
    </xf>
    <xf numFmtId="0" fontId="31" fillId="0" borderId="2" xfId="0" applyFont="1" applyBorder="1" applyAlignment="1">
      <alignment horizontal="left" vertical="top" wrapText="1"/>
    </xf>
    <xf numFmtId="0" fontId="15" fillId="5" borderId="58" xfId="0" applyFont="1" applyFill="1" applyBorder="1" applyAlignment="1">
      <alignment horizontal="left" vertical="top" wrapText="1"/>
    </xf>
    <xf numFmtId="0" fontId="11" fillId="5" borderId="58" xfId="0" applyFont="1" applyFill="1" applyBorder="1" applyAlignment="1">
      <alignment horizontal="center" vertical="top"/>
    </xf>
    <xf numFmtId="0" fontId="11" fillId="5" borderId="0" xfId="0" applyFont="1" applyFill="1" applyAlignment="1">
      <alignment horizontal="center" vertical="top"/>
    </xf>
    <xf numFmtId="0" fontId="11" fillId="5" borderId="2" xfId="0" applyFont="1" applyFill="1" applyBorder="1" applyAlignment="1">
      <alignment horizontal="center" vertical="top"/>
    </xf>
    <xf numFmtId="0" fontId="15" fillId="7" borderId="50" xfId="0" applyFont="1" applyFill="1" applyBorder="1" applyAlignment="1">
      <alignment horizontal="left" vertical="top" wrapText="1"/>
    </xf>
    <xf numFmtId="0" fontId="15" fillId="7" borderId="1" xfId="0" applyFont="1" applyFill="1" applyBorder="1" applyAlignment="1">
      <alignment horizontal="left" vertical="top" wrapText="1"/>
    </xf>
    <xf numFmtId="0" fontId="15" fillId="7" borderId="59" xfId="0" applyFont="1" applyFill="1" applyBorder="1" applyAlignment="1">
      <alignment horizontal="left" vertical="top" wrapText="1"/>
    </xf>
    <xf numFmtId="0" fontId="11" fillId="7" borderId="58" xfId="0" applyFont="1" applyFill="1" applyBorder="1" applyAlignment="1">
      <alignment horizontal="left" vertical="center" wrapText="1"/>
    </xf>
    <xf numFmtId="0" fontId="11" fillId="7" borderId="0" xfId="0" applyFont="1" applyFill="1" applyAlignment="1">
      <alignment horizontal="left" vertical="center" wrapText="1"/>
    </xf>
    <xf numFmtId="0" fontId="11" fillId="7" borderId="10" xfId="0" applyFont="1" applyFill="1" applyBorder="1" applyAlignment="1">
      <alignment horizontal="left" vertical="center" wrapText="1"/>
    </xf>
    <xf numFmtId="0" fontId="15" fillId="7" borderId="9" xfId="0" applyFont="1" applyFill="1" applyBorder="1" applyAlignment="1">
      <alignment horizontal="left" vertical="center" wrapText="1"/>
    </xf>
    <xf numFmtId="0" fontId="11" fillId="2" borderId="20" xfId="0" applyFont="1" applyFill="1" applyBorder="1" applyAlignment="1">
      <alignment horizontal="center" vertical="top"/>
    </xf>
    <xf numFmtId="0" fontId="11" fillId="2" borderId="14" xfId="0" applyFont="1" applyFill="1" applyBorder="1" applyAlignment="1">
      <alignment horizontal="center" vertical="top"/>
    </xf>
    <xf numFmtId="0" fontId="11" fillId="2" borderId="19" xfId="0" applyFont="1" applyFill="1" applyBorder="1" applyAlignment="1">
      <alignment horizontal="center" vertical="top"/>
    </xf>
    <xf numFmtId="0" fontId="11" fillId="2" borderId="58" xfId="0" applyFont="1" applyFill="1" applyBorder="1" applyAlignment="1">
      <alignment horizontal="center" vertical="top"/>
    </xf>
    <xf numFmtId="0" fontId="11" fillId="2" borderId="0" xfId="0" applyFont="1" applyFill="1" applyAlignment="1">
      <alignment horizontal="center" vertical="top"/>
    </xf>
    <xf numFmtId="0" fontId="11" fillId="2" borderId="2" xfId="0" applyFont="1" applyFill="1" applyBorder="1" applyAlignment="1">
      <alignment horizontal="center" vertical="top"/>
    </xf>
    <xf numFmtId="0" fontId="21" fillId="2" borderId="0" xfId="0" applyFont="1" applyFill="1" applyAlignment="1">
      <alignment horizontal="left" vertical="top"/>
    </xf>
    <xf numFmtId="0" fontId="15" fillId="7" borderId="10" xfId="0" applyFont="1" applyFill="1" applyBorder="1" applyAlignment="1">
      <alignment horizontal="left" vertical="center" wrapText="1"/>
    </xf>
    <xf numFmtId="0" fontId="27" fillId="2" borderId="9" xfId="0" applyFont="1" applyFill="1" applyBorder="1" applyAlignment="1">
      <alignment horizontal="center" vertical="top"/>
    </xf>
    <xf numFmtId="0" fontId="27" fillId="2" borderId="0" xfId="0" applyFont="1" applyFill="1" applyAlignment="1">
      <alignment horizontal="center" vertical="top"/>
    </xf>
    <xf numFmtId="0" fontId="27" fillId="2" borderId="2" xfId="0" applyFont="1" applyFill="1" applyBorder="1" applyAlignment="1">
      <alignment horizontal="center" vertical="top"/>
    </xf>
    <xf numFmtId="0" fontId="27" fillId="2" borderId="11" xfId="0" applyFont="1" applyFill="1" applyBorder="1" applyAlignment="1">
      <alignment horizontal="center" vertical="top"/>
    </xf>
    <xf numFmtId="0" fontId="27" fillId="2" borderId="14" xfId="0" applyFont="1" applyFill="1" applyBorder="1" applyAlignment="1">
      <alignment horizontal="center" vertical="top"/>
    </xf>
    <xf numFmtId="0" fontId="27" fillId="2" borderId="19" xfId="0" applyFont="1" applyFill="1" applyBorder="1" applyAlignment="1">
      <alignment horizontal="center" vertical="top"/>
    </xf>
    <xf numFmtId="0" fontId="11" fillId="5" borderId="8" xfId="0" applyFont="1" applyFill="1" applyBorder="1" applyAlignment="1">
      <alignment horizontal="center" vertical="top"/>
    </xf>
    <xf numFmtId="0" fontId="11" fillId="5" borderId="42" xfId="0" applyFont="1" applyFill="1" applyBorder="1" applyAlignment="1">
      <alignment horizontal="center" vertical="top"/>
    </xf>
    <xf numFmtId="0" fontId="15" fillId="2" borderId="58" xfId="0" applyFont="1" applyFill="1" applyBorder="1" applyAlignment="1">
      <alignment horizontal="center" vertical="top" wrapText="1"/>
    </xf>
    <xf numFmtId="0" fontId="11" fillId="2" borderId="57" xfId="0" applyFont="1" applyFill="1" applyBorder="1" applyAlignment="1">
      <alignment horizontal="center" vertical="top"/>
    </xf>
    <xf numFmtId="0" fontId="11" fillId="2" borderId="42" xfId="0" applyFont="1" applyFill="1" applyBorder="1" applyAlignment="1">
      <alignment horizontal="center" vertical="top"/>
    </xf>
    <xf numFmtId="0" fontId="15" fillId="2" borderId="46" xfId="0" applyFont="1" applyFill="1" applyBorder="1" applyAlignment="1">
      <alignment horizontal="left" vertical="top"/>
    </xf>
    <xf numFmtId="0" fontId="32" fillId="0" borderId="49" xfId="0" applyFont="1" applyBorder="1" applyAlignment="1">
      <alignment horizontal="center" vertical="center" textRotation="90"/>
    </xf>
    <xf numFmtId="0" fontId="32" fillId="0" borderId="36" xfId="0" applyFont="1" applyBorder="1" applyAlignment="1">
      <alignment horizontal="center" vertical="center" textRotation="90"/>
    </xf>
    <xf numFmtId="0" fontId="32" fillId="0" borderId="50" xfId="0" applyFont="1" applyBorder="1" applyAlignment="1">
      <alignment horizontal="center" vertical="center" textRotation="90"/>
    </xf>
    <xf numFmtId="0" fontId="32" fillId="0" borderId="40" xfId="0" applyFont="1" applyBorder="1" applyAlignment="1">
      <alignment horizontal="center" vertical="center" textRotation="90"/>
    </xf>
    <xf numFmtId="49" fontId="11" fillId="2" borderId="21" xfId="0" applyNumberFormat="1" applyFont="1" applyFill="1" applyBorder="1" applyAlignment="1">
      <alignment horizontal="center" vertical="center"/>
    </xf>
    <xf numFmtId="49" fontId="11" fillId="2" borderId="22" xfId="0" applyNumberFormat="1" applyFont="1" applyFill="1" applyBorder="1" applyAlignment="1">
      <alignment horizontal="center" vertical="center"/>
    </xf>
    <xf numFmtId="0" fontId="11" fillId="2" borderId="9" xfId="0" applyFont="1" applyFill="1" applyBorder="1" applyAlignment="1">
      <alignment horizontal="center" vertical="top"/>
    </xf>
    <xf numFmtId="0" fontId="11" fillId="2" borderId="11" xfId="0" applyFont="1" applyFill="1" applyBorder="1" applyAlignment="1">
      <alignment horizontal="center" vertical="top"/>
    </xf>
    <xf numFmtId="0" fontId="12" fillId="0" borderId="58" xfId="0" applyFont="1" applyBorder="1" applyAlignment="1">
      <alignment horizontal="left" vertical="top" wrapText="1"/>
    </xf>
    <xf numFmtId="0" fontId="12" fillId="0" borderId="0" xfId="0" applyFont="1" applyAlignment="1">
      <alignment horizontal="left" vertical="top" wrapText="1"/>
    </xf>
    <xf numFmtId="0" fontId="12" fillId="0" borderId="2" xfId="0" applyFont="1" applyBorder="1" applyAlignment="1">
      <alignment horizontal="left" vertical="top" wrapText="1"/>
    </xf>
    <xf numFmtId="0" fontId="15" fillId="7" borderId="58" xfId="0" applyFont="1" applyFill="1" applyBorder="1" applyAlignment="1">
      <alignment horizontal="left" vertical="top"/>
    </xf>
    <xf numFmtId="0" fontId="15" fillId="7" borderId="2" xfId="0" applyFont="1" applyFill="1" applyBorder="1" applyAlignment="1">
      <alignment horizontal="left" vertical="top"/>
    </xf>
    <xf numFmtId="0" fontId="20" fillId="0" borderId="50" xfId="0" applyFont="1" applyBorder="1" applyAlignment="1">
      <alignment horizontal="center" vertical="top"/>
    </xf>
    <xf numFmtId="0" fontId="20" fillId="0" borderId="1" xfId="0" applyFont="1" applyBorder="1" applyAlignment="1">
      <alignment horizontal="center" vertical="top"/>
    </xf>
    <xf numFmtId="0" fontId="20" fillId="0" borderId="59" xfId="0" applyFont="1" applyBorder="1" applyAlignment="1">
      <alignment horizontal="center" vertical="top"/>
    </xf>
    <xf numFmtId="0" fontId="20" fillId="0" borderId="20" xfId="0" applyFont="1" applyBorder="1" applyAlignment="1">
      <alignment horizontal="center" vertical="top"/>
    </xf>
    <xf numFmtId="0" fontId="20" fillId="0" borderId="14" xfId="0" applyFont="1" applyBorder="1" applyAlignment="1">
      <alignment horizontal="center" vertical="top"/>
    </xf>
    <xf numFmtId="0" fontId="20" fillId="0" borderId="19" xfId="0" applyFont="1" applyBorder="1" applyAlignment="1">
      <alignment horizontal="center" vertical="top"/>
    </xf>
    <xf numFmtId="0" fontId="15" fillId="0" borderId="37" xfId="743" applyFont="1" applyBorder="1" applyAlignment="1">
      <alignment horizontal="left" vertical="top" wrapText="1"/>
    </xf>
    <xf numFmtId="0" fontId="15" fillId="0" borderId="46" xfId="743" applyFont="1" applyBorder="1" applyAlignment="1">
      <alignment horizontal="left" vertical="top" wrapText="1"/>
    </xf>
    <xf numFmtId="0" fontId="15" fillId="0" borderId="38" xfId="743" applyFont="1" applyBorder="1" applyAlignment="1">
      <alignment horizontal="left" vertical="top" wrapText="1"/>
    </xf>
    <xf numFmtId="0" fontId="11" fillId="5" borderId="58" xfId="0" applyFont="1" applyFill="1" applyBorder="1" applyAlignment="1">
      <alignment horizontal="left" vertical="top" wrapText="1"/>
    </xf>
    <xf numFmtId="0" fontId="11" fillId="5" borderId="0" xfId="0" applyFont="1" applyFill="1" applyAlignment="1">
      <alignment horizontal="left" vertical="top" wrapText="1"/>
    </xf>
    <xf numFmtId="0" fontId="11" fillId="5" borderId="2" xfId="0" applyFont="1" applyFill="1" applyBorder="1" applyAlignment="1">
      <alignment horizontal="left" vertical="top" wrapText="1"/>
    </xf>
    <xf numFmtId="0" fontId="11" fillId="0" borderId="0" xfId="0" applyFont="1" applyAlignment="1">
      <alignment horizontal="left" vertical="top" wrapText="1"/>
    </xf>
    <xf numFmtId="0" fontId="17" fillId="0" borderId="52" xfId="0" applyFont="1" applyBorder="1" applyAlignment="1">
      <alignment horizontal="center" vertical="top" wrapText="1"/>
    </xf>
    <xf numFmtId="0" fontId="17" fillId="0" borderId="0" xfId="0" applyFont="1" applyAlignment="1">
      <alignment horizontal="left"/>
    </xf>
    <xf numFmtId="0" fontId="21" fillId="2" borderId="2" xfId="0" applyFont="1" applyFill="1" applyBorder="1" applyAlignment="1">
      <alignment horizontal="left" vertical="top"/>
    </xf>
    <xf numFmtId="49" fontId="11" fillId="5" borderId="8" xfId="0" applyNumberFormat="1" applyFont="1" applyFill="1" applyBorder="1" applyAlignment="1">
      <alignment horizontal="center" vertical="center"/>
    </xf>
    <xf numFmtId="49" fontId="11" fillId="5" borderId="28" xfId="0" applyNumberFormat="1" applyFont="1" applyFill="1" applyBorder="1" applyAlignment="1">
      <alignment horizontal="center" vertical="center"/>
    </xf>
    <xf numFmtId="49" fontId="11" fillId="2" borderId="8" xfId="0" applyNumberFormat="1" applyFont="1" applyFill="1" applyBorder="1" applyAlignment="1">
      <alignment horizontal="center" vertical="center"/>
    </xf>
    <xf numFmtId="49" fontId="11" fillId="2" borderId="57" xfId="0" applyNumberFormat="1" applyFont="1" applyFill="1" applyBorder="1" applyAlignment="1">
      <alignment horizontal="center" vertical="center"/>
    </xf>
    <xf numFmtId="49" fontId="13" fillId="2" borderId="8" xfId="0" applyNumberFormat="1" applyFont="1" applyFill="1" applyBorder="1" applyAlignment="1">
      <alignment horizontal="center" vertical="center"/>
    </xf>
    <xf numFmtId="49" fontId="13" fillId="2" borderId="57" xfId="0" applyNumberFormat="1" applyFont="1" applyFill="1" applyBorder="1" applyAlignment="1">
      <alignment horizontal="center" vertical="center"/>
    </xf>
    <xf numFmtId="49" fontId="11" fillId="5" borderId="57" xfId="0" applyNumberFormat="1" applyFont="1" applyFill="1" applyBorder="1" applyAlignment="1">
      <alignment horizontal="center" vertical="center"/>
    </xf>
    <xf numFmtId="49" fontId="11" fillId="5" borderId="21" xfId="0" applyNumberFormat="1" applyFont="1" applyFill="1" applyBorder="1" applyAlignment="1">
      <alignment horizontal="center" vertical="center"/>
    </xf>
    <xf numFmtId="49" fontId="11" fillId="5" borderId="22" xfId="0" applyNumberFormat="1" applyFont="1" applyFill="1" applyBorder="1" applyAlignment="1">
      <alignment horizontal="center" vertical="center"/>
    </xf>
    <xf numFmtId="49" fontId="11" fillId="5" borderId="47" xfId="0" applyNumberFormat="1" applyFont="1" applyFill="1" applyBorder="1" applyAlignment="1">
      <alignment horizontal="center" vertical="center"/>
    </xf>
    <xf numFmtId="49" fontId="11" fillId="5" borderId="27" xfId="0" applyNumberFormat="1" applyFont="1" applyFill="1" applyBorder="1" applyAlignment="1">
      <alignment horizontal="center" vertical="center"/>
    </xf>
    <xf numFmtId="49" fontId="11" fillId="2" borderId="47" xfId="0" applyNumberFormat="1" applyFont="1" applyFill="1" applyBorder="1" applyAlignment="1">
      <alignment horizontal="center" vertical="center"/>
    </xf>
    <xf numFmtId="49" fontId="11" fillId="2" borderId="39" xfId="0" applyNumberFormat="1" applyFont="1" applyFill="1" applyBorder="1" applyAlignment="1">
      <alignment horizontal="center" vertical="center"/>
    </xf>
    <xf numFmtId="0" fontId="11" fillId="5" borderId="11" xfId="0" applyFont="1" applyFill="1" applyBorder="1" applyAlignment="1">
      <alignment horizontal="center" vertical="top"/>
    </xf>
    <xf numFmtId="0" fontId="11" fillId="2" borderId="8" xfId="0" applyFont="1" applyFill="1" applyBorder="1" applyAlignment="1">
      <alignment horizontal="center" vertical="top"/>
    </xf>
    <xf numFmtId="0" fontId="11" fillId="5" borderId="9" xfId="0" applyFont="1" applyFill="1" applyBorder="1" applyAlignment="1">
      <alignment horizontal="center" vertical="top"/>
    </xf>
    <xf numFmtId="0" fontId="11" fillId="5" borderId="57" xfId="0" applyFont="1" applyFill="1" applyBorder="1" applyAlignment="1">
      <alignment horizontal="center" vertical="top"/>
    </xf>
    <xf numFmtId="0" fontId="11" fillId="2" borderId="48" xfId="0" applyFont="1" applyFill="1" applyBorder="1" applyAlignment="1">
      <alignment horizontal="left" vertical="top" wrapText="1"/>
    </xf>
    <xf numFmtId="0" fontId="11" fillId="2" borderId="10" xfId="0" applyFont="1" applyFill="1" applyBorder="1" applyAlignment="1">
      <alignment horizontal="left" vertical="top" wrapText="1"/>
    </xf>
    <xf numFmtId="0" fontId="16" fillId="0" borderId="53" xfId="0" applyFont="1" applyBorder="1" applyAlignment="1">
      <alignment horizontal="left" vertical="top"/>
    </xf>
    <xf numFmtId="0" fontId="16" fillId="0" borderId="54" xfId="0" applyFont="1" applyBorder="1" applyAlignment="1">
      <alignment horizontal="left" vertical="top"/>
    </xf>
    <xf numFmtId="0" fontId="16" fillId="0" borderId="56" xfId="0" applyFont="1" applyBorder="1" applyAlignment="1">
      <alignment horizontal="left" vertical="top"/>
    </xf>
    <xf numFmtId="0" fontId="16" fillId="0" borderId="53" xfId="0" applyFont="1" applyBorder="1" applyAlignment="1">
      <alignment horizontal="center" vertical="top"/>
    </xf>
    <xf numFmtId="0" fontId="16" fillId="0" borderId="54" xfId="0" applyFont="1" applyBorder="1" applyAlignment="1">
      <alignment horizontal="center" vertical="top"/>
    </xf>
    <xf numFmtId="0" fontId="16" fillId="0" borderId="56" xfId="0" applyFont="1" applyBorder="1" applyAlignment="1">
      <alignment horizontal="center" vertical="top"/>
    </xf>
    <xf numFmtId="0" fontId="15" fillId="0" borderId="58" xfId="743" applyFont="1" applyBorder="1" applyAlignment="1">
      <alignment horizontal="left" vertical="center" wrapText="1"/>
    </xf>
    <xf numFmtId="0" fontId="15" fillId="0" borderId="0" xfId="743" applyFont="1" applyAlignment="1">
      <alignment horizontal="left" vertical="center" wrapText="1"/>
    </xf>
    <xf numFmtId="0" fontId="15" fillId="0" borderId="2" xfId="743" applyFont="1" applyBorder="1" applyAlignment="1">
      <alignment horizontal="left" vertical="center" wrapText="1"/>
    </xf>
    <xf numFmtId="0" fontId="14" fillId="0" borderId="56" xfId="0" applyFont="1" applyBorder="1" applyAlignment="1">
      <alignment horizontal="left" vertical="top"/>
    </xf>
    <xf numFmtId="0" fontId="15" fillId="2" borderId="58" xfId="0" applyFont="1" applyFill="1" applyBorder="1" applyAlignment="1">
      <alignment horizontal="left" vertical="center" wrapText="1"/>
    </xf>
    <xf numFmtId="0" fontId="15" fillId="2" borderId="0" xfId="0" applyFont="1" applyFill="1" applyAlignment="1">
      <alignment horizontal="left" vertical="center" wrapText="1"/>
    </xf>
    <xf numFmtId="0" fontId="15" fillId="2" borderId="2" xfId="0" applyFont="1" applyFill="1" applyBorder="1" applyAlignment="1">
      <alignment horizontal="left" vertical="center" wrapText="1"/>
    </xf>
    <xf numFmtId="0" fontId="15" fillId="5" borderId="58" xfId="0" applyFont="1" applyFill="1" applyBorder="1" applyAlignment="1">
      <alignment horizontal="left" vertical="center" wrapText="1"/>
    </xf>
    <xf numFmtId="0" fontId="15" fillId="5" borderId="0" xfId="0" applyFont="1" applyFill="1" applyAlignment="1">
      <alignment horizontal="left" vertical="center" wrapText="1"/>
    </xf>
    <xf numFmtId="0" fontId="15" fillId="5" borderId="2" xfId="0" applyFont="1" applyFill="1" applyBorder="1" applyAlignment="1">
      <alignment horizontal="left" vertical="center" wrapText="1"/>
    </xf>
    <xf numFmtId="0" fontId="15" fillId="5" borderId="58" xfId="0" applyFont="1" applyFill="1" applyBorder="1" applyAlignment="1">
      <alignment vertical="center" wrapText="1"/>
    </xf>
    <xf numFmtId="0" fontId="15" fillId="5" borderId="0" xfId="0" applyFont="1" applyFill="1" applyAlignment="1">
      <alignment vertical="center" wrapText="1"/>
    </xf>
    <xf numFmtId="0" fontId="15" fillId="5" borderId="2" xfId="0" applyFont="1" applyFill="1" applyBorder="1" applyAlignment="1">
      <alignment vertical="center" wrapText="1"/>
    </xf>
    <xf numFmtId="0" fontId="11" fillId="0" borderId="50" xfId="0" applyFont="1" applyBorder="1" applyAlignment="1">
      <alignment horizontal="left" vertical="top"/>
    </xf>
    <xf numFmtId="0" fontId="11" fillId="0" borderId="1" xfId="0" applyFont="1" applyBorder="1" applyAlignment="1">
      <alignment horizontal="left" vertical="top"/>
    </xf>
    <xf numFmtId="0" fontId="11" fillId="0" borderId="59" xfId="0" applyFont="1" applyBorder="1" applyAlignment="1">
      <alignment horizontal="left" vertical="top"/>
    </xf>
    <xf numFmtId="0" fontId="11" fillId="0" borderId="58" xfId="0" applyFont="1" applyBorder="1" applyAlignment="1">
      <alignment horizontal="left" vertical="top"/>
    </xf>
    <xf numFmtId="0" fontId="11" fillId="0" borderId="0" xfId="0" applyFont="1" applyAlignment="1">
      <alignment horizontal="left" vertical="top"/>
    </xf>
    <xf numFmtId="0" fontId="11" fillId="0" borderId="2" xfId="0" applyFont="1" applyBorder="1" applyAlignment="1">
      <alignment horizontal="left" vertical="top"/>
    </xf>
    <xf numFmtId="0" fontId="11" fillId="2" borderId="57" xfId="0" applyFont="1" applyFill="1" applyBorder="1" applyAlignment="1">
      <alignment horizontal="left" vertical="top" wrapText="1"/>
    </xf>
    <xf numFmtId="0" fontId="11" fillId="2" borderId="9" xfId="0" applyFont="1" applyFill="1" applyBorder="1" applyAlignment="1">
      <alignment horizontal="left" vertical="top" wrapText="1"/>
    </xf>
    <xf numFmtId="2" fontId="21" fillId="2" borderId="2" xfId="0" applyNumberFormat="1" applyFont="1" applyFill="1" applyBorder="1" applyAlignment="1">
      <alignment horizontal="left" vertical="top"/>
    </xf>
    <xf numFmtId="2" fontId="16" fillId="0" borderId="53" xfId="0" applyNumberFormat="1" applyFont="1" applyBorder="1" applyAlignment="1">
      <alignment horizontal="left" vertical="top"/>
    </xf>
    <xf numFmtId="0" fontId="27" fillId="2" borderId="50" xfId="0" applyFont="1" applyFill="1" applyBorder="1" applyAlignment="1">
      <alignment horizontal="center" vertical="top"/>
    </xf>
    <xf numFmtId="0" fontId="27" fillId="2" borderId="1" xfId="0" applyFont="1" applyFill="1" applyBorder="1" applyAlignment="1">
      <alignment horizontal="center" vertical="top"/>
    </xf>
    <xf numFmtId="0" fontId="27" fillId="2" borderId="59" xfId="0" applyFont="1" applyFill="1" applyBorder="1" applyAlignment="1">
      <alignment horizontal="center" vertical="top"/>
    </xf>
    <xf numFmtId="0" fontId="27" fillId="2" borderId="37" xfId="0" applyFont="1" applyFill="1" applyBorder="1" applyAlignment="1">
      <alignment horizontal="center" vertical="top"/>
    </xf>
    <xf numFmtId="0" fontId="27" fillId="2" borderId="46" xfId="0" applyFont="1" applyFill="1" applyBorder="1" applyAlignment="1">
      <alignment horizontal="center" vertical="top"/>
    </xf>
    <xf numFmtId="0" fontId="27" fillId="2" borderId="38" xfId="0" applyFont="1" applyFill="1" applyBorder="1" applyAlignment="1">
      <alignment horizontal="center" vertical="top"/>
    </xf>
    <xf numFmtId="0" fontId="15" fillId="7" borderId="46" xfId="0" applyFont="1" applyFill="1" applyBorder="1" applyAlignment="1">
      <alignment horizontal="left" vertical="center" wrapText="1"/>
    </xf>
    <xf numFmtId="0" fontId="17" fillId="2" borderId="42" xfId="0" applyFont="1" applyFill="1" applyBorder="1" applyAlignment="1">
      <alignment horizontal="left" vertical="top" wrapText="1"/>
    </xf>
    <xf numFmtId="0" fontId="17" fillId="2" borderId="46" xfId="0" applyFont="1" applyFill="1" applyBorder="1" applyAlignment="1">
      <alignment horizontal="left" vertical="top" wrapText="1"/>
    </xf>
    <xf numFmtId="0" fontId="17" fillId="2" borderId="38" xfId="0" applyFont="1" applyFill="1" applyBorder="1" applyAlignment="1">
      <alignment horizontal="left" vertical="top" wrapText="1"/>
    </xf>
    <xf numFmtId="0" fontId="11" fillId="2" borderId="10" xfId="0" applyFont="1" applyFill="1" applyBorder="1" applyAlignment="1">
      <alignment horizontal="center" vertical="top"/>
    </xf>
    <xf numFmtId="0" fontId="11" fillId="2" borderId="12" xfId="0" applyFont="1" applyFill="1" applyBorder="1" applyAlignment="1">
      <alignment horizontal="center" vertical="top"/>
    </xf>
    <xf numFmtId="0" fontId="11" fillId="5" borderId="10" xfId="0" applyFont="1" applyFill="1" applyBorder="1" applyAlignment="1">
      <alignment horizontal="center" vertical="top"/>
    </xf>
    <xf numFmtId="0" fontId="11" fillId="5" borderId="43" xfId="0" applyFont="1" applyFill="1" applyBorder="1" applyAlignment="1">
      <alignment horizontal="center" vertical="top"/>
    </xf>
    <xf numFmtId="0" fontId="15" fillId="7" borderId="58" xfId="0" applyFont="1" applyFill="1" applyBorder="1" applyAlignment="1">
      <alignment horizontal="center" vertical="top"/>
    </xf>
    <xf numFmtId="0" fontId="15" fillId="7" borderId="0" xfId="0" applyFont="1" applyFill="1" applyAlignment="1">
      <alignment horizontal="center" vertical="top"/>
    </xf>
    <xf numFmtId="0" fontId="15" fillId="7" borderId="2" xfId="0" applyFont="1" applyFill="1" applyBorder="1" applyAlignment="1">
      <alignment horizontal="center" vertical="top"/>
    </xf>
    <xf numFmtId="0" fontId="11" fillId="5" borderId="48" xfId="0" applyFont="1" applyFill="1" applyBorder="1" applyAlignment="1">
      <alignment horizontal="center" vertical="top"/>
    </xf>
    <xf numFmtId="0" fontId="11" fillId="5" borderId="14" xfId="0" applyFont="1" applyFill="1" applyBorder="1" applyAlignment="1">
      <alignment horizontal="center" vertical="top"/>
    </xf>
    <xf numFmtId="0" fontId="11" fillId="5" borderId="12" xfId="0" applyFont="1" applyFill="1" applyBorder="1" applyAlignment="1">
      <alignment horizontal="center" vertical="top"/>
    </xf>
    <xf numFmtId="0" fontId="11" fillId="2" borderId="48" xfId="0" applyFont="1" applyFill="1" applyBorder="1" applyAlignment="1">
      <alignment horizontal="center" vertical="top"/>
    </xf>
    <xf numFmtId="0" fontId="11" fillId="2" borderId="43" xfId="0" applyFont="1" applyFill="1" applyBorder="1" applyAlignment="1">
      <alignment horizontal="center" vertical="top"/>
    </xf>
    <xf numFmtId="49" fontId="11" fillId="5" borderId="49" xfId="0" applyNumberFormat="1" applyFont="1" applyFill="1" applyBorder="1" applyAlignment="1">
      <alignment horizontal="center" vertical="center"/>
    </xf>
    <xf numFmtId="49" fontId="11" fillId="5" borderId="40" xfId="0" applyNumberFormat="1" applyFont="1" applyFill="1" applyBorder="1" applyAlignment="1">
      <alignment horizontal="center" vertical="center"/>
    </xf>
    <xf numFmtId="49" fontId="11" fillId="2" borderId="49" xfId="0" applyNumberFormat="1" applyFont="1" applyFill="1" applyBorder="1" applyAlignment="1">
      <alignment horizontal="center" vertical="center"/>
    </xf>
    <xf numFmtId="49" fontId="11" fillId="2" borderId="40" xfId="0" applyNumberFormat="1" applyFont="1" applyFill="1" applyBorder="1" applyAlignment="1">
      <alignment horizontal="center" vertical="center"/>
    </xf>
    <xf numFmtId="0" fontId="32" fillId="0" borderId="58" xfId="0" applyFont="1" applyBorder="1" applyAlignment="1">
      <alignment horizontal="center" vertical="center" textRotation="90"/>
    </xf>
    <xf numFmtId="49" fontId="13" fillId="2" borderId="49" xfId="0" applyNumberFormat="1" applyFont="1" applyFill="1" applyBorder="1" applyAlignment="1">
      <alignment horizontal="center" vertical="center"/>
    </xf>
    <xf numFmtId="0" fontId="15" fillId="5" borderId="58" xfId="744" applyFont="1" applyFill="1" applyBorder="1" applyAlignment="1">
      <alignment horizontal="center" vertical="top" wrapText="1"/>
    </xf>
    <xf numFmtId="0" fontId="15" fillId="5" borderId="0" xfId="744" applyFont="1" applyFill="1" applyAlignment="1">
      <alignment horizontal="center" vertical="top" wrapText="1"/>
    </xf>
    <xf numFmtId="0" fontId="15" fillId="5" borderId="2" xfId="744" applyFont="1" applyFill="1" applyBorder="1" applyAlignment="1">
      <alignment horizontal="center" vertical="top" wrapText="1"/>
    </xf>
    <xf numFmtId="0" fontId="15" fillId="5" borderId="37" xfId="744" applyFont="1" applyFill="1" applyBorder="1" applyAlignment="1">
      <alignment horizontal="center" vertical="top" wrapText="1"/>
    </xf>
    <xf numFmtId="0" fontId="15" fillId="5" borderId="46" xfId="744" applyFont="1" applyFill="1" applyBorder="1" applyAlignment="1">
      <alignment horizontal="center" vertical="top" wrapText="1"/>
    </xf>
    <xf numFmtId="0" fontId="15" fillId="5" borderId="38" xfId="744" applyFont="1" applyFill="1" applyBorder="1" applyAlignment="1">
      <alignment horizontal="center" vertical="top" wrapText="1"/>
    </xf>
    <xf numFmtId="0" fontId="11" fillId="6" borderId="46" xfId="744" applyFont="1" applyFill="1" applyBorder="1" applyAlignment="1">
      <alignment horizontal="center" vertical="center"/>
    </xf>
    <xf numFmtId="0" fontId="11" fillId="6" borderId="43" xfId="744" applyFont="1" applyFill="1" applyBorder="1" applyAlignment="1">
      <alignment horizontal="center" vertical="center"/>
    </xf>
    <xf numFmtId="0" fontId="11" fillId="6" borderId="11" xfId="744" applyFont="1" applyFill="1" applyBorder="1" applyAlignment="1">
      <alignment horizontal="center" vertical="center"/>
    </xf>
    <xf numFmtId="0" fontId="11" fillId="6" borderId="14" xfId="744" applyFont="1" applyFill="1" applyBorder="1" applyAlignment="1">
      <alignment horizontal="center" vertical="center"/>
    </xf>
    <xf numFmtId="0" fontId="15" fillId="5" borderId="29" xfId="744" applyFont="1" applyFill="1" applyBorder="1" applyAlignment="1">
      <alignment horizontal="left" vertical="top" wrapText="1"/>
    </xf>
    <xf numFmtId="0" fontId="15" fillId="5" borderId="40" xfId="744" applyFont="1" applyFill="1" applyBorder="1" applyAlignment="1">
      <alignment horizontal="left" vertical="top"/>
    </xf>
    <xf numFmtId="0" fontId="15" fillId="5" borderId="37" xfId="744" applyFont="1" applyFill="1" applyBorder="1" applyAlignment="1">
      <alignment horizontal="left" vertical="top"/>
    </xf>
    <xf numFmtId="0" fontId="15" fillId="5" borderId="39" xfId="744" applyFont="1" applyFill="1" applyBorder="1" applyAlignment="1">
      <alignment horizontal="left" vertical="top"/>
    </xf>
    <xf numFmtId="0" fontId="11" fillId="6" borderId="19" xfId="744" applyFont="1" applyFill="1" applyBorder="1" applyAlignment="1">
      <alignment horizontal="center" vertical="center"/>
    </xf>
    <xf numFmtId="0" fontId="11" fillId="6" borderId="26" xfId="744" applyFont="1" applyFill="1" applyBorder="1" applyAlignment="1">
      <alignment horizontal="center" vertical="center"/>
    </xf>
    <xf numFmtId="0" fontId="11" fillId="6" borderId="29" xfId="744" applyFont="1" applyFill="1" applyBorder="1" applyAlignment="1">
      <alignment horizontal="center" vertical="center"/>
    </xf>
    <xf numFmtId="0" fontId="11" fillId="6" borderId="40" xfId="744" applyFont="1" applyFill="1" applyBorder="1" applyAlignment="1">
      <alignment horizontal="center" vertical="center"/>
    </xf>
    <xf numFmtId="0" fontId="11" fillId="0" borderId="41" xfId="744" applyFont="1" applyBorder="1" applyAlignment="1">
      <alignment horizontal="center" vertical="center"/>
    </xf>
    <xf numFmtId="0" fontId="11" fillId="0" borderId="54" xfId="744" applyFont="1" applyBorder="1" applyAlignment="1">
      <alignment horizontal="center" vertical="center"/>
    </xf>
    <xf numFmtId="0" fontId="11" fillId="0" borderId="56" xfId="744" applyFont="1" applyBorder="1" applyAlignment="1">
      <alignment horizontal="center" vertical="center"/>
    </xf>
    <xf numFmtId="0" fontId="11" fillId="0" borderId="52" xfId="744" applyFont="1" applyBorder="1" applyAlignment="1">
      <alignment horizontal="center" vertical="center"/>
    </xf>
    <xf numFmtId="0" fontId="11" fillId="6" borderId="42" xfId="744" applyFont="1" applyFill="1" applyBorder="1" applyAlignment="1">
      <alignment horizontal="center" vertical="center"/>
    </xf>
    <xf numFmtId="0" fontId="11" fillId="6" borderId="22" xfId="744" applyFont="1" applyFill="1" applyBorder="1" applyAlignment="1">
      <alignment horizontal="center" vertical="center"/>
    </xf>
    <xf numFmtId="0" fontId="11" fillId="6" borderId="27" xfId="744" applyFont="1" applyFill="1" applyBorder="1" applyAlignment="1">
      <alignment horizontal="center" vertical="center"/>
    </xf>
    <xf numFmtId="0" fontId="11" fillId="6" borderId="25" xfId="744" applyFont="1" applyFill="1" applyBorder="1" applyAlignment="1">
      <alignment horizontal="center" vertical="center"/>
    </xf>
    <xf numFmtId="0" fontId="11" fillId="6" borderId="52" xfId="744" applyFont="1" applyFill="1" applyBorder="1" applyAlignment="1">
      <alignment horizontal="center" vertical="center"/>
    </xf>
    <xf numFmtId="0" fontId="11" fillId="6" borderId="53" xfId="744" applyFont="1" applyFill="1" applyBorder="1" applyAlignment="1">
      <alignment horizontal="center" vertical="center"/>
    </xf>
    <xf numFmtId="0" fontId="11" fillId="6" borderId="54" xfId="744" applyFont="1" applyFill="1" applyBorder="1" applyAlignment="1">
      <alignment horizontal="center" vertical="center"/>
    </xf>
    <xf numFmtId="0" fontId="11" fillId="6" borderId="56" xfId="744" applyFont="1" applyFill="1" applyBorder="1" applyAlignment="1">
      <alignment horizontal="center" vertical="center"/>
    </xf>
    <xf numFmtId="0" fontId="11" fillId="6" borderId="12" xfId="744" applyFont="1" applyFill="1" applyBorder="1" applyAlignment="1">
      <alignment horizontal="center" vertical="center"/>
    </xf>
    <xf numFmtId="0" fontId="11" fillId="6" borderId="38" xfId="744" applyFont="1" applyFill="1" applyBorder="1" applyAlignment="1">
      <alignment horizontal="center" vertical="center"/>
    </xf>
    <xf numFmtId="0" fontId="11" fillId="0" borderId="53" xfId="744" applyFont="1" applyBorder="1" applyAlignment="1">
      <alignment horizontal="center" vertical="center"/>
    </xf>
    <xf numFmtId="0" fontId="11" fillId="0" borderId="50" xfId="744" applyFont="1" applyBorder="1" applyAlignment="1">
      <alignment horizontal="center" vertical="center"/>
    </xf>
    <xf numFmtId="0" fontId="11" fillId="0" borderId="1" xfId="744" applyFont="1" applyBorder="1" applyAlignment="1">
      <alignment horizontal="center" vertical="center"/>
    </xf>
    <xf numFmtId="0" fontId="11" fillId="0" borderId="59" xfId="744" applyFont="1" applyBorder="1" applyAlignment="1">
      <alignment horizontal="center" vertical="center"/>
    </xf>
    <xf numFmtId="0" fontId="11" fillId="0" borderId="42" xfId="744" applyFont="1" applyBorder="1" applyAlignment="1">
      <alignment horizontal="center" vertical="center"/>
    </xf>
    <xf numFmtId="0" fontId="11" fillId="0" borderId="46" xfId="744" applyFont="1" applyBorder="1" applyAlignment="1">
      <alignment horizontal="center" vertical="center"/>
    </xf>
    <xf numFmtId="0" fontId="11" fillId="0" borderId="38" xfId="744" applyFont="1" applyBorder="1" applyAlignment="1">
      <alignment horizontal="center" vertical="center"/>
    </xf>
    <xf numFmtId="0" fontId="11" fillId="0" borderId="40" xfId="744" applyFont="1" applyBorder="1" applyAlignment="1">
      <alignment horizontal="center" vertical="center"/>
    </xf>
    <xf numFmtId="0" fontId="11" fillId="0" borderId="44" xfId="744" applyFont="1" applyBorder="1" applyAlignment="1">
      <alignment horizontal="center" vertical="center"/>
    </xf>
    <xf numFmtId="0" fontId="11" fillId="6" borderId="20" xfId="744" applyFont="1" applyFill="1" applyBorder="1" applyAlignment="1">
      <alignment horizontal="center" vertical="center"/>
    </xf>
    <xf numFmtId="0" fontId="15" fillId="7" borderId="0" xfId="744" applyFont="1" applyFill="1" applyAlignment="1">
      <alignment horizontal="left" vertical="top" wrapText="1"/>
    </xf>
    <xf numFmtId="0" fontId="15" fillId="7" borderId="46" xfId="744" applyFont="1" applyFill="1" applyBorder="1" applyAlignment="1">
      <alignment horizontal="left" vertical="top" wrapText="1"/>
    </xf>
    <xf numFmtId="0" fontId="15" fillId="0" borderId="0" xfId="744" applyFont="1" applyAlignment="1">
      <alignment horizontal="left" vertical="center"/>
    </xf>
    <xf numFmtId="0" fontId="11" fillId="0" borderId="0" xfId="744" applyFont="1" applyAlignment="1">
      <alignment horizontal="left" vertical="top" wrapText="1"/>
    </xf>
    <xf numFmtId="0" fontId="13" fillId="0" borderId="58" xfId="0" applyFont="1" applyBorder="1" applyAlignment="1">
      <alignment horizontal="left" vertical="top" wrapText="1"/>
    </xf>
    <xf numFmtId="0" fontId="13" fillId="0" borderId="0" xfId="0" applyFont="1" applyAlignment="1">
      <alignment horizontal="left" vertical="top" wrapText="1"/>
    </xf>
    <xf numFmtId="0" fontId="11" fillId="0" borderId="58" xfId="744" applyFont="1" applyBorder="1" applyAlignment="1">
      <alignment horizontal="left" vertical="top" wrapText="1"/>
    </xf>
    <xf numFmtId="0" fontId="11" fillId="0" borderId="2" xfId="744" applyFont="1" applyBorder="1" applyAlignment="1">
      <alignment horizontal="left" vertical="top" wrapText="1"/>
    </xf>
    <xf numFmtId="2" fontId="16" fillId="0" borderId="15" xfId="744" applyNumberFormat="1" applyFont="1" applyBorder="1" applyAlignment="1" applyProtection="1">
      <alignment horizontal="left" vertical="center"/>
      <protection locked="0"/>
    </xf>
    <xf numFmtId="2" fontId="16" fillId="0" borderId="16" xfId="744" applyNumberFormat="1" applyFont="1" applyBorder="1" applyAlignment="1" applyProtection="1">
      <alignment horizontal="left" vertical="center"/>
      <protection locked="0"/>
    </xf>
    <xf numFmtId="2" fontId="16" fillId="0" borderId="24" xfId="744" applyNumberFormat="1" applyFont="1" applyBorder="1" applyAlignment="1" applyProtection="1">
      <alignment horizontal="left" vertical="center"/>
      <protection locked="0"/>
    </xf>
    <xf numFmtId="2" fontId="16" fillId="0" borderId="54" xfId="744" applyNumberFormat="1" applyFont="1" applyBorder="1" applyAlignment="1" applyProtection="1">
      <alignment horizontal="left" vertical="center"/>
      <protection locked="0"/>
    </xf>
    <xf numFmtId="0" fontId="15" fillId="7" borderId="46" xfId="0" applyFont="1" applyFill="1" applyBorder="1" applyAlignment="1">
      <alignment horizontal="left" vertical="top" wrapText="1"/>
    </xf>
    <xf numFmtId="0" fontId="13" fillId="0" borderId="58" xfId="0" applyFont="1" applyBorder="1" applyAlignment="1">
      <alignment horizontal="center" vertical="top" wrapText="1"/>
    </xf>
    <xf numFmtId="0" fontId="13" fillId="0" borderId="0" xfId="0" applyFont="1" applyAlignment="1">
      <alignment horizontal="center" vertical="top" wrapText="1"/>
    </xf>
    <xf numFmtId="0" fontId="11" fillId="0" borderId="0" xfId="744" applyFont="1" applyAlignment="1">
      <alignment horizontal="left" vertical="center" wrapText="1"/>
    </xf>
    <xf numFmtId="0" fontId="11" fillId="0" borderId="2" xfId="744" applyFont="1" applyBorder="1" applyAlignment="1">
      <alignment horizontal="left" vertical="center" wrapText="1"/>
    </xf>
    <xf numFmtId="0" fontId="11" fillId="7" borderId="0" xfId="744" applyFont="1" applyFill="1" applyAlignment="1">
      <alignment horizontal="left" vertical="center" wrapText="1" shrinkToFit="1"/>
    </xf>
    <xf numFmtId="0" fontId="11" fillId="7" borderId="46" xfId="744" applyFont="1" applyFill="1" applyBorder="1" applyAlignment="1">
      <alignment horizontal="left" vertical="center" wrapText="1" shrinkToFit="1"/>
    </xf>
    <xf numFmtId="0" fontId="13" fillId="0" borderId="50" xfId="0" applyFont="1" applyBorder="1" applyAlignment="1">
      <alignment horizontal="left" vertical="top" wrapText="1"/>
    </xf>
    <xf numFmtId="0" fontId="13" fillId="0" borderId="1" xfId="0" applyFont="1" applyBorder="1" applyAlignment="1">
      <alignment horizontal="left" vertical="top" wrapText="1"/>
    </xf>
    <xf numFmtId="0" fontId="13" fillId="0" borderId="59" xfId="0" applyFont="1" applyBorder="1" applyAlignment="1">
      <alignment horizontal="left" vertical="top" wrapText="1"/>
    </xf>
    <xf numFmtId="0" fontId="13" fillId="0" borderId="2" xfId="0" applyFont="1" applyBorder="1" applyAlignment="1">
      <alignment horizontal="left" vertical="top" wrapText="1"/>
    </xf>
    <xf numFmtId="0" fontId="21" fillId="0" borderId="58" xfId="744" applyFont="1" applyBorder="1" applyAlignment="1">
      <alignment horizontal="center" vertical="top"/>
    </xf>
    <xf numFmtId="0" fontId="21" fillId="0" borderId="0" xfId="744" applyFont="1" applyAlignment="1">
      <alignment horizontal="center" vertical="top"/>
    </xf>
    <xf numFmtId="0" fontId="21" fillId="0" borderId="2" xfId="744" applyFont="1" applyBorder="1" applyAlignment="1">
      <alignment horizontal="center" vertical="top"/>
    </xf>
    <xf numFmtId="0" fontId="11" fillId="2" borderId="58" xfId="744" applyFont="1" applyFill="1" applyBorder="1" applyAlignment="1">
      <alignment horizontal="center" vertical="top" wrapText="1"/>
    </xf>
    <xf numFmtId="0" fontId="11" fillId="2" borderId="0" xfId="744" applyFont="1" applyFill="1" applyAlignment="1">
      <alignment horizontal="center" vertical="top" wrapText="1"/>
    </xf>
    <xf numFmtId="0" fontId="11" fillId="2" borderId="2" xfId="744" applyFont="1" applyFill="1" applyBorder="1" applyAlignment="1">
      <alignment horizontal="center" vertical="top" wrapText="1"/>
    </xf>
    <xf numFmtId="0" fontId="15" fillId="5" borderId="58" xfId="744" applyFont="1" applyFill="1" applyBorder="1" applyAlignment="1">
      <alignment horizontal="center" vertical="center" wrapText="1"/>
    </xf>
    <xf numFmtId="0" fontId="15" fillId="5" borderId="0" xfId="744" applyFont="1" applyFill="1" applyAlignment="1">
      <alignment horizontal="center" vertical="center" wrapText="1"/>
    </xf>
    <xf numFmtId="0" fontId="15" fillId="5" borderId="2" xfId="744" applyFont="1" applyFill="1" applyBorder="1" applyAlignment="1">
      <alignment horizontal="center" vertical="center" wrapText="1"/>
    </xf>
    <xf numFmtId="0" fontId="16" fillId="0" borderId="0" xfId="744" applyFont="1" applyAlignment="1">
      <alignment horizontal="center" vertical="center" wrapText="1" shrinkToFit="1"/>
    </xf>
    <xf numFmtId="165" fontId="27" fillId="0" borderId="0" xfId="744" applyNumberFormat="1" applyFont="1" applyAlignment="1">
      <alignment horizontal="center" vertical="center" wrapText="1" shrinkToFit="1"/>
    </xf>
    <xf numFmtId="0" fontId="11" fillId="0" borderId="37" xfId="744" applyFont="1" applyBorder="1" applyAlignment="1">
      <alignment horizontal="center"/>
    </xf>
    <xf numFmtId="0" fontId="11" fillId="0" borderId="46" xfId="744" applyFont="1" applyBorder="1" applyAlignment="1">
      <alignment horizontal="center"/>
    </xf>
    <xf numFmtId="0" fontId="11" fillId="0" borderId="38" xfId="744" applyFont="1" applyBorder="1" applyAlignment="1">
      <alignment horizontal="center"/>
    </xf>
    <xf numFmtId="0" fontId="15" fillId="7" borderId="58" xfId="744" applyFont="1" applyFill="1" applyBorder="1" applyAlignment="1">
      <alignment horizontal="left" vertical="top" wrapText="1"/>
    </xf>
    <xf numFmtId="0" fontId="28" fillId="7" borderId="0" xfId="744" applyFont="1" applyFill="1" applyAlignment="1">
      <alignment horizontal="left" vertical="top" wrapText="1"/>
    </xf>
    <xf numFmtId="0" fontId="28" fillId="7" borderId="2" xfId="744" applyFont="1" applyFill="1" applyBorder="1" applyAlignment="1">
      <alignment horizontal="left" vertical="top" wrapText="1"/>
    </xf>
    <xf numFmtId="0" fontId="28" fillId="7" borderId="58" xfId="744" applyFont="1" applyFill="1" applyBorder="1" applyAlignment="1">
      <alignment horizontal="left" vertical="top" wrapText="1"/>
    </xf>
    <xf numFmtId="0" fontId="16" fillId="0" borderId="8" xfId="744" applyFont="1" applyBorder="1" applyAlignment="1">
      <alignment horizontal="center" vertical="center" textRotation="90"/>
    </xf>
    <xf numFmtId="0" fontId="16" fillId="0" borderId="9" xfId="744" applyFont="1" applyBorder="1" applyAlignment="1">
      <alignment horizontal="center" vertical="center" textRotation="90"/>
    </xf>
    <xf numFmtId="0" fontId="16" fillId="0" borderId="42" xfId="744" applyFont="1" applyBorder="1" applyAlignment="1">
      <alignment horizontal="center" vertical="center" textRotation="90"/>
    </xf>
    <xf numFmtId="2" fontId="16" fillId="0" borderId="53" xfId="744" applyNumberFormat="1" applyFont="1" applyBorder="1" applyAlignment="1">
      <alignment horizontal="left" vertical="center" wrapText="1"/>
    </xf>
    <xf numFmtId="2" fontId="16" fillId="0" borderId="54" xfId="744" applyNumberFormat="1" applyFont="1" applyBorder="1" applyAlignment="1">
      <alignment horizontal="left" vertical="center" wrapText="1"/>
    </xf>
    <xf numFmtId="2" fontId="16" fillId="0" borderId="56" xfId="744" applyNumberFormat="1" applyFont="1" applyBorder="1" applyAlignment="1">
      <alignment horizontal="left" vertical="center" wrapText="1"/>
    </xf>
    <xf numFmtId="0" fontId="13" fillId="0" borderId="58" xfId="746" applyFont="1" applyBorder="1" applyAlignment="1">
      <alignment horizontal="left" vertical="top" wrapText="1"/>
    </xf>
    <xf numFmtId="0" fontId="13" fillId="0" borderId="0" xfId="746" applyFont="1" applyAlignment="1">
      <alignment horizontal="left" vertical="top" wrapText="1"/>
    </xf>
    <xf numFmtId="0" fontId="13" fillId="0" borderId="2" xfId="746" applyFont="1" applyBorder="1" applyAlignment="1">
      <alignment horizontal="left" vertical="top" wrapText="1"/>
    </xf>
    <xf numFmtId="2" fontId="16" fillId="0" borderId="53" xfId="744" applyNumberFormat="1" applyFont="1" applyBorder="1" applyAlignment="1">
      <alignment horizontal="left" vertical="center"/>
    </xf>
    <xf numFmtId="2" fontId="16" fillId="0" borderId="54" xfId="744" applyNumberFormat="1" applyFont="1" applyBorder="1" applyAlignment="1">
      <alignment horizontal="left" vertical="center"/>
    </xf>
    <xf numFmtId="2" fontId="16" fillId="0" borderId="56" xfId="744" applyNumberFormat="1" applyFont="1" applyBorder="1" applyAlignment="1">
      <alignment horizontal="left" vertical="center"/>
    </xf>
    <xf numFmtId="2" fontId="16" fillId="0" borderId="53" xfId="744" applyNumberFormat="1" applyFont="1" applyBorder="1" applyAlignment="1" applyProtection="1">
      <alignment horizontal="left" vertical="center"/>
      <protection locked="0"/>
    </xf>
    <xf numFmtId="0" fontId="16" fillId="0" borderId="54" xfId="744" applyFont="1" applyBorder="1" applyAlignment="1" applyProtection="1">
      <alignment horizontal="left" vertical="center"/>
      <protection locked="0"/>
    </xf>
    <xf numFmtId="0" fontId="15" fillId="7" borderId="2" xfId="744" applyFont="1" applyFill="1" applyBorder="1" applyAlignment="1">
      <alignment horizontal="left" vertical="top" wrapText="1"/>
    </xf>
    <xf numFmtId="2" fontId="16" fillId="0" borderId="53" xfId="744" applyNumberFormat="1" applyFont="1" applyBorder="1" applyAlignment="1" applyProtection="1">
      <alignment horizontal="left" vertical="center" wrapText="1"/>
      <protection locked="0"/>
    </xf>
    <xf numFmtId="2" fontId="16" fillId="0" borderId="54" xfId="744" applyNumberFormat="1" applyFont="1" applyBorder="1" applyAlignment="1" applyProtection="1">
      <alignment horizontal="left" vertical="center" wrapText="1"/>
      <protection locked="0"/>
    </xf>
    <xf numFmtId="2" fontId="16" fillId="0" borderId="56" xfId="744" applyNumberFormat="1" applyFont="1" applyBorder="1" applyAlignment="1" applyProtection="1">
      <alignment horizontal="left" vertical="center" wrapText="1"/>
      <protection locked="0"/>
    </xf>
    <xf numFmtId="0" fontId="11" fillId="0" borderId="58" xfId="744" applyFont="1" applyBorder="1" applyAlignment="1">
      <alignment vertical="top" wrapText="1"/>
    </xf>
    <xf numFmtId="0" fontId="11" fillId="0" borderId="0" xfId="744" applyFont="1" applyAlignment="1">
      <alignment vertical="top" wrapText="1"/>
    </xf>
    <xf numFmtId="0" fontId="11" fillId="0" borderId="2" xfId="744" applyFont="1" applyBorder="1" applyAlignment="1">
      <alignment vertical="top" wrapText="1"/>
    </xf>
    <xf numFmtId="0" fontId="15" fillId="0" borderId="0" xfId="0" applyFont="1" applyAlignment="1">
      <alignment vertical="top" wrapText="1"/>
    </xf>
    <xf numFmtId="0" fontId="11" fillId="0" borderId="46" xfId="744" applyFont="1" applyBorder="1" applyAlignment="1">
      <alignment horizontal="left" vertical="top" wrapText="1"/>
    </xf>
    <xf numFmtId="0" fontId="11" fillId="0" borderId="38" xfId="744" applyFont="1" applyBorder="1" applyAlignment="1">
      <alignment horizontal="left" vertical="top" wrapText="1"/>
    </xf>
    <xf numFmtId="0" fontId="11" fillId="0" borderId="50" xfId="744" applyFont="1" applyBorder="1" applyAlignment="1">
      <alignment horizontal="left" vertical="top" wrapText="1"/>
    </xf>
    <xf numFmtId="0" fontId="11" fillId="0" borderId="1" xfId="744" applyFont="1" applyBorder="1" applyAlignment="1">
      <alignment horizontal="left" vertical="top" wrapText="1"/>
    </xf>
    <xf numFmtId="0" fontId="11" fillId="0" borderId="59" xfId="744" applyFont="1" applyBorder="1" applyAlignment="1">
      <alignment horizontal="left" vertical="top" wrapText="1"/>
    </xf>
    <xf numFmtId="0" fontId="15" fillId="0" borderId="58" xfId="744" applyFont="1" applyBorder="1" applyAlignment="1">
      <alignment horizontal="left" vertical="top" wrapText="1"/>
    </xf>
    <xf numFmtId="0" fontId="15" fillId="0" borderId="0" xfId="744" applyFont="1" applyAlignment="1">
      <alignment horizontal="left" vertical="top" wrapText="1"/>
    </xf>
    <xf numFmtId="0" fontId="15" fillId="0" borderId="2" xfId="744" applyFont="1" applyBorder="1" applyAlignment="1">
      <alignment horizontal="left" vertical="top" wrapText="1"/>
    </xf>
    <xf numFmtId="2" fontId="16" fillId="0" borderId="56" xfId="744" applyNumberFormat="1" applyFont="1" applyBorder="1" applyAlignment="1" applyProtection="1">
      <alignment horizontal="left" vertical="center"/>
      <protection locked="0"/>
    </xf>
    <xf numFmtId="0" fontId="11" fillId="0" borderId="9" xfId="744" applyFont="1" applyBorder="1" applyAlignment="1">
      <alignment horizontal="left" vertical="top" wrapText="1"/>
    </xf>
    <xf numFmtId="0" fontId="11" fillId="0" borderId="10" xfId="744" applyFont="1" applyBorder="1" applyAlignment="1">
      <alignment horizontal="left" vertical="top" wrapText="1"/>
    </xf>
    <xf numFmtId="0" fontId="35" fillId="0" borderId="0" xfId="744" applyFont="1" applyAlignment="1">
      <alignment horizontal="center" vertical="center"/>
    </xf>
    <xf numFmtId="0" fontId="13" fillId="0" borderId="29" xfId="744" applyFont="1" applyBorder="1" applyAlignment="1">
      <alignment horizontal="center" vertical="center" wrapText="1"/>
    </xf>
    <xf numFmtId="0" fontId="13" fillId="0" borderId="40" xfId="744" applyFont="1" applyBorder="1" applyAlignment="1">
      <alignment horizontal="center" vertical="center"/>
    </xf>
    <xf numFmtId="0" fontId="13" fillId="0" borderId="37" xfId="744" applyFont="1" applyBorder="1" applyAlignment="1">
      <alignment horizontal="center" vertical="center"/>
    </xf>
    <xf numFmtId="0" fontId="13" fillId="0" borderId="39" xfId="744" applyFont="1" applyBorder="1" applyAlignment="1">
      <alignment horizontal="center" vertical="center"/>
    </xf>
    <xf numFmtId="0" fontId="11" fillId="0" borderId="1" xfId="0" applyFont="1" applyBorder="1" applyAlignment="1">
      <alignment horizontal="left" vertical="top" wrapText="1"/>
    </xf>
    <xf numFmtId="0" fontId="11" fillId="2" borderId="13" xfId="0" applyFont="1" applyFill="1" applyBorder="1" applyAlignment="1">
      <alignment horizontal="left" vertical="top" wrapText="1"/>
    </xf>
    <xf numFmtId="0" fontId="11" fillId="2" borderId="34" xfId="0" applyFont="1" applyFill="1" applyBorder="1" applyAlignment="1">
      <alignment horizontal="left" vertical="top" wrapText="1"/>
    </xf>
    <xf numFmtId="0" fontId="11" fillId="0" borderId="0" xfId="0" applyFont="1" applyAlignment="1">
      <alignment horizontal="left" vertical="center" wrapText="1"/>
    </xf>
    <xf numFmtId="0" fontId="11" fillId="7" borderId="0" xfId="0" applyFont="1" applyFill="1" applyAlignment="1">
      <alignment horizontal="left" vertical="top" wrapText="1"/>
    </xf>
    <xf numFmtId="0" fontId="11" fillId="7" borderId="46" xfId="0" applyFont="1" applyFill="1" applyBorder="1" applyAlignment="1">
      <alignment horizontal="left" vertical="top" wrapText="1"/>
    </xf>
    <xf numFmtId="2" fontId="16" fillId="0" borderId="53" xfId="0" applyNumberFormat="1" applyFont="1" applyBorder="1" applyAlignment="1">
      <alignment horizontal="left" vertical="center"/>
    </xf>
    <xf numFmtId="2" fontId="16" fillId="0" borderId="54" xfId="0" applyNumberFormat="1" applyFont="1" applyBorder="1" applyAlignment="1">
      <alignment horizontal="left" vertical="center"/>
    </xf>
    <xf numFmtId="2" fontId="16" fillId="0" borderId="56" xfId="0" applyNumberFormat="1" applyFont="1" applyBorder="1" applyAlignment="1">
      <alignment horizontal="left" vertical="center"/>
    </xf>
    <xf numFmtId="0" fontId="15" fillId="0" borderId="58"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1" fillId="0" borderId="59" xfId="0" applyFont="1" applyBorder="1" applyAlignment="1">
      <alignment horizontal="left" vertical="top" wrapText="1"/>
    </xf>
    <xf numFmtId="0" fontId="11" fillId="0" borderId="2" xfId="0" applyFont="1" applyBorder="1" applyAlignment="1">
      <alignment horizontal="left" vertical="top" wrapText="1"/>
    </xf>
    <xf numFmtId="0" fontId="15" fillId="7" borderId="0" xfId="0" applyFont="1" applyFill="1" applyAlignment="1">
      <alignment horizontal="center" vertical="top" wrapText="1"/>
    </xf>
    <xf numFmtId="0" fontId="15" fillId="7" borderId="2" xfId="0" applyFont="1" applyFill="1" applyBorder="1" applyAlignment="1">
      <alignment horizontal="center" vertical="top" wrapText="1"/>
    </xf>
    <xf numFmtId="0" fontId="15" fillId="2" borderId="46" xfId="0" applyFont="1" applyFill="1" applyBorder="1" applyAlignment="1">
      <alignment horizontal="center" vertical="top" wrapText="1"/>
    </xf>
    <xf numFmtId="0" fontId="15" fillId="2" borderId="38" xfId="0" applyFont="1" applyFill="1" applyBorder="1" applyAlignment="1">
      <alignment horizontal="center" vertical="top" wrapText="1"/>
    </xf>
    <xf numFmtId="0" fontId="11" fillId="0" borderId="50" xfId="0" applyFont="1" applyBorder="1" applyAlignment="1">
      <alignment horizontal="left" vertical="top" wrapText="1"/>
    </xf>
    <xf numFmtId="0" fontId="11" fillId="0" borderId="58" xfId="0" applyFont="1" applyBorder="1" applyAlignment="1">
      <alignment horizontal="left" vertical="top" wrapText="1"/>
    </xf>
    <xf numFmtId="0" fontId="15" fillId="4" borderId="0" xfId="0" applyFont="1" applyFill="1" applyAlignment="1">
      <alignment horizontal="center" vertical="center"/>
    </xf>
    <xf numFmtId="0" fontId="15" fillId="3" borderId="0" xfId="0" applyFont="1" applyFill="1" applyAlignment="1">
      <alignment horizontal="left" vertical="top" wrapText="1"/>
    </xf>
    <xf numFmtId="0" fontId="15" fillId="4" borderId="0" xfId="0" applyFont="1" applyFill="1" applyAlignment="1">
      <alignment horizontal="left" vertical="top" wrapText="1"/>
    </xf>
  </cellXfs>
  <cellStyles count="753">
    <cellStyle name="Currency" xfId="752" builtinId="4"/>
    <cellStyle name="Followed Hyperlink" xfId="568" builtinId="9" hidden="1"/>
    <cellStyle name="Followed Hyperlink" xfId="156" builtinId="9" hidden="1"/>
    <cellStyle name="Followed Hyperlink" xfId="606" builtinId="9" hidden="1"/>
    <cellStyle name="Followed Hyperlink" xfId="292" builtinId="9" hidden="1"/>
    <cellStyle name="Followed Hyperlink" xfId="702" builtinId="9" hidden="1"/>
    <cellStyle name="Followed Hyperlink" xfId="24" builtinId="9" hidden="1"/>
    <cellStyle name="Followed Hyperlink" xfId="632" builtinId="9" hidden="1"/>
    <cellStyle name="Followed Hyperlink" xfId="150" builtinId="9" hidden="1"/>
    <cellStyle name="Followed Hyperlink" xfId="380" builtinId="9" hidden="1"/>
    <cellStyle name="Followed Hyperlink" xfId="190" builtinId="9" hidden="1"/>
    <cellStyle name="Followed Hyperlink" xfId="688" builtinId="9" hidden="1"/>
    <cellStyle name="Followed Hyperlink" xfId="580" builtinId="9" hidden="1"/>
    <cellStyle name="Followed Hyperlink" xfId="132" builtinId="9" hidden="1"/>
    <cellStyle name="Followed Hyperlink" xfId="180" builtinId="9" hidden="1"/>
    <cellStyle name="Followed Hyperlink" xfId="660" builtinId="9" hidden="1"/>
    <cellStyle name="Followed Hyperlink" xfId="202" builtinId="9" hidden="1"/>
    <cellStyle name="Followed Hyperlink" xfId="652" builtinId="9" hidden="1"/>
    <cellStyle name="Followed Hyperlink" xfId="532" builtinId="9" hidden="1"/>
    <cellStyle name="Followed Hyperlink" xfId="76" builtinId="9" hidden="1"/>
    <cellStyle name="Followed Hyperlink" xfId="686" builtinId="9" hidden="1"/>
    <cellStyle name="Followed Hyperlink" xfId="338" builtinId="9" hidden="1"/>
    <cellStyle name="Followed Hyperlink" xfId="636" builtinId="9" hidden="1"/>
    <cellStyle name="Followed Hyperlink" xfId="638" builtinId="9" hidden="1"/>
    <cellStyle name="Followed Hyperlink" xfId="446" builtinId="9" hidden="1"/>
    <cellStyle name="Followed Hyperlink" xfId="240" builtinId="9" hidden="1"/>
    <cellStyle name="Followed Hyperlink" xfId="282" builtinId="9" hidden="1"/>
    <cellStyle name="Followed Hyperlink" xfId="608" builtinId="9" hidden="1"/>
    <cellStyle name="Followed Hyperlink" xfId="588" builtinId="9" hidden="1"/>
    <cellStyle name="Followed Hyperlink" xfId="586" builtinId="9" hidden="1"/>
    <cellStyle name="Followed Hyperlink" xfId="612" builtinId="9" hidden="1"/>
    <cellStyle name="Followed Hyperlink" xfId="80" builtinId="9" hidden="1"/>
    <cellStyle name="Followed Hyperlink" xfId="482" builtinId="9" hidden="1"/>
    <cellStyle name="Followed Hyperlink" xfId="12" builtinId="9" hidden="1"/>
    <cellStyle name="Followed Hyperlink" xfId="278" builtinId="9" hidden="1"/>
    <cellStyle name="Followed Hyperlink" xfId="468" builtinId="9" hidden="1"/>
    <cellStyle name="Followed Hyperlink" xfId="370" builtinId="9" hidden="1"/>
    <cellStyle name="Followed Hyperlink" xfId="238" builtinId="9" hidden="1"/>
    <cellStyle name="Followed Hyperlink" xfId="472" builtinId="9" hidden="1"/>
    <cellStyle name="Followed Hyperlink" xfId="182" builtinId="9" hidden="1"/>
    <cellStyle name="Followed Hyperlink" xfId="630" builtinId="9" hidden="1"/>
    <cellStyle name="Followed Hyperlink" xfId="704" builtinId="9" hidden="1"/>
    <cellStyle name="Followed Hyperlink" xfId="64" builtinId="9" hidden="1"/>
    <cellStyle name="Followed Hyperlink" xfId="562" builtinId="9" hidden="1"/>
    <cellStyle name="Followed Hyperlink" xfId="42" builtinId="9" hidden="1"/>
    <cellStyle name="Followed Hyperlink" xfId="730" builtinId="9" hidden="1"/>
    <cellStyle name="Followed Hyperlink" xfId="410" builtinId="9" hidden="1"/>
    <cellStyle name="Followed Hyperlink" xfId="70" builtinId="9" hidden="1"/>
    <cellStyle name="Followed Hyperlink" xfId="304" builtinId="9" hidden="1"/>
    <cellStyle name="Followed Hyperlink" xfId="438" builtinId="9" hidden="1"/>
    <cellStyle name="Followed Hyperlink" xfId="396" builtinId="9" hidden="1"/>
    <cellStyle name="Followed Hyperlink" xfId="492" builtinId="9" hidden="1"/>
    <cellStyle name="Followed Hyperlink" xfId="452" builtinId="9" hidden="1"/>
    <cellStyle name="Followed Hyperlink" xfId="626" builtinId="9" hidden="1"/>
    <cellStyle name="Followed Hyperlink" xfId="314" builtinId="9" hidden="1"/>
    <cellStyle name="Followed Hyperlink" xfId="620" builtinId="9" hidden="1"/>
    <cellStyle name="Followed Hyperlink" xfId="726" builtinId="9" hidden="1"/>
    <cellStyle name="Followed Hyperlink" xfId="84" builtinId="9" hidden="1"/>
    <cellStyle name="Followed Hyperlink" xfId="280" builtinId="9" hidden="1"/>
    <cellStyle name="Followed Hyperlink" xfId="536" builtinId="9" hidden="1"/>
    <cellStyle name="Followed Hyperlink" xfId="526" builtinId="9" hidden="1"/>
    <cellStyle name="Followed Hyperlink" xfId="272" builtinId="9" hidden="1"/>
    <cellStyle name="Followed Hyperlink" xfId="50" builtinId="9" hidden="1"/>
    <cellStyle name="Followed Hyperlink" xfId="550" builtinId="9" hidden="1"/>
    <cellStyle name="Followed Hyperlink" xfId="690" builtinId="9" hidden="1"/>
    <cellStyle name="Followed Hyperlink" xfId="480" builtinId="9" hidden="1"/>
    <cellStyle name="Followed Hyperlink" xfId="142" builtinId="9" hidden="1"/>
    <cellStyle name="Followed Hyperlink" xfId="208" builtinId="9" hidden="1"/>
    <cellStyle name="Followed Hyperlink" xfId="30" builtinId="9" hidden="1"/>
    <cellStyle name="Followed Hyperlink" xfId="92" builtinId="9" hidden="1"/>
    <cellStyle name="Followed Hyperlink" xfId="18" builtinId="9" hidden="1"/>
    <cellStyle name="Followed Hyperlink" xfId="388" builtinId="9" hidden="1"/>
    <cellStyle name="Followed Hyperlink" xfId="246" builtinId="9" hidden="1"/>
    <cellStyle name="Followed Hyperlink" xfId="286" builtinId="9" hidden="1"/>
    <cellStyle name="Followed Hyperlink" xfId="596" builtinId="9" hidden="1"/>
    <cellStyle name="Followed Hyperlink" xfId="270" builtinId="9" hidden="1"/>
    <cellStyle name="Followed Hyperlink" xfId="434" builtinId="9" hidden="1"/>
    <cellStyle name="Followed Hyperlink" xfId="340" builtinId="9" hidden="1"/>
    <cellStyle name="Followed Hyperlink" xfId="300" builtinId="9" hidden="1"/>
    <cellStyle name="Followed Hyperlink" xfId="642" builtinId="9" hidden="1"/>
    <cellStyle name="Followed Hyperlink" xfId="10" builtinId="9" hidden="1"/>
    <cellStyle name="Followed Hyperlink" xfId="216" builtinId="9" hidden="1"/>
    <cellStyle name="Followed Hyperlink" xfId="16" builtinId="9" hidden="1"/>
    <cellStyle name="Followed Hyperlink" xfId="118" builtinId="9" hidden="1"/>
    <cellStyle name="Followed Hyperlink" xfId="184" builtinId="9" hidden="1"/>
    <cellStyle name="Followed Hyperlink" xfId="720" builtinId="9" hidden="1"/>
    <cellStyle name="Followed Hyperlink" xfId="320" builtinId="9" hidden="1"/>
    <cellStyle name="Followed Hyperlink" xfId="418" builtinId="9" hidden="1"/>
    <cellStyle name="Followed Hyperlink" xfId="302" builtinId="9" hidden="1"/>
    <cellStyle name="Followed Hyperlink" xfId="60" builtinId="9" hidden="1"/>
    <cellStyle name="Followed Hyperlink" xfId="510" builtinId="9" hidden="1"/>
    <cellStyle name="Followed Hyperlink" xfId="682" builtinId="9" hidden="1"/>
    <cellStyle name="Followed Hyperlink" xfId="520" builtinId="9" hidden="1"/>
    <cellStyle name="Followed Hyperlink" xfId="336" builtinId="9" hidden="1"/>
    <cellStyle name="Followed Hyperlink" xfId="194" builtinId="9" hidden="1"/>
    <cellStyle name="Followed Hyperlink" xfId="514" builtinId="9" hidden="1"/>
    <cellStyle name="Followed Hyperlink" xfId="522" builtinId="9" hidden="1"/>
    <cellStyle name="Followed Hyperlink" xfId="168" builtinId="9" hidden="1"/>
    <cellStyle name="Followed Hyperlink" xfId="622" builtinId="9" hidden="1"/>
    <cellStyle name="Followed Hyperlink" xfId="512" builtinId="9" hidden="1"/>
    <cellStyle name="Followed Hyperlink" xfId="646" builtinId="9" hidden="1"/>
    <cellStyle name="Followed Hyperlink" xfId="644" builtinId="9" hidden="1"/>
    <cellStyle name="Followed Hyperlink" xfId="674" builtinId="9" hidden="1"/>
    <cellStyle name="Followed Hyperlink" xfId="52" builtinId="9" hidden="1"/>
    <cellStyle name="Followed Hyperlink" xfId="572" builtinId="9" hidden="1"/>
    <cellStyle name="Followed Hyperlink" xfId="578" builtinId="9" hidden="1"/>
    <cellStyle name="Followed Hyperlink" xfId="174" builtinId="9" hidden="1"/>
    <cellStyle name="Followed Hyperlink" xfId="456" builtinId="9" hidden="1"/>
    <cellStyle name="Followed Hyperlink" xfId="714" builtinId="9" hidden="1"/>
    <cellStyle name="Followed Hyperlink" xfId="206" builtinId="9" hidden="1"/>
    <cellStyle name="Followed Hyperlink" xfId="328" builtinId="9" hidden="1"/>
    <cellStyle name="Followed Hyperlink" xfId="326" builtinId="9" hidden="1"/>
    <cellStyle name="Followed Hyperlink" xfId="332" builtinId="9" hidden="1"/>
    <cellStyle name="Followed Hyperlink" xfId="88" builtinId="9" hidden="1"/>
    <cellStyle name="Followed Hyperlink" xfId="244" builtinId="9" hidden="1"/>
    <cellStyle name="Followed Hyperlink" xfId="662" builtinId="9" hidden="1"/>
    <cellStyle name="Followed Hyperlink" xfId="268" builtinId="9" hidden="1"/>
    <cellStyle name="Followed Hyperlink" xfId="486" builtinId="9" hidden="1"/>
    <cellStyle name="Followed Hyperlink" xfId="72" builtinId="9" hidden="1"/>
    <cellStyle name="Followed Hyperlink" xfId="424" builtinId="9" hidden="1"/>
    <cellStyle name="Followed Hyperlink" xfId="36" builtinId="9" hidden="1"/>
    <cellStyle name="Followed Hyperlink" xfId="422" builtinId="9" hidden="1"/>
    <cellStyle name="Followed Hyperlink" xfId="290" builtinId="9" hidden="1"/>
    <cellStyle name="Followed Hyperlink" xfId="624" builtinId="9" hidden="1"/>
    <cellStyle name="Followed Hyperlink" xfId="38" builtinId="9" hidden="1"/>
    <cellStyle name="Followed Hyperlink" xfId="672" builtinId="9" hidden="1"/>
    <cellStyle name="Followed Hyperlink" xfId="226" builtinId="9" hidden="1"/>
    <cellStyle name="Followed Hyperlink" xfId="530" builtinId="9" hidden="1"/>
    <cellStyle name="Followed Hyperlink" xfId="366" builtinId="9" hidden="1"/>
    <cellStyle name="Followed Hyperlink" xfId="420" builtinId="9" hidden="1"/>
    <cellStyle name="Followed Hyperlink" xfId="260" builtinId="9" hidden="1"/>
    <cellStyle name="Followed Hyperlink" xfId="442" builtinId="9" hidden="1"/>
    <cellStyle name="Followed Hyperlink" xfId="228" builtinId="9" hidden="1"/>
    <cellStyle name="Followed Hyperlink" xfId="604" builtinId="9" hidden="1"/>
    <cellStyle name="Followed Hyperlink" xfId="670" builtinId="9" hidden="1"/>
    <cellStyle name="Followed Hyperlink" xfId="294" builtinId="9" hidden="1"/>
    <cellStyle name="Followed Hyperlink" xfId="676" builtinId="9" hidden="1"/>
    <cellStyle name="Followed Hyperlink" xfId="372" builtinId="9" hidden="1"/>
    <cellStyle name="Followed Hyperlink" xfId="470" builtinId="9" hidden="1"/>
    <cellStyle name="Followed Hyperlink" xfId="232" builtinId="9" hidden="1"/>
    <cellStyle name="Followed Hyperlink" xfId="448" builtinId="9" hidden="1"/>
    <cellStyle name="Followed Hyperlink" xfId="236" builtinId="9" hidden="1"/>
    <cellStyle name="Followed Hyperlink" xfId="600" builtinId="9" hidden="1"/>
    <cellStyle name="Followed Hyperlink" xfId="616" builtinId="9" hidden="1"/>
    <cellStyle name="Followed Hyperlink" xfId="436" builtinId="9" hidden="1"/>
    <cellStyle name="Followed Hyperlink" xfId="274" builtinId="9" hidden="1"/>
    <cellStyle name="Followed Hyperlink" xfId="310" builtinId="9" hidden="1"/>
    <cellStyle name="Followed Hyperlink" xfId="358" builtinId="9" hidden="1"/>
    <cellStyle name="Followed Hyperlink" xfId="160" builtinId="9" hidden="1"/>
    <cellStyle name="Followed Hyperlink" xfId="392" builtinId="9" hidden="1"/>
    <cellStyle name="Followed Hyperlink" xfId="368" builtinId="9" hidden="1"/>
    <cellStyle name="Followed Hyperlink" xfId="502" builtinId="9" hidden="1"/>
    <cellStyle name="Followed Hyperlink" xfId="614" builtinId="9" hidden="1"/>
    <cellStyle name="Followed Hyperlink" xfId="330" builtinId="9" hidden="1"/>
    <cellStyle name="Followed Hyperlink" xfId="178" builtinId="9" hidden="1"/>
    <cellStyle name="Followed Hyperlink" xfId="134" builtinId="9" hidden="1"/>
    <cellStyle name="Followed Hyperlink" xfId="450" builtinId="9" hidden="1"/>
    <cellStyle name="Followed Hyperlink" xfId="124" builtinId="9" hidden="1"/>
    <cellStyle name="Followed Hyperlink" xfId="138" builtinId="9" hidden="1"/>
    <cellStyle name="Followed Hyperlink" xfId="656" builtinId="9" hidden="1"/>
    <cellStyle name="Followed Hyperlink" xfId="352" builtinId="9" hidden="1"/>
    <cellStyle name="Followed Hyperlink" xfId="360" builtinId="9" hidden="1"/>
    <cellStyle name="Followed Hyperlink" xfId="152" builtinId="9" hidden="1"/>
    <cellStyle name="Followed Hyperlink" xfId="40" builtinId="9" hidden="1"/>
    <cellStyle name="Followed Hyperlink" xfId="212" builtinId="9" hidden="1"/>
    <cellStyle name="Followed Hyperlink" xfId="20" builtinId="9" hidden="1"/>
    <cellStyle name="Followed Hyperlink" xfId="724" builtinId="9" hidden="1"/>
    <cellStyle name="Followed Hyperlink" xfId="584" builtinId="9" hidden="1"/>
    <cellStyle name="Followed Hyperlink" xfId="466" builtinId="9" hidden="1"/>
    <cellStyle name="Followed Hyperlink" xfId="230" builtinId="9" hidden="1"/>
    <cellStyle name="Followed Hyperlink" xfId="74" builtinId="9" hidden="1"/>
    <cellStyle name="Followed Hyperlink" xfId="538" builtinId="9" hidden="1"/>
    <cellStyle name="Followed Hyperlink" xfId="86" builtinId="9" hidden="1"/>
    <cellStyle name="Followed Hyperlink" xfId="234" builtinId="9" hidden="1"/>
    <cellStyle name="Followed Hyperlink" xfId="416" builtinId="9" hidden="1"/>
    <cellStyle name="Followed Hyperlink" xfId="214" builtinId="9" hidden="1"/>
    <cellStyle name="Followed Hyperlink" xfId="170" builtinId="9" hidden="1"/>
    <cellStyle name="Followed Hyperlink" xfId="102" builtinId="9" hidden="1"/>
    <cellStyle name="Followed Hyperlink" xfId="478" builtinId="9" hidden="1"/>
    <cellStyle name="Followed Hyperlink" xfId="654" builtinId="9" hidden="1"/>
    <cellStyle name="Followed Hyperlink" xfId="144" builtinId="9" hidden="1"/>
    <cellStyle name="Followed Hyperlink" xfId="28" builtinId="9" hidden="1"/>
    <cellStyle name="Followed Hyperlink" xfId="640" builtinId="9" hidden="1"/>
    <cellStyle name="Followed Hyperlink" xfId="62" builtinId="9" hidden="1"/>
    <cellStyle name="Followed Hyperlink" xfId="254" builtinId="9" hidden="1"/>
    <cellStyle name="Followed Hyperlink" xfId="218" builtinId="9" hidden="1"/>
    <cellStyle name="Followed Hyperlink" xfId="130" builtinId="9" hidden="1"/>
    <cellStyle name="Followed Hyperlink" xfId="460" builtinId="9" hidden="1"/>
    <cellStyle name="Followed Hyperlink" xfId="98" builtinId="9" hidden="1"/>
    <cellStyle name="Followed Hyperlink" xfId="666" builtinId="9" hidden="1"/>
    <cellStyle name="Followed Hyperlink" xfId="250" builtinId="9" hidden="1"/>
    <cellStyle name="Followed Hyperlink" xfId="346" builtinId="9" hidden="1"/>
    <cellStyle name="Followed Hyperlink" xfId="598" builtinId="9" hidden="1"/>
    <cellStyle name="Followed Hyperlink" xfId="498" builtinId="9" hidden="1"/>
    <cellStyle name="Followed Hyperlink" xfId="524" builtinId="9" hidden="1"/>
    <cellStyle name="Followed Hyperlink" xfId="210" builtinId="9" hidden="1"/>
    <cellStyle name="Followed Hyperlink" xfId="306" builtinId="9" hidden="1"/>
    <cellStyle name="Followed Hyperlink" xfId="364" builtinId="9" hidden="1"/>
    <cellStyle name="Followed Hyperlink" xfId="582" builtinId="9" hidden="1"/>
    <cellStyle name="Followed Hyperlink" xfId="82" builtinId="9" hidden="1"/>
    <cellStyle name="Followed Hyperlink" xfId="120" builtinId="9" hidden="1"/>
    <cellStyle name="Followed Hyperlink" xfId="454" builtinId="9" hidden="1"/>
    <cellStyle name="Followed Hyperlink" xfId="458" builtinId="9" hidden="1"/>
    <cellStyle name="Followed Hyperlink" xfId="192" builtinId="9" hidden="1"/>
    <cellStyle name="Followed Hyperlink" xfId="116" builtinId="9" hidden="1"/>
    <cellStyle name="Followed Hyperlink" xfId="428" builtinId="9" hidden="1"/>
    <cellStyle name="Followed Hyperlink" xfId="592" builtinId="9" hidden="1"/>
    <cellStyle name="Followed Hyperlink" xfId="648" builtinId="9" hidden="1"/>
    <cellStyle name="Followed Hyperlink" xfId="186" builtinId="9" hidden="1"/>
    <cellStyle name="Followed Hyperlink" xfId="518" builtinId="9" hidden="1"/>
    <cellStyle name="Followed Hyperlink" xfId="618" builtinId="9" hidden="1"/>
    <cellStyle name="Followed Hyperlink" xfId="276" builtinId="9" hidden="1"/>
    <cellStyle name="Followed Hyperlink" xfId="112" builtinId="9" hidden="1"/>
    <cellStyle name="Followed Hyperlink" xfId="504" builtinId="9" hidden="1"/>
    <cellStyle name="Followed Hyperlink" xfId="158" builtinId="9" hidden="1"/>
    <cellStyle name="Followed Hyperlink" xfId="444" builtinId="9" hidden="1"/>
    <cellStyle name="Followed Hyperlink" xfId="68" builtinId="9" hidden="1"/>
    <cellStyle name="Followed Hyperlink" xfId="398" builtinId="9" hidden="1"/>
    <cellStyle name="Followed Hyperlink" xfId="500" builtinId="9" hidden="1"/>
    <cellStyle name="Followed Hyperlink" xfId="140" builtinId="9" hidden="1"/>
    <cellStyle name="Followed Hyperlink" xfId="356" builtinId="9" hidden="1"/>
    <cellStyle name="Followed Hyperlink" xfId="114" builtinId="9" hidden="1"/>
    <cellStyle name="Followed Hyperlink" xfId="166" builtinId="9" hidden="1"/>
    <cellStyle name="Followed Hyperlink" xfId="308" builtinId="9" hidden="1"/>
    <cellStyle name="Followed Hyperlink" xfId="552" builtinId="9" hidden="1"/>
    <cellStyle name="Followed Hyperlink" xfId="374" builtinId="9" hidden="1"/>
    <cellStyle name="Followed Hyperlink" xfId="528" builtinId="9" hidden="1"/>
    <cellStyle name="Followed Hyperlink" xfId="104" builtinId="9" hidden="1"/>
    <cellStyle name="Followed Hyperlink" xfId="700" builtinId="9" hidden="1"/>
    <cellStyle name="Followed Hyperlink" xfId="430" builtinId="9" hidden="1"/>
    <cellStyle name="Followed Hyperlink" xfId="508" builtinId="9" hidden="1"/>
    <cellStyle name="Followed Hyperlink" xfId="344" builtinId="9" hidden="1"/>
    <cellStyle name="Followed Hyperlink" xfId="494" builtinId="9" hidden="1"/>
    <cellStyle name="Followed Hyperlink" xfId="602" builtinId="9" hidden="1"/>
    <cellStyle name="Followed Hyperlink" xfId="706" builtinId="9" hidden="1"/>
    <cellStyle name="Followed Hyperlink" xfId="734" builtinId="9" hidden="1"/>
    <cellStyle name="Followed Hyperlink" xfId="664" builtinId="9" hidden="1"/>
    <cellStyle name="Followed Hyperlink" xfId="350" builtinId="9" hidden="1"/>
    <cellStyle name="Followed Hyperlink" xfId="634" builtinId="9" hidden="1"/>
    <cellStyle name="Followed Hyperlink" xfId="570" builtinId="9" hidden="1"/>
    <cellStyle name="Followed Hyperlink" xfId="26" builtinId="9" hidden="1"/>
    <cellStyle name="Followed Hyperlink" xfId="32" builtinId="9" hidden="1"/>
    <cellStyle name="Followed Hyperlink" xfId="204" builtinId="9" hidden="1"/>
    <cellStyle name="Followed Hyperlink" xfId="322" builtinId="9" hidden="1"/>
    <cellStyle name="Followed Hyperlink" xfId="318" builtinId="9" hidden="1"/>
    <cellStyle name="Followed Hyperlink" xfId="146" builtinId="9" hidden="1"/>
    <cellStyle name="Followed Hyperlink" xfId="412" builtinId="9" hidden="1"/>
    <cellStyle name="Followed Hyperlink" xfId="658" builtinId="9" hidden="1"/>
    <cellStyle name="Followed Hyperlink" xfId="684" builtinId="9" hidden="1"/>
    <cellStyle name="Followed Hyperlink" xfId="542" builtinId="9" hidden="1"/>
    <cellStyle name="Followed Hyperlink" xfId="406" builtinId="9" hidden="1"/>
    <cellStyle name="Followed Hyperlink" xfId="668" builtinId="9" hidden="1"/>
    <cellStyle name="Followed Hyperlink" xfId="354" builtinId="9" hidden="1"/>
    <cellStyle name="Followed Hyperlink" xfId="44" builtinId="9" hidden="1"/>
    <cellStyle name="Followed Hyperlink" xfId="14" builtinId="9" hidden="1"/>
    <cellStyle name="Followed Hyperlink" xfId="712" builtinId="9" hidden="1"/>
    <cellStyle name="Followed Hyperlink" xfId="404" builtinId="9" hidden="1"/>
    <cellStyle name="Followed Hyperlink" xfId="56" builtinId="9" hidden="1"/>
    <cellStyle name="Followed Hyperlink" xfId="732" builtinId="9" hidden="1"/>
    <cellStyle name="Followed Hyperlink" xfId="708" builtinId="9" hidden="1"/>
    <cellStyle name="Followed Hyperlink" xfId="736" builtinId="9" hidden="1"/>
    <cellStyle name="Followed Hyperlink" xfId="316" builtinId="9" hidden="1"/>
    <cellStyle name="Followed Hyperlink" xfId="58" builtinId="9" hidden="1"/>
    <cellStyle name="Followed Hyperlink" xfId="464" builtinId="9" hidden="1"/>
    <cellStyle name="Followed Hyperlink" xfId="696" builtinId="9" hidden="1"/>
    <cellStyle name="Followed Hyperlink" xfId="554" builtinId="9" hidden="1"/>
    <cellStyle name="Followed Hyperlink" xfId="266" builtinId="9" hidden="1"/>
    <cellStyle name="Followed Hyperlink" xfId="590" builtinId="9" hidden="1"/>
    <cellStyle name="Followed Hyperlink" xfId="188" builtinId="9" hidden="1"/>
    <cellStyle name="Followed Hyperlink" xfId="376" builtinId="9" hidden="1"/>
    <cellStyle name="Followed Hyperlink" xfId="426" builtinId="9" hidden="1"/>
    <cellStyle name="Followed Hyperlink" xfId="196" builtinId="9" hidden="1"/>
    <cellStyle name="Followed Hyperlink" xfId="66" builtinId="9" hidden="1"/>
    <cellStyle name="Followed Hyperlink" xfId="476" builtinId="9" hidden="1"/>
    <cellStyle name="Followed Hyperlink" xfId="462" builtinId="9" hidden="1"/>
    <cellStyle name="Followed Hyperlink" xfId="548" builtinId="9" hidden="1"/>
    <cellStyle name="Followed Hyperlink" xfId="148" builtinId="9" hidden="1"/>
    <cellStyle name="Followed Hyperlink" xfId="164" builtinId="9" hidden="1"/>
    <cellStyle name="Followed Hyperlink" xfId="122" builtinId="9" hidden="1"/>
    <cellStyle name="Followed Hyperlink" xfId="342" builtinId="9" hidden="1"/>
    <cellStyle name="Followed Hyperlink" xfId="126" builtinId="9" hidden="1"/>
    <cellStyle name="Followed Hyperlink" xfId="176" builtinId="9" hidden="1"/>
    <cellStyle name="Followed Hyperlink" xfId="284" builtinId="9" hidden="1"/>
    <cellStyle name="Followed Hyperlink" xfId="738" builtinId="9" hidden="1"/>
    <cellStyle name="Followed Hyperlink" xfId="628" builtinId="9" hidden="1"/>
    <cellStyle name="Followed Hyperlink" xfId="2" builtinId="9" hidden="1"/>
    <cellStyle name="Followed Hyperlink" xfId="556" builtinId="9" hidden="1"/>
    <cellStyle name="Followed Hyperlink" xfId="296" builtinId="9" hidden="1"/>
    <cellStyle name="Followed Hyperlink" xfId="710" builtinId="9" hidden="1"/>
    <cellStyle name="Followed Hyperlink" xfId="576" builtinId="9" hidden="1"/>
    <cellStyle name="Followed Hyperlink" xfId="384" builtinId="9" hidden="1"/>
    <cellStyle name="Followed Hyperlink" xfId="680" builtinId="9" hidden="1"/>
    <cellStyle name="Followed Hyperlink" xfId="740" builtinId="9" hidden="1"/>
    <cellStyle name="Followed Hyperlink" xfId="718" builtinId="9" hidden="1"/>
    <cellStyle name="Followed Hyperlink" xfId="722" builtinId="9" hidden="1"/>
    <cellStyle name="Followed Hyperlink" xfId="298" builtinId="9" hidden="1"/>
    <cellStyle name="Followed Hyperlink" xfId="558" builtinId="9" hidden="1"/>
    <cellStyle name="Followed Hyperlink" xfId="474" builtinId="9" hidden="1"/>
    <cellStyle name="Followed Hyperlink" xfId="594" builtinId="9" hidden="1"/>
    <cellStyle name="Followed Hyperlink" xfId="694" builtinId="9" hidden="1"/>
    <cellStyle name="Followed Hyperlink" xfId="78" builtinId="9" hidden="1"/>
    <cellStyle name="Followed Hyperlink" xfId="432" builtinId="9" hidden="1"/>
    <cellStyle name="Followed Hyperlink" xfId="394" builtinId="9" hidden="1"/>
    <cellStyle name="Followed Hyperlink" xfId="110" builtinId="9" hidden="1"/>
    <cellStyle name="Followed Hyperlink" xfId="94" builtinId="9" hidden="1"/>
    <cellStyle name="Followed Hyperlink" xfId="348" builtinId="9" hidden="1"/>
    <cellStyle name="Followed Hyperlink" xfId="678" builtinId="9" hidden="1"/>
    <cellStyle name="Followed Hyperlink" xfId="488" builtinId="9" hidden="1"/>
    <cellStyle name="Followed Hyperlink" xfId="248" builtinId="9" hidden="1"/>
    <cellStyle name="Followed Hyperlink" xfId="4" builtinId="9" hidden="1"/>
    <cellStyle name="Followed Hyperlink" xfId="252" builtinId="9" hidden="1"/>
    <cellStyle name="Followed Hyperlink" xfId="288" builtinId="9" hidden="1"/>
    <cellStyle name="Followed Hyperlink" xfId="106" builtinId="9" hidden="1"/>
    <cellStyle name="Followed Hyperlink" xfId="408" builtinId="9" hidden="1"/>
    <cellStyle name="Followed Hyperlink" xfId="8" builtinId="9" hidden="1"/>
    <cellStyle name="Followed Hyperlink" xfId="534" builtinId="9" hidden="1"/>
    <cellStyle name="Followed Hyperlink" xfId="34" builtinId="9" hidden="1"/>
    <cellStyle name="Followed Hyperlink" xfId="540" builtinId="9" hidden="1"/>
    <cellStyle name="Followed Hyperlink" xfId="262" builtinId="9" hidden="1"/>
    <cellStyle name="Followed Hyperlink" xfId="136" builtinId="9" hidden="1"/>
    <cellStyle name="Followed Hyperlink" xfId="496" builtinId="9" hidden="1"/>
    <cellStyle name="Followed Hyperlink" xfId="574" builtinId="9" hidden="1"/>
    <cellStyle name="Followed Hyperlink" xfId="334" builtinId="9" hidden="1"/>
    <cellStyle name="Followed Hyperlink" xfId="198" builtinId="9" hidden="1"/>
    <cellStyle name="Followed Hyperlink" xfId="128" builtinId="9" hidden="1"/>
    <cellStyle name="Followed Hyperlink" xfId="256" builtinId="9" hidden="1"/>
    <cellStyle name="Followed Hyperlink" xfId="484" builtinId="9" hidden="1"/>
    <cellStyle name="Followed Hyperlink" xfId="224" builtinId="9" hidden="1"/>
    <cellStyle name="Followed Hyperlink" xfId="242" builtinId="9" hidden="1"/>
    <cellStyle name="Followed Hyperlink" xfId="200" builtinId="9" hidden="1"/>
    <cellStyle name="Followed Hyperlink" xfId="490" builtinId="9" hidden="1"/>
    <cellStyle name="Followed Hyperlink" xfId="46" builtinId="9" hidden="1"/>
    <cellStyle name="Followed Hyperlink" xfId="516" builtinId="9" hidden="1"/>
    <cellStyle name="Followed Hyperlink" xfId="378" builtinId="9" hidden="1"/>
    <cellStyle name="Followed Hyperlink" xfId="222" builtinId="9" hidden="1"/>
    <cellStyle name="Followed Hyperlink" xfId="402" builtinId="9" hidden="1"/>
    <cellStyle name="Followed Hyperlink" xfId="162" builtinId="9" hidden="1"/>
    <cellStyle name="Followed Hyperlink" xfId="100" builtinId="9" hidden="1"/>
    <cellStyle name="Followed Hyperlink" xfId="312" builtinId="9" hidden="1"/>
    <cellStyle name="Followed Hyperlink" xfId="566" builtinId="9" hidden="1"/>
    <cellStyle name="Followed Hyperlink" xfId="96" builtinId="9" hidden="1"/>
    <cellStyle name="Followed Hyperlink" xfId="564" builtinId="9" hidden="1"/>
    <cellStyle name="Followed Hyperlink" xfId="90" builtinId="9" hidden="1"/>
    <cellStyle name="Followed Hyperlink" xfId="382" builtinId="9" hidden="1"/>
    <cellStyle name="Followed Hyperlink" xfId="258" builtinId="9" hidden="1"/>
    <cellStyle name="Followed Hyperlink" xfId="400" builtinId="9" hidden="1"/>
    <cellStyle name="Followed Hyperlink" xfId="610" builtinId="9" hidden="1"/>
    <cellStyle name="Followed Hyperlink" xfId="6" builtinId="9" hidden="1"/>
    <cellStyle name="Followed Hyperlink" xfId="728" builtinId="9" hidden="1"/>
    <cellStyle name="Followed Hyperlink" xfId="414" builtinId="9" hidden="1"/>
    <cellStyle name="Followed Hyperlink" xfId="362" builtinId="9" hidden="1"/>
    <cellStyle name="Followed Hyperlink" xfId="650" builtinId="9" hidden="1"/>
    <cellStyle name="Followed Hyperlink" xfId="560" builtinId="9" hidden="1"/>
    <cellStyle name="Followed Hyperlink" xfId="506" builtinId="9" hidden="1"/>
    <cellStyle name="Followed Hyperlink" xfId="22" builtinId="9" hidden="1"/>
    <cellStyle name="Followed Hyperlink" xfId="108" builtinId="9" hidden="1"/>
    <cellStyle name="Followed Hyperlink" xfId="172" builtinId="9" hidden="1"/>
    <cellStyle name="Followed Hyperlink" xfId="220" builtinId="9" hidden="1"/>
    <cellStyle name="Followed Hyperlink" xfId="390" builtinId="9" hidden="1"/>
    <cellStyle name="Followed Hyperlink" xfId="544" builtinId="9" hidden="1"/>
    <cellStyle name="Followed Hyperlink" xfId="716" builtinId="9" hidden="1"/>
    <cellStyle name="Followed Hyperlink" xfId="546" builtinId="9" hidden="1"/>
    <cellStyle name="Followed Hyperlink" xfId="154" builtinId="9" hidden="1"/>
    <cellStyle name="Followed Hyperlink" xfId="440" builtinId="9" hidden="1"/>
    <cellStyle name="Followed Hyperlink" xfId="698" builtinId="9" hidden="1"/>
    <cellStyle name="Followed Hyperlink" xfId="264" builtinId="9" hidden="1"/>
    <cellStyle name="Followed Hyperlink" xfId="386" builtinId="9" hidden="1"/>
    <cellStyle name="Followed Hyperlink" xfId="48" builtinId="9" hidden="1"/>
    <cellStyle name="Followed Hyperlink" xfId="54" builtinId="9" hidden="1"/>
    <cellStyle name="Followed Hyperlink" xfId="324" builtinId="9" hidden="1"/>
    <cellStyle name="Followed Hyperlink" xfId="692" builtinId="9" hidden="1"/>
    <cellStyle name="Hyperlink" xfId="75" builtinId="8" hidden="1"/>
    <cellStyle name="Hyperlink" xfId="551" builtinId="8" hidden="1"/>
    <cellStyle name="Hyperlink" xfId="111" builtinId="8" hidden="1"/>
    <cellStyle name="Hyperlink" xfId="97" builtinId="8" hidden="1"/>
    <cellStyle name="Hyperlink" xfId="613" builtinId="8" hidden="1"/>
    <cellStyle name="Hyperlink" xfId="591" builtinId="8" hidden="1"/>
    <cellStyle name="Hyperlink" xfId="293" builtinId="8" hidden="1"/>
    <cellStyle name="Hyperlink" xfId="617" builtinId="8" hidden="1"/>
    <cellStyle name="Hyperlink" xfId="427" builtinId="8" hidden="1"/>
    <cellStyle name="Hyperlink" xfId="39" builtinId="8" hidden="1"/>
    <cellStyle name="Hyperlink" xfId="247" builtinId="8" hidden="1"/>
    <cellStyle name="Hyperlink" xfId="401" builtinId="8" hidden="1"/>
    <cellStyle name="Hyperlink" xfId="267" builtinId="8" hidden="1"/>
    <cellStyle name="Hyperlink" xfId="721" builtinId="8" hidden="1"/>
    <cellStyle name="Hyperlink" xfId="71" builtinId="8" hidden="1"/>
    <cellStyle name="Hyperlink" xfId="323" builtinId="8" hidden="1"/>
    <cellStyle name="Hyperlink" xfId="495" builtinId="8" hidden="1"/>
    <cellStyle name="Hyperlink" xfId="193" builtinId="8" hidden="1"/>
    <cellStyle name="Hyperlink" xfId="669" builtinId="8" hidden="1"/>
    <cellStyle name="Hyperlink" xfId="181" builtinId="8" hidden="1"/>
    <cellStyle name="Hyperlink" xfId="217" builtinId="8" hidden="1"/>
    <cellStyle name="Hyperlink" xfId="53" builtinId="8" hidden="1"/>
    <cellStyle name="Hyperlink" xfId="279" builtinId="8" hidden="1"/>
    <cellStyle name="Hyperlink" xfId="459" builtinId="8" hidden="1"/>
    <cellStyle name="Hyperlink" xfId="685" builtinId="8" hidden="1"/>
    <cellStyle name="Hyperlink" xfId="641" builtinId="8" hidden="1"/>
    <cellStyle name="Hyperlink" xfId="715" builtinId="8" hidden="1"/>
    <cellStyle name="Hyperlink" xfId="237" builtinId="8" hidden="1"/>
    <cellStyle name="Hyperlink" xfId="585" builtinId="8" hidden="1"/>
    <cellStyle name="Hyperlink" xfId="99" builtinId="8" hidden="1"/>
    <cellStyle name="Hyperlink" xfId="567" builtinId="8" hidden="1"/>
    <cellStyle name="Hyperlink" xfId="143" builtinId="8" hidden="1"/>
    <cellStyle name="Hyperlink" xfId="167" builtinId="8" hidden="1"/>
    <cellStyle name="Hyperlink" xfId="91" builtinId="8" hidden="1"/>
    <cellStyle name="Hyperlink" xfId="725" builtinId="8" hidden="1"/>
    <cellStyle name="Hyperlink" xfId="467" builtinId="8" hidden="1"/>
    <cellStyle name="Hyperlink" xfId="525" builtinId="8" hidden="1"/>
    <cellStyle name="Hyperlink" xfId="511" builtinId="8" hidden="1"/>
    <cellStyle name="Hyperlink" xfId="449" builtinId="8" hidden="1"/>
    <cellStyle name="Hyperlink" xfId="547" builtinId="8" hidden="1"/>
    <cellStyle name="Hyperlink" xfId="717" builtinId="8" hidden="1"/>
    <cellStyle name="Hyperlink" xfId="29" builtinId="8" hidden="1"/>
    <cellStyle name="Hyperlink" xfId="169" builtinId="8" hidden="1"/>
    <cellStyle name="Hyperlink" xfId="87" builtinId="8" hidden="1"/>
    <cellStyle name="Hyperlink" xfId="77" builtinId="8" hidden="1"/>
    <cellStyle name="Hyperlink" xfId="253" builtinId="8" hidden="1"/>
    <cellStyle name="Hyperlink" xfId="579" builtinId="8" hidden="1"/>
    <cellStyle name="Hyperlink" xfId="203" builtinId="8" hidden="1"/>
    <cellStyle name="Hyperlink" xfId="409" builtinId="8" hidden="1"/>
    <cellStyle name="Hyperlink" xfId="513" builtinId="8" hidden="1"/>
    <cellStyle name="Hyperlink" xfId="433" builtinId="8" hidden="1"/>
    <cellStyle name="Hyperlink" xfId="605" builtinId="8" hidden="1"/>
    <cellStyle name="Hyperlink" xfId="383" builtinId="8" hidden="1"/>
    <cellStyle name="Hyperlink" xfId="355" builtinId="8" hidden="1"/>
    <cellStyle name="Hyperlink" xfId="665" builtinId="8" hidden="1"/>
    <cellStyle name="Hyperlink" xfId="225" builtinId="8" hidden="1"/>
    <cellStyle name="Hyperlink" xfId="705" builtinId="8" hidden="1"/>
    <cellStyle name="Hyperlink" xfId="137" builtinId="8" hidden="1"/>
    <cellStyle name="Hyperlink" xfId="461" builtinId="8" hidden="1"/>
    <cellStyle name="Hyperlink" xfId="457" builtinId="8" hidden="1"/>
    <cellStyle name="Hyperlink" xfId="571" builtinId="8" hidden="1"/>
    <cellStyle name="Hyperlink" xfId="175" builtinId="8" hidden="1"/>
    <cellStyle name="Hyperlink" xfId="475" builtinId="8" hidden="1"/>
    <cellStyle name="Hyperlink" xfId="649" builtinId="8" hidden="1"/>
    <cellStyle name="Hyperlink" xfId="59" builtinId="8" hidden="1"/>
    <cellStyle name="Hyperlink" xfId="415" builtinId="8" hidden="1"/>
    <cellStyle name="Hyperlink" xfId="373" builtinId="8" hidden="1"/>
    <cellStyle name="Hyperlink" xfId="691" builtinId="8" hidden="1"/>
    <cellStyle name="Hyperlink" xfId="269" builtinId="8" hidden="1"/>
    <cellStyle name="Hyperlink" xfId="179" builtinId="8" hidden="1"/>
    <cellStyle name="Hyperlink" xfId="627" builtinId="8" hidden="1"/>
    <cellStyle name="Hyperlink" xfId="403" builtinId="8" hidden="1"/>
    <cellStyle name="Hyperlink" xfId="375" builtinId="8" hidden="1"/>
    <cellStyle name="Hyperlink" xfId="341" builtinId="8" hidden="1"/>
    <cellStyle name="Hyperlink" xfId="503" builtinId="8" hidden="1"/>
    <cellStyle name="Hyperlink" xfId="199" builtinId="8" hidden="1"/>
    <cellStyle name="Hyperlink" xfId="25" builtinId="8" hidden="1"/>
    <cellStyle name="Hyperlink" xfId="245" builtinId="8" hidden="1"/>
    <cellStyle name="Hyperlink" xfId="233" builtinId="8" hidden="1"/>
    <cellStyle name="Hyperlink" xfId="135" builtinId="8" hidden="1"/>
    <cellStyle name="Hyperlink" xfId="89" builtinId="8" hidden="1"/>
    <cellStyle name="Hyperlink" xfId="287" builtinId="8" hidden="1"/>
    <cellStyle name="Hyperlink" xfId="563" builtinId="8" hidden="1"/>
    <cellStyle name="Hyperlink" xfId="41" builtinId="8" hidden="1"/>
    <cellStyle name="Hyperlink" xfId="463" builtinId="8" hidden="1"/>
    <cellStyle name="Hyperlink" xfId="201" builtinId="8" hidden="1"/>
    <cellStyle name="Hyperlink" xfId="301" builtinId="8" hidden="1"/>
    <cellStyle name="Hyperlink" xfId="389" builtinId="8" hidden="1"/>
    <cellStyle name="Hyperlink" xfId="531" builtinId="8" hidden="1"/>
    <cellStyle name="Hyperlink" xfId="675" builtinId="8" hidden="1"/>
    <cellStyle name="Hyperlink" xfId="101" builtinId="8" hidden="1"/>
    <cellStyle name="Hyperlink" xfId="339" builtinId="8" hidden="1"/>
    <cellStyle name="Hyperlink" xfId="469" builtinId="8" hidden="1"/>
    <cellStyle name="Hyperlink" xfId="637" builtinId="8" hidden="1"/>
    <cellStyle name="Hyperlink" xfId="187" builtinId="8" hidden="1"/>
    <cellStyle name="Hyperlink" xfId="711" builtinId="8" hidden="1"/>
    <cellStyle name="Hyperlink" xfId="545" builtinId="8" hidden="1"/>
    <cellStyle name="Hyperlink" xfId="653" builtinId="8" hidden="1"/>
    <cellStyle name="Hyperlink" xfId="577" builtinId="8" hidden="1"/>
    <cellStyle name="Hyperlink" xfId="185" builtinId="8" hidden="1"/>
    <cellStyle name="Hyperlink" xfId="447" builtinId="8" hidden="1"/>
    <cellStyle name="Hyperlink" xfId="635" builtinId="8" hidden="1"/>
    <cellStyle name="Hyperlink" xfId="399" builtinId="8" hidden="1"/>
    <cellStyle name="Hyperlink" xfId="615" builtinId="8" hidden="1"/>
    <cellStyle name="Hyperlink" xfId="31" builtinId="8" hidden="1"/>
    <cellStyle name="Hyperlink" xfId="5" builtinId="8" hidden="1"/>
    <cellStyle name="Hyperlink" xfId="213" builtinId="8" hidden="1"/>
    <cellStyle name="Hyperlink" xfId="105" builtinId="8" hidden="1"/>
    <cellStyle name="Hyperlink" xfId="17" builtinId="8" hidden="1"/>
    <cellStyle name="Hyperlink" xfId="227" builtinId="8" hidden="1"/>
    <cellStyle name="Hyperlink" xfId="315" builtinId="8" hidden="1"/>
    <cellStyle name="Hyperlink" xfId="405" builtinId="8" hidden="1"/>
    <cellStyle name="Hyperlink" xfId="61" builtinId="8" hidden="1"/>
    <cellStyle name="Hyperlink" xfId="643" builtinId="8" hidden="1"/>
    <cellStyle name="Hyperlink" xfId="527" builtinId="8" hidden="1"/>
    <cellStyle name="Hyperlink" xfId="255" builtinId="8" hidden="1"/>
    <cellStyle name="Hyperlink" xfId="3" builtinId="8" hidden="1"/>
    <cellStyle name="Hyperlink" xfId="281" builtinId="8" hidden="1"/>
    <cellStyle name="Hyperlink" xfId="489" builtinId="8" hidden="1"/>
    <cellStyle name="Hyperlink" xfId="309" builtinId="8" hidden="1"/>
    <cellStyle name="Hyperlink" xfId="639" builtinId="8" hidden="1"/>
    <cellStyle name="Hyperlink" xfId="723" builtinId="8" hidden="1"/>
    <cellStyle name="Hyperlink" xfId="423" builtinId="8" hidden="1"/>
    <cellStyle name="Hyperlink" xfId="625" builtinId="8" hidden="1"/>
    <cellStyle name="Hyperlink" xfId="215" builtinId="8" hidden="1"/>
    <cellStyle name="Hyperlink" xfId="537" builtinId="8" hidden="1"/>
    <cellStyle name="Hyperlink" xfId="733" builtinId="8" hidden="1"/>
    <cellStyle name="Hyperlink" xfId="319" builtinId="8" hidden="1"/>
    <cellStyle name="Hyperlink" xfId="439" builtinId="8" hidden="1"/>
    <cellStyle name="Hyperlink" xfId="397" builtinId="8" hidden="1"/>
    <cellStyle name="Hyperlink" xfId="125" builtinId="8" hidden="1"/>
    <cellStyle name="Hyperlink" xfId="381" builtinId="8" hidden="1"/>
    <cellStyle name="Hyperlink" xfId="367" builtinId="8" hidden="1"/>
    <cellStyle name="Hyperlink" xfId="581" builtinId="8" hidden="1"/>
    <cellStyle name="Hyperlink" xfId="327" builtinId="8" hidden="1"/>
    <cellStyle name="Hyperlink" xfId="387" builtinId="8" hidden="1"/>
    <cellStyle name="Hyperlink" xfId="157" builtinId="8" hidden="1"/>
    <cellStyle name="Hyperlink" xfId="113" builtinId="8" hidden="1"/>
    <cellStyle name="Hyperlink" xfId="655" builtinId="8" hidden="1"/>
    <cellStyle name="Hyperlink" xfId="73" builtinId="8" hidden="1"/>
    <cellStyle name="Hyperlink" xfId="623" builtinId="8" hidden="1"/>
    <cellStyle name="Hyperlink" xfId="369" builtinId="8" hidden="1"/>
    <cellStyle name="Hyperlink" xfId="357" builtinId="8" hidden="1"/>
    <cellStyle name="Hyperlink" xfId="155" builtinId="8" hidden="1"/>
    <cellStyle name="Hyperlink" xfId="139" builtinId="8" hidden="1"/>
    <cellStyle name="Hyperlink" xfId="243" builtinId="8" hidden="1"/>
    <cellStyle name="Hyperlink" xfId="621" builtinId="8" hidden="1"/>
    <cellStyle name="Hyperlink" xfId="701" builtinId="8" hidden="1"/>
    <cellStyle name="Hyperlink" xfId="333" builtinId="8" hidden="1"/>
    <cellStyle name="Hyperlink" xfId="353" builtinId="8" hidden="1"/>
    <cellStyle name="Hyperlink" xfId="347" builtinId="8" hidden="1"/>
    <cellStyle name="Hyperlink" xfId="517" builtinId="8" hidden="1"/>
    <cellStyle name="Hyperlink" xfId="21" builtinId="8" hidden="1"/>
    <cellStyle name="Hyperlink" xfId="205" builtinId="8" hidden="1"/>
    <cellStyle name="Hyperlink" xfId="183" builtinId="8" hidden="1"/>
    <cellStyle name="Hyperlink" xfId="351" builtinId="8" hidden="1"/>
    <cellStyle name="Hyperlink" xfId="51" builtinId="8" hidden="1"/>
    <cellStyle name="Hyperlink" xfId="481" builtinId="8" hidden="1"/>
    <cellStyle name="Hyperlink" xfId="361" builtinId="8" hidden="1"/>
    <cellStyle name="Hyperlink" xfId="103" builtinId="8" hidden="1"/>
    <cellStyle name="Hyperlink" xfId="7" builtinId="8" hidden="1"/>
    <cellStyle name="Hyperlink" xfId="27" builtinId="8" hidden="1"/>
    <cellStyle name="Hyperlink" xfId="9" builtinId="8" hidden="1"/>
    <cellStyle name="Hyperlink" xfId="377" builtinId="8" hidden="1"/>
    <cellStyle name="Hyperlink" xfId="85" builtinId="8" hidden="1"/>
    <cellStyle name="Hyperlink" xfId="533" builtinId="8" hidden="1"/>
    <cellStyle name="Hyperlink" xfId="589" builtinId="8" hidden="1"/>
    <cellStyle name="Hyperlink" xfId="729" builtinId="8" hidden="1"/>
    <cellStyle name="Hyperlink" xfId="633" builtinId="8" hidden="1"/>
    <cellStyle name="Hyperlink" xfId="147" builtinId="8" hidden="1"/>
    <cellStyle name="Hyperlink" xfId="425" builtinId="8" hidden="1"/>
    <cellStyle name="Hyperlink" xfId="33" builtinId="8" hidden="1"/>
    <cellStyle name="Hyperlink" xfId="477" builtinId="8" hidden="1"/>
    <cellStyle name="Hyperlink" xfId="479" builtinId="8" hidden="1"/>
    <cellStyle name="Hyperlink" xfId="317" builtinId="8" hidden="1"/>
    <cellStyle name="Hyperlink" xfId="485" builtinId="8" hidden="1"/>
    <cellStyle name="Hyperlink" xfId="607" builtinId="8" hidden="1"/>
    <cellStyle name="Hyperlink" xfId="505" builtinId="8" hidden="1"/>
    <cellStyle name="Hyperlink" xfId="191" builtinId="8" hidden="1"/>
    <cellStyle name="Hyperlink" xfId="501" builtinId="8" hidden="1"/>
    <cellStyle name="Hyperlink" xfId="43" builtinId="8" hidden="1"/>
    <cellStyle name="Hyperlink" xfId="677" builtinId="8" hidden="1"/>
    <cellStyle name="Hyperlink" xfId="307" builtinId="8" hidden="1"/>
    <cellStyle name="Hyperlink" xfId="555" builtinId="8" hidden="1"/>
    <cellStyle name="Hyperlink" xfId="107" builtinId="8" hidden="1"/>
    <cellStyle name="Hyperlink" xfId="195" builtinId="8" hidden="1"/>
    <cellStyle name="Hyperlink" xfId="453" builtinId="8" hidden="1"/>
    <cellStyle name="Hyperlink" xfId="557" builtinId="8" hidden="1"/>
    <cellStyle name="Hyperlink" xfId="345" builtinId="8" hidden="1"/>
    <cellStyle name="Hyperlink" xfId="417" builtinId="8" hidden="1"/>
    <cellStyle name="Hyperlink" xfId="407" builtinId="8" hidden="1"/>
    <cellStyle name="Hyperlink" xfId="431" builtinId="8" hidden="1"/>
    <cellStyle name="Hyperlink" xfId="13" builtinId="8" hidden="1"/>
    <cellStyle name="Hyperlink" xfId="79" builtinId="8" hidden="1"/>
    <cellStyle name="Hyperlink" xfId="211" builtinId="8" hidden="1"/>
    <cellStyle name="Hyperlink" xfId="713" builtinId="8" hidden="1"/>
    <cellStyle name="Hyperlink" xfId="337" builtinId="8" hidden="1"/>
    <cellStyle name="Hyperlink" xfId="411" builtinId="8" hidden="1"/>
    <cellStyle name="Hyperlink" xfId="451" builtinId="8" hidden="1"/>
    <cellStyle name="Hyperlink" xfId="575" builtinId="8" hidden="1"/>
    <cellStyle name="Hyperlink" xfId="297" builtinId="8" hidden="1"/>
    <cellStyle name="Hyperlink" xfId="149" builtinId="8" hidden="1"/>
    <cellStyle name="Hyperlink" xfId="689" builtinId="8" hidden="1"/>
    <cellStyle name="Hyperlink" xfId="259" builtinId="8" hidden="1"/>
    <cellStyle name="Hyperlink" xfId="541" builtinId="8" hidden="1"/>
    <cellStyle name="Hyperlink" xfId="523" builtinId="8" hidden="1"/>
    <cellStyle name="Hyperlink" xfId="229" builtinId="8" hidden="1"/>
    <cellStyle name="Hyperlink" xfId="81" builtinId="8" hidden="1"/>
    <cellStyle name="Hyperlink" xfId="131" builtinId="8" hidden="1"/>
    <cellStyle name="Hyperlink" xfId="583" builtinId="8" hidden="1"/>
    <cellStyle name="Hyperlink" xfId="645" builtinId="8" hidden="1"/>
    <cellStyle name="Hyperlink" xfId="55" builtinId="8" hidden="1"/>
    <cellStyle name="Hyperlink" xfId="707" builtinId="8" hidden="1"/>
    <cellStyle name="Hyperlink" xfId="561" builtinId="8" hidden="1"/>
    <cellStyle name="Hyperlink" xfId="413" builtinId="8" hidden="1"/>
    <cellStyle name="Hyperlink" xfId="699" builtinId="8" hidden="1"/>
    <cellStyle name="Hyperlink" xfId="159" builtinId="8" hidden="1"/>
    <cellStyle name="Hyperlink" xfId="285" builtinId="8" hidden="1"/>
    <cellStyle name="Hyperlink" xfId="631" builtinId="8" hidden="1"/>
    <cellStyle name="Hyperlink" xfId="63" builtinId="8" hidden="1"/>
    <cellStyle name="Hyperlink" xfId="49" builtinId="8" hidden="1"/>
    <cellStyle name="Hyperlink" xfId="219" builtinId="8" hidden="1"/>
    <cellStyle name="Hyperlink" xfId="445" builtinId="8" hidden="1"/>
    <cellStyle name="Hyperlink" xfId="15" builtinId="8" hidden="1"/>
    <cellStyle name="Hyperlink" xfId="65" builtinId="8" hidden="1"/>
    <cellStyle name="Hyperlink" xfId="57" builtinId="8" hidden="1"/>
    <cellStyle name="Hyperlink" xfId="651" builtinId="8" hidden="1"/>
    <cellStyle name="Hyperlink" xfId="593" builtinId="8" hidden="1"/>
    <cellStyle name="Hyperlink" xfId="321" builtinId="8" hidden="1"/>
    <cellStyle name="Hyperlink" xfId="163" builtinId="8" hidden="1"/>
    <cellStyle name="Hyperlink" xfId="151" builtinId="8" hidden="1"/>
    <cellStyle name="Hyperlink" xfId="171" builtinId="8" hidden="1"/>
    <cellStyle name="Hyperlink" xfId="303" builtinId="8" hidden="1"/>
    <cellStyle name="Hyperlink" xfId="275" builtinId="8" hidden="1"/>
    <cellStyle name="Hyperlink" xfId="331" builtinId="8" hidden="1"/>
    <cellStyle name="Hyperlink" xfId="153" builtinId="8" hidden="1"/>
    <cellStyle name="Hyperlink" xfId="565" builtinId="8" hidden="1"/>
    <cellStyle name="Hyperlink" xfId="473" builtinId="8" hidden="1"/>
    <cellStyle name="Hyperlink" xfId="521" builtinId="8" hidden="1"/>
    <cellStyle name="Hyperlink" xfId="599" builtinId="8" hidden="1"/>
    <cellStyle name="Hyperlink" xfId="239" builtinId="8" hidden="1"/>
    <cellStyle name="Hyperlink" xfId="543" builtinId="8" hidden="1"/>
    <cellStyle name="Hyperlink" xfId="661" builtinId="8" hidden="1"/>
    <cellStyle name="Hyperlink" xfId="673" builtinId="8" hidden="1"/>
    <cellStyle name="Hyperlink" xfId="359" builtinId="8" hidden="1"/>
    <cellStyle name="Hyperlink" xfId="145" builtinId="8" hidden="1"/>
    <cellStyle name="Hyperlink" xfId="709" builtinId="8" hidden="1"/>
    <cellStyle name="Hyperlink" xfId="241" builtinId="8" hidden="1"/>
    <cellStyle name="Hyperlink" xfId="69" builtinId="8" hidden="1"/>
    <cellStyle name="Hyperlink" xfId="519" builtinId="8" hidden="1"/>
    <cellStyle name="Hyperlink" xfId="719" builtinId="8" hidden="1"/>
    <cellStyle name="Hyperlink" xfId="115" builtinId="8" hidden="1"/>
    <cellStyle name="Hyperlink" xfId="455" builtinId="8" hidden="1"/>
    <cellStyle name="Hyperlink" xfId="119" builtinId="8" hidden="1"/>
    <cellStyle name="Hyperlink" xfId="703" builtinId="8" hidden="1"/>
    <cellStyle name="Hyperlink" xfId="507" builtinId="8" hidden="1"/>
    <cellStyle name="Hyperlink" xfId="731" builtinId="8" hidden="1"/>
    <cellStyle name="Hyperlink" xfId="161" builtinId="8" hidden="1"/>
    <cellStyle name="Hyperlink" xfId="45" builtinId="8" hidden="1"/>
    <cellStyle name="Hyperlink" xfId="295" builtinId="8" hidden="1"/>
    <cellStyle name="Hyperlink" xfId="177" builtinId="8" hidden="1"/>
    <cellStyle name="Hyperlink" xfId="37" builtinId="8" hidden="1"/>
    <cellStyle name="Hyperlink" xfId="657" builtinId="8" hidden="1"/>
    <cellStyle name="Hyperlink" xfId="441" builtinId="8" hidden="1"/>
    <cellStyle name="Hyperlink" xfId="207" builtinId="8" hidden="1"/>
    <cellStyle name="Hyperlink" xfId="95" builtinId="8" hidden="1"/>
    <cellStyle name="Hyperlink" xfId="263" builtinId="8" hidden="1"/>
    <cellStyle name="Hyperlink" xfId="251" builtinId="8" hidden="1"/>
    <cellStyle name="Hyperlink" xfId="663" builtinId="8" hidden="1"/>
    <cellStyle name="Hyperlink" xfId="435" builtinId="8" hidden="1"/>
    <cellStyle name="Hyperlink" xfId="535" builtinId="8" hidden="1"/>
    <cellStyle name="Hyperlink" xfId="601" builtinId="8" hidden="1"/>
    <cellStyle name="Hyperlink" xfId="597" builtinId="8" hidden="1"/>
    <cellStyle name="Hyperlink" xfId="687" builtinId="8" hidden="1"/>
    <cellStyle name="Hyperlink" xfId="271" builtinId="8" hidden="1"/>
    <cellStyle name="Hyperlink" xfId="499" builtinId="8" hidden="1"/>
    <cellStyle name="Hyperlink" xfId="509" builtinId="8" hidden="1"/>
    <cellStyle name="Hyperlink" xfId="257" builtinId="8" hidden="1"/>
    <cellStyle name="Hyperlink" xfId="123" builtinId="8" hidden="1"/>
    <cellStyle name="Hyperlink" xfId="559" builtinId="8" hidden="1"/>
    <cellStyle name="Hyperlink" xfId="667" builtinId="8" hidden="1"/>
    <cellStyle name="Hyperlink" xfId="109" builtinId="8" hidden="1"/>
    <cellStyle name="Hyperlink" xfId="727" builtinId="8" hidden="1"/>
    <cellStyle name="Hyperlink" xfId="697" builtinId="8" hidden="1"/>
    <cellStyle name="Hyperlink" xfId="549" builtinId="8" hidden="1"/>
    <cellStyle name="Hyperlink" xfId="471" builtinId="8" hidden="1"/>
    <cellStyle name="Hyperlink" xfId="277" builtinId="8" hidden="1"/>
    <cellStyle name="Hyperlink" xfId="305" builtinId="8" hidden="1"/>
    <cellStyle name="Hyperlink" xfId="11" builtinId="8" hidden="1"/>
    <cellStyle name="Hyperlink" xfId="671" builtinId="8" hidden="1"/>
    <cellStyle name="Hyperlink" xfId="325" builtinId="8" hidden="1"/>
    <cellStyle name="Hyperlink" xfId="421" builtinId="8" hidden="1"/>
    <cellStyle name="Hyperlink" xfId="695" builtinId="8" hidden="1"/>
    <cellStyle name="Hyperlink" xfId="529" builtinId="8" hidden="1"/>
    <cellStyle name="Hyperlink" xfId="117" builtinId="8" hidden="1"/>
    <cellStyle name="Hyperlink" xfId="379" builtinId="8" hidden="1"/>
    <cellStyle name="Hyperlink" xfId="189" builtinId="8" hidden="1"/>
    <cellStyle name="Hyperlink" xfId="23" builtinId="8" hidden="1"/>
    <cellStyle name="Hyperlink" xfId="165" builtinId="8" hidden="1"/>
    <cellStyle name="Hyperlink" xfId="395" builtinId="8" hidden="1"/>
    <cellStyle name="Hyperlink" xfId="429" builtinId="8" hidden="1"/>
    <cellStyle name="Hyperlink" xfId="595" builtinId="8" hidden="1"/>
    <cellStyle name="Hyperlink" xfId="573" builtinId="8" hidden="1"/>
    <cellStyle name="Hyperlink" xfId="611" builtinId="8" hidden="1"/>
    <cellStyle name="Hyperlink" xfId="365" builtinId="8" hidden="1"/>
    <cellStyle name="Hyperlink" xfId="329" builtinId="8" hidden="1"/>
    <cellStyle name="Hyperlink" xfId="127" builtinId="8" hidden="1"/>
    <cellStyle name="Hyperlink" xfId="209" builtinId="8" hidden="1"/>
    <cellStyle name="Hyperlink" xfId="173" builtinId="8" hidden="1"/>
    <cellStyle name="Hyperlink" xfId="261" builtinId="8" hidden="1"/>
    <cellStyle name="Hyperlink" xfId="231" builtinId="8" hidden="1"/>
    <cellStyle name="Hyperlink" xfId="497" builtinId="8" hidden="1"/>
    <cellStyle name="Hyperlink" xfId="619" builtinId="8" hidden="1"/>
    <cellStyle name="Hyperlink" xfId="235" builtinId="8" hidden="1"/>
    <cellStyle name="Hyperlink" xfId="291" builtinId="8" hidden="1"/>
    <cellStyle name="Hyperlink" xfId="737" builtinId="8" hidden="1"/>
    <cellStyle name="Hyperlink" xfId="683" builtinId="8" hidden="1"/>
    <cellStyle name="Hyperlink" xfId="221" builtinId="8" hidden="1"/>
    <cellStyle name="Hyperlink" xfId="283" builtinId="8" hidden="1"/>
    <cellStyle name="Hyperlink" xfId="335" builtinId="8" hidden="1"/>
    <cellStyle name="Hyperlink" xfId="739" builtinId="8" hidden="1"/>
    <cellStyle name="Hyperlink" xfId="289" builtinId="8" hidden="1"/>
    <cellStyle name="Hyperlink" xfId="603" builtinId="8" hidden="1"/>
    <cellStyle name="Hyperlink" xfId="371" builtinId="8" hidden="1"/>
    <cellStyle name="Hyperlink" xfId="659" builtinId="8" hidden="1"/>
    <cellStyle name="Hyperlink" xfId="609" builtinId="8" hidden="1"/>
    <cellStyle name="Hyperlink" xfId="385" builtinId="8" hidden="1"/>
    <cellStyle name="Hyperlink" xfId="539" builtinId="8" hidden="1"/>
    <cellStyle name="Hyperlink" xfId="299" builtinId="8" hidden="1"/>
    <cellStyle name="Hyperlink" xfId="223" builtinId="8" hidden="1"/>
    <cellStyle name="Hyperlink" xfId="419" builtinId="8" hidden="1"/>
    <cellStyle name="Hyperlink" xfId="313" builtinId="8" hidden="1"/>
    <cellStyle name="Hyperlink" xfId="67" builtinId="8" hidden="1"/>
    <cellStyle name="Hyperlink" xfId="141" builtinId="8" hidden="1"/>
    <cellStyle name="Hyperlink" xfId="465" builtinId="8" hidden="1"/>
    <cellStyle name="Hyperlink" xfId="493" builtinId="8" hidden="1"/>
    <cellStyle name="Hyperlink" xfId="487" builtinId="8" hidden="1"/>
    <cellStyle name="Hyperlink" xfId="349" builtinId="8" hidden="1"/>
    <cellStyle name="Hyperlink" xfId="363" builtinId="8" hidden="1"/>
    <cellStyle name="Hyperlink" xfId="443" builtinId="8" hidden="1"/>
    <cellStyle name="Hyperlink" xfId="391" builtinId="8" hidden="1"/>
    <cellStyle name="Hyperlink" xfId="515" builtinId="8" hidden="1"/>
    <cellStyle name="Hyperlink" xfId="47" builtinId="8" hidden="1"/>
    <cellStyle name="Hyperlink" xfId="19" builtinId="8" hidden="1"/>
    <cellStyle name="Hyperlink" xfId="83" builtinId="8" hidden="1"/>
    <cellStyle name="Hyperlink" xfId="393" builtinId="8" hidden="1"/>
    <cellStyle name="Hyperlink" xfId="311" builtinId="8" hidden="1"/>
    <cellStyle name="Hyperlink" xfId="569" builtinId="8" hidden="1"/>
    <cellStyle name="Hyperlink" xfId="273" builtinId="8" hidden="1"/>
    <cellStyle name="Hyperlink" xfId="129" builtinId="8" hidden="1"/>
    <cellStyle name="Hyperlink" xfId="587" builtinId="8" hidden="1"/>
    <cellStyle name="Hyperlink" xfId="93" builtinId="8" hidden="1"/>
    <cellStyle name="Hyperlink" xfId="249" builtinId="8" hidden="1"/>
    <cellStyle name="Hyperlink" xfId="681" builtinId="8" hidden="1"/>
    <cellStyle name="Hyperlink" xfId="121" builtinId="8" hidden="1"/>
    <cellStyle name="Hyperlink" xfId="197" builtinId="8" hidden="1"/>
    <cellStyle name="Hyperlink" xfId="483" builtinId="8" hidden="1"/>
    <cellStyle name="Hyperlink" xfId="343" builtinId="8" hidden="1"/>
    <cellStyle name="Hyperlink" xfId="491" builtinId="8" hidden="1"/>
    <cellStyle name="Hyperlink" xfId="647" builtinId="8" hidden="1"/>
    <cellStyle name="Hyperlink" xfId="735" builtinId="8" hidden="1"/>
    <cellStyle name="Hyperlink" xfId="133" builtinId="8" hidden="1"/>
    <cellStyle name="Hyperlink" xfId="1" builtinId="8" hidden="1"/>
    <cellStyle name="Hyperlink" xfId="693" builtinId="8" hidden="1"/>
    <cellStyle name="Hyperlink" xfId="35" builtinId="8" hidden="1"/>
    <cellStyle name="Hyperlink" xfId="265" builtinId="8" hidden="1"/>
    <cellStyle name="Hyperlink" xfId="553" builtinId="8" hidden="1"/>
    <cellStyle name="Hyperlink" xfId="437" builtinId="8" hidden="1"/>
    <cellStyle name="Hyperlink" xfId="629" builtinId="8" hidden="1"/>
    <cellStyle name="Hyperlink" xfId="679" builtinId="8" hidden="1"/>
    <cellStyle name="Normal" xfId="0" builtinId="0" customBuiltin="1"/>
    <cellStyle name="Normal 2" xfId="742" xr:uid="{00000000-0005-0000-0000-0000E5020000}"/>
    <cellStyle name="Normal 2 2" xfId="744" xr:uid="{00000000-0005-0000-0000-0000E6020000}"/>
    <cellStyle name="Normal 2 3" xfId="747" xr:uid="{00000000-0005-0000-0000-0000E7020000}"/>
    <cellStyle name="Normal 3" xfId="746" xr:uid="{00000000-0005-0000-0000-0000E8020000}"/>
    <cellStyle name="Normal 3 2" xfId="749" xr:uid="{00000000-0005-0000-0000-0000E9020000}"/>
    <cellStyle name="Normal 4" xfId="745" xr:uid="{00000000-0005-0000-0000-0000EA020000}"/>
    <cellStyle name="Normal 4 2" xfId="748" xr:uid="{00000000-0005-0000-0000-0000EB020000}"/>
    <cellStyle name="Normal 5" xfId="750" xr:uid="{00000000-0005-0000-0000-0000EC020000}"/>
    <cellStyle name="Normal 6" xfId="751" xr:uid="{D9EECDC6-00D4-4F45-BBD3-F84185642ED6}"/>
    <cellStyle name="Normal_Part E" xfId="743" xr:uid="{00000000-0005-0000-0000-0000ED020000}"/>
    <cellStyle name="Percent" xfId="741" builtinId="5"/>
  </cellStyles>
  <dxfs count="10">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4"/>
  <colors>
    <mruColors>
      <color rgb="FF006666"/>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20</xdr:col>
      <xdr:colOff>0</xdr:colOff>
      <xdr:row>13</xdr:row>
      <xdr:rowOff>0</xdr:rowOff>
    </xdr:from>
    <xdr:to>
      <xdr:col>20</xdr:col>
      <xdr:colOff>304800</xdr:colOff>
      <xdr:row>14</xdr:row>
      <xdr:rowOff>95249</xdr:rowOff>
    </xdr:to>
    <xdr:sp macro="" textlink="">
      <xdr:nvSpPr>
        <xdr:cNvPr id="45060" name="avatar">
          <a:extLst>
            <a:ext uri="{FF2B5EF4-FFF2-40B4-BE49-F238E27FC236}">
              <a16:creationId xmlns:a16="http://schemas.microsoft.com/office/drawing/2014/main" id="{CE4440FA-8CF4-C53F-3B40-3A0172C0FB6B}"/>
            </a:ext>
          </a:extLst>
        </xdr:cNvPr>
        <xdr:cNvSpPr>
          <a:spLocks noChangeAspect="1" noChangeArrowheads="1"/>
        </xdr:cNvSpPr>
      </xdr:nvSpPr>
      <xdr:spPr bwMode="auto">
        <a:xfrm>
          <a:off x="12334875" y="314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13</xdr:row>
      <xdr:rowOff>0</xdr:rowOff>
    </xdr:from>
    <xdr:to>
      <xdr:col>20</xdr:col>
      <xdr:colOff>304800</xdr:colOff>
      <xdr:row>14</xdr:row>
      <xdr:rowOff>95249</xdr:rowOff>
    </xdr:to>
    <xdr:sp macro="" textlink="">
      <xdr:nvSpPr>
        <xdr:cNvPr id="2" name="avatar">
          <a:extLst>
            <a:ext uri="{FF2B5EF4-FFF2-40B4-BE49-F238E27FC236}">
              <a16:creationId xmlns:a16="http://schemas.microsoft.com/office/drawing/2014/main" id="{06246BE6-390A-4F35-A43F-62F2182C0010}"/>
            </a:ext>
          </a:extLst>
        </xdr:cNvPr>
        <xdr:cNvSpPr>
          <a:spLocks noChangeAspect="1" noChangeArrowheads="1"/>
        </xdr:cNvSpPr>
      </xdr:nvSpPr>
      <xdr:spPr bwMode="auto">
        <a:xfrm>
          <a:off x="11334750" y="251460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13</xdr:row>
      <xdr:rowOff>0</xdr:rowOff>
    </xdr:from>
    <xdr:to>
      <xdr:col>20</xdr:col>
      <xdr:colOff>304800</xdr:colOff>
      <xdr:row>14</xdr:row>
      <xdr:rowOff>95249</xdr:rowOff>
    </xdr:to>
    <xdr:sp macro="" textlink="">
      <xdr:nvSpPr>
        <xdr:cNvPr id="3" name="avatar">
          <a:extLst>
            <a:ext uri="{FF2B5EF4-FFF2-40B4-BE49-F238E27FC236}">
              <a16:creationId xmlns:a16="http://schemas.microsoft.com/office/drawing/2014/main" id="{AB901081-46BE-44D1-BAE6-A6890AEB56C4}"/>
            </a:ext>
          </a:extLst>
        </xdr:cNvPr>
        <xdr:cNvSpPr>
          <a:spLocks noChangeAspect="1" noChangeArrowheads="1"/>
        </xdr:cNvSpPr>
      </xdr:nvSpPr>
      <xdr:spPr bwMode="auto">
        <a:xfrm>
          <a:off x="11334750" y="251460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61"/>
  <sheetViews>
    <sheetView showGridLines="0" view="pageBreakPreview" zoomScaleNormal="130" zoomScaleSheetLayoutView="100" workbookViewId="0">
      <selection activeCell="F18" sqref="F18"/>
    </sheetView>
  </sheetViews>
  <sheetFormatPr defaultColWidth="4.33203125" defaultRowHeight="11.5" x14ac:dyDescent="0.35"/>
  <cols>
    <col min="1" max="4" width="4.33203125" style="27"/>
    <col min="5" max="5" width="4.33203125" style="76"/>
    <col min="6" max="16384" width="4.33203125" style="27"/>
  </cols>
  <sheetData>
    <row r="1" spans="2:29" s="122" customFormat="1" ht="16.5" customHeight="1" x14ac:dyDescent="0.35">
      <c r="C1" s="251" t="s">
        <v>0</v>
      </c>
      <c r="D1" s="251"/>
      <c r="E1" s="254"/>
      <c r="F1" s="251"/>
      <c r="G1" s="251"/>
      <c r="H1" s="251"/>
      <c r="I1" s="251"/>
      <c r="J1" s="251"/>
      <c r="K1" s="251"/>
      <c r="L1" s="251"/>
      <c r="M1" s="251"/>
      <c r="N1" s="251"/>
      <c r="O1" s="4"/>
      <c r="P1" s="251"/>
      <c r="Q1" s="251"/>
      <c r="R1" s="251"/>
      <c r="S1" s="251"/>
      <c r="T1" s="251"/>
      <c r="U1" s="251"/>
      <c r="V1" s="251"/>
      <c r="W1" s="251"/>
      <c r="AB1" s="251"/>
    </row>
    <row r="2" spans="2:29" s="122" customFormat="1" ht="16.5" customHeight="1" x14ac:dyDescent="0.35">
      <c r="B2" s="252"/>
      <c r="C2" s="251"/>
      <c r="D2" s="251"/>
      <c r="E2" s="254"/>
      <c r="F2" s="251"/>
      <c r="G2" s="251"/>
      <c r="H2" s="251"/>
      <c r="I2" s="251"/>
      <c r="J2" s="251"/>
      <c r="K2" s="251"/>
      <c r="L2" s="251"/>
      <c r="M2" s="251"/>
      <c r="N2" s="251"/>
      <c r="O2" s="4"/>
      <c r="P2" s="251"/>
      <c r="Q2" s="251"/>
      <c r="R2" s="251"/>
      <c r="S2" s="251"/>
      <c r="T2" s="251"/>
      <c r="U2" s="251"/>
      <c r="V2" s="251"/>
      <c r="W2" s="251"/>
      <c r="AB2" s="109"/>
    </row>
    <row r="3" spans="2:29" s="122" customFormat="1" ht="16.5" customHeight="1" x14ac:dyDescent="0.35">
      <c r="B3" s="253" t="s">
        <v>1</v>
      </c>
      <c r="C3" s="253"/>
      <c r="D3" s="252"/>
      <c r="E3" s="385"/>
      <c r="F3" s="365"/>
      <c r="G3" s="365"/>
      <c r="H3" s="5"/>
      <c r="I3" s="5"/>
      <c r="J3" s="5"/>
      <c r="K3" s="4"/>
      <c r="L3" s="251"/>
      <c r="M3" s="4"/>
      <c r="N3" s="4"/>
      <c r="O3" s="4"/>
      <c r="P3" s="4"/>
      <c r="Q3" s="4"/>
      <c r="R3" s="4"/>
      <c r="S3" s="4"/>
      <c r="T3" s="4"/>
      <c r="U3" s="4"/>
      <c r="V3" s="4"/>
      <c r="W3" s="4"/>
      <c r="X3" s="4"/>
      <c r="Y3" s="4"/>
      <c r="Z3" s="4"/>
      <c r="AA3" s="109"/>
    </row>
    <row r="4" spans="2:29" s="122" customFormat="1" ht="16.5" customHeight="1" x14ac:dyDescent="0.35">
      <c r="E4" s="255"/>
      <c r="G4" s="17"/>
      <c r="H4" s="4"/>
      <c r="I4" s="4"/>
      <c r="J4" s="4"/>
      <c r="K4" s="4"/>
      <c r="L4" s="4"/>
      <c r="M4" s="4"/>
      <c r="N4" s="4"/>
      <c r="O4" s="4"/>
      <c r="P4" s="4"/>
      <c r="Q4" s="4"/>
      <c r="R4" s="4"/>
      <c r="S4" s="4"/>
      <c r="T4" s="4"/>
      <c r="U4" s="4"/>
      <c r="V4" s="4"/>
      <c r="W4" s="4"/>
      <c r="X4" s="4"/>
      <c r="Y4" s="4"/>
      <c r="Z4" s="4"/>
      <c r="AA4" s="4"/>
      <c r="AB4" s="4"/>
    </row>
    <row r="5" spans="2:29" s="122" customFormat="1" ht="16.5" customHeight="1" x14ac:dyDescent="0.25">
      <c r="B5" s="252" t="s">
        <v>2</v>
      </c>
      <c r="C5" s="252"/>
      <c r="D5" s="252"/>
      <c r="E5" s="386"/>
      <c r="F5" s="365"/>
      <c r="G5" s="365"/>
      <c r="H5" s="583">
        <v>0</v>
      </c>
      <c r="I5" s="366"/>
      <c r="J5" s="366"/>
      <c r="K5" s="367"/>
      <c r="L5" s="367"/>
      <c r="M5" s="367"/>
      <c r="N5" s="4"/>
      <c r="O5" s="4"/>
      <c r="P5" s="4"/>
      <c r="Q5" s="4"/>
      <c r="R5" s="4"/>
      <c r="S5" s="4"/>
      <c r="T5" s="4"/>
      <c r="U5" s="4"/>
      <c r="V5" s="4"/>
      <c r="W5" s="4"/>
      <c r="X5" s="4"/>
      <c r="Y5" s="4"/>
      <c r="Z5" s="4"/>
      <c r="AA5" s="4"/>
      <c r="AB5" s="4"/>
      <c r="AC5" s="109"/>
    </row>
    <row r="6" spans="2:29" s="122" customFormat="1" ht="16.5" customHeight="1" x14ac:dyDescent="0.35">
      <c r="E6" s="255"/>
      <c r="F6" s="17"/>
      <c r="G6" s="4"/>
      <c r="H6" s="4"/>
      <c r="I6" s="4"/>
      <c r="J6" s="4"/>
      <c r="K6" s="4"/>
      <c r="L6" s="4"/>
      <c r="M6" s="4"/>
      <c r="N6" s="4"/>
      <c r="O6" s="4"/>
      <c r="P6" s="4"/>
      <c r="Q6" s="4"/>
      <c r="R6" s="4"/>
      <c r="S6" s="4"/>
      <c r="T6" s="4"/>
      <c r="U6" s="4"/>
      <c r="V6" s="4"/>
      <c r="W6" s="4"/>
      <c r="X6" s="4"/>
      <c r="Y6" s="4"/>
      <c r="Z6" s="4"/>
      <c r="AA6" s="4"/>
    </row>
    <row r="7" spans="2:29" s="9" customFormat="1" ht="16.5" customHeight="1" x14ac:dyDescent="0.25">
      <c r="B7" s="369" t="s">
        <v>3</v>
      </c>
      <c r="C7" s="369"/>
      <c r="D7" s="369"/>
      <c r="E7" s="387"/>
      <c r="F7" s="17"/>
      <c r="G7" s="251"/>
      <c r="H7" s="278"/>
      <c r="I7" s="370"/>
      <c r="J7" s="272"/>
      <c r="K7" s="371"/>
      <c r="L7" s="273"/>
      <c r="M7" s="273"/>
      <c r="N7" s="167"/>
      <c r="P7" s="27"/>
      <c r="AB7" s="122"/>
    </row>
    <row r="8" spans="2:29" s="9" customFormat="1" ht="16.5" customHeight="1" x14ac:dyDescent="0.25">
      <c r="B8" s="369"/>
      <c r="C8" s="369"/>
      <c r="D8" s="369"/>
      <c r="E8" s="4">
        <v>1</v>
      </c>
      <c r="F8" s="4" t="s">
        <v>4</v>
      </c>
      <c r="G8" s="4"/>
      <c r="H8" s="555" t="s">
        <v>5</v>
      </c>
      <c r="I8" s="556"/>
      <c r="J8" s="272"/>
      <c r="K8" s="371"/>
      <c r="L8" s="273"/>
      <c r="M8" s="273"/>
      <c r="N8" s="167"/>
      <c r="P8" s="27"/>
      <c r="AB8" s="122"/>
    </row>
    <row r="9" spans="2:29" s="9" customFormat="1" ht="16.5" customHeight="1" x14ac:dyDescent="0.25">
      <c r="B9" s="369"/>
      <c r="C9" s="369"/>
      <c r="D9" s="369"/>
      <c r="E9" s="4">
        <v>2</v>
      </c>
      <c r="F9" s="4" t="s">
        <v>6</v>
      </c>
      <c r="G9" s="4"/>
      <c r="H9" s="555" t="s">
        <v>7</v>
      </c>
      <c r="I9" s="556"/>
      <c r="J9" s="272"/>
      <c r="K9" s="371"/>
      <c r="L9" s="273"/>
      <c r="M9" s="273"/>
      <c r="N9" s="167"/>
      <c r="P9" s="27"/>
      <c r="AB9" s="122"/>
    </row>
    <row r="10" spans="2:29" s="9" customFormat="1" ht="16.5" customHeight="1" x14ac:dyDescent="0.25">
      <c r="B10" s="16"/>
      <c r="C10" s="16"/>
      <c r="D10" s="16"/>
      <c r="E10" s="18">
        <v>3</v>
      </c>
      <c r="F10" s="18" t="s">
        <v>8</v>
      </c>
      <c r="G10" s="105"/>
      <c r="H10" s="555" t="s">
        <v>9</v>
      </c>
      <c r="I10" s="557"/>
      <c r="J10" s="254"/>
      <c r="K10" s="254"/>
      <c r="L10" s="8"/>
      <c r="M10" s="8"/>
      <c r="N10" s="8"/>
      <c r="O10" s="252"/>
      <c r="AB10" s="67"/>
    </row>
    <row r="11" spans="2:29" s="9" customFormat="1" ht="16.5" customHeight="1" x14ac:dyDescent="0.25">
      <c r="B11" s="16"/>
      <c r="C11" s="16"/>
      <c r="D11" s="16"/>
      <c r="E11" s="18">
        <v>4</v>
      </c>
      <c r="F11" s="18" t="s">
        <v>10</v>
      </c>
      <c r="G11" s="105"/>
      <c r="H11" s="555" t="s">
        <v>11</v>
      </c>
      <c r="I11" s="557"/>
      <c r="J11" s="254"/>
      <c r="K11" s="254"/>
      <c r="L11" s="8"/>
      <c r="M11" s="8"/>
      <c r="N11" s="8"/>
      <c r="O11" s="252"/>
      <c r="AB11" s="67"/>
    </row>
    <row r="12" spans="2:29" s="9" customFormat="1" ht="16.5" customHeight="1" x14ac:dyDescent="0.25">
      <c r="B12" s="16"/>
      <c r="C12" s="16"/>
      <c r="D12" s="16"/>
      <c r="E12" s="67">
        <v>5</v>
      </c>
      <c r="F12" s="67" t="s">
        <v>12</v>
      </c>
      <c r="G12" s="16"/>
      <c r="H12" s="589" t="s">
        <v>13</v>
      </c>
      <c r="I12" s="590"/>
      <c r="J12" s="254"/>
      <c r="K12" s="254"/>
      <c r="L12" s="16"/>
      <c r="M12" s="16"/>
      <c r="N12" s="16"/>
      <c r="O12" s="252"/>
      <c r="P12" s="67"/>
      <c r="AB12" s="67"/>
    </row>
    <row r="13" spans="2:29" s="122" customFormat="1" ht="16.5" customHeight="1" x14ac:dyDescent="0.25">
      <c r="E13" s="255"/>
      <c r="F13" s="109"/>
      <c r="G13" s="251"/>
      <c r="H13" s="251"/>
      <c r="I13" s="252"/>
      <c r="J13" s="16"/>
      <c r="K13" s="16"/>
      <c r="L13" s="16"/>
      <c r="M13" s="16"/>
      <c r="N13" s="16"/>
      <c r="O13" s="16"/>
      <c r="P13" s="252"/>
      <c r="Q13" s="9"/>
      <c r="R13" s="9"/>
      <c r="S13" s="9"/>
      <c r="T13" s="9"/>
      <c r="U13" s="9"/>
      <c r="V13" s="9"/>
      <c r="W13" s="9"/>
      <c r="X13" s="9"/>
      <c r="Y13" s="9"/>
      <c r="Z13" s="4"/>
      <c r="AA13" s="4"/>
    </row>
    <row r="14" spans="2:29" s="9" customFormat="1" ht="16.5" customHeight="1" x14ac:dyDescent="0.25">
      <c r="B14" s="252" t="s">
        <v>14</v>
      </c>
      <c r="C14" s="252"/>
      <c r="D14" s="252"/>
      <c r="E14" s="387"/>
      <c r="F14" s="109"/>
      <c r="G14" s="251"/>
      <c r="H14" s="251"/>
      <c r="I14" s="251"/>
      <c r="J14" s="251"/>
      <c r="K14" s="122"/>
      <c r="L14" s="251"/>
      <c r="M14" s="565" t="s">
        <v>15</v>
      </c>
      <c r="N14" s="566"/>
      <c r="O14" s="567"/>
      <c r="P14" s="585"/>
      <c r="Q14" s="568"/>
      <c r="AB14" s="109"/>
    </row>
    <row r="15" spans="2:29" s="9" customFormat="1" ht="16.5" customHeight="1" x14ac:dyDescent="0.25">
      <c r="B15" s="252"/>
      <c r="C15" s="252"/>
      <c r="D15" s="252"/>
      <c r="E15" s="255">
        <v>1</v>
      </c>
      <c r="F15" s="109" t="s">
        <v>16</v>
      </c>
      <c r="G15" s="251"/>
      <c r="H15" s="251"/>
      <c r="I15" s="251"/>
      <c r="J15" s="67"/>
      <c r="K15" s="67"/>
      <c r="L15" s="251"/>
      <c r="M15" s="122" t="s">
        <v>17</v>
      </c>
      <c r="N15" s="122"/>
      <c r="O15" s="252"/>
      <c r="P15" s="67"/>
      <c r="AB15" s="109"/>
    </row>
    <row r="16" spans="2:29" s="9" customFormat="1" ht="16.5" customHeight="1" x14ac:dyDescent="0.25">
      <c r="B16" s="252"/>
      <c r="C16" s="252"/>
      <c r="D16" s="252"/>
      <c r="E16" s="135">
        <v>2</v>
      </c>
      <c r="F16" s="109" t="s">
        <v>18</v>
      </c>
      <c r="G16" s="251"/>
      <c r="H16" s="251"/>
      <c r="I16" s="251"/>
      <c r="J16" s="67"/>
      <c r="K16" s="67"/>
      <c r="L16" s="251"/>
      <c r="M16" s="122" t="s">
        <v>19</v>
      </c>
      <c r="N16" s="122"/>
      <c r="O16" s="252"/>
      <c r="P16" s="67"/>
      <c r="AB16" s="109"/>
    </row>
    <row r="17" spans="2:28" s="9" customFormat="1" ht="16.5" customHeight="1" x14ac:dyDescent="0.25">
      <c r="B17" s="253"/>
      <c r="C17" s="253"/>
      <c r="D17" s="253"/>
      <c r="E17" s="254"/>
      <c r="F17" s="252"/>
      <c r="G17" s="252"/>
      <c r="H17" s="252"/>
      <c r="I17" s="8"/>
      <c r="J17" s="8"/>
      <c r="K17" s="8"/>
      <c r="L17" s="8"/>
      <c r="M17" s="8"/>
      <c r="N17" s="8"/>
      <c r="O17" s="252"/>
      <c r="AB17" s="109"/>
    </row>
    <row r="18" spans="2:28" s="9" customFormat="1" ht="16.5" customHeight="1" x14ac:dyDescent="0.25">
      <c r="B18" s="369" t="s">
        <v>20</v>
      </c>
      <c r="C18" s="369"/>
      <c r="D18" s="369"/>
      <c r="E18" s="389"/>
      <c r="F18" s="368"/>
      <c r="G18" s="368"/>
      <c r="H18" s="278"/>
      <c r="I18" s="370"/>
      <c r="J18" s="272"/>
      <c r="K18" s="371"/>
      <c r="L18" s="273"/>
      <c r="M18" s="273"/>
      <c r="N18" s="167"/>
      <c r="P18" s="27"/>
      <c r="AB18" s="122"/>
    </row>
    <row r="19" spans="2:28" s="9" customFormat="1" ht="16.5" customHeight="1" x14ac:dyDescent="0.25">
      <c r="B19" s="369"/>
      <c r="C19" s="369"/>
      <c r="D19" s="369"/>
      <c r="E19" s="388">
        <v>676</v>
      </c>
      <c r="F19" s="372" t="s">
        <v>21</v>
      </c>
      <c r="G19" s="146"/>
      <c r="H19" s="278"/>
      <c r="I19" s="370"/>
      <c r="J19" s="272"/>
      <c r="K19" s="371"/>
      <c r="L19" s="273"/>
      <c r="M19" s="273"/>
      <c r="N19" s="167"/>
      <c r="P19" s="27"/>
      <c r="AB19" s="122"/>
    </row>
    <row r="20" spans="2:28" s="9" customFormat="1" ht="16.5" customHeight="1" x14ac:dyDescent="0.25">
      <c r="B20" s="369"/>
      <c r="C20" s="369"/>
      <c r="D20" s="369"/>
      <c r="E20" s="388">
        <v>678</v>
      </c>
      <c r="F20" s="372" t="s">
        <v>22</v>
      </c>
      <c r="G20" s="146"/>
      <c r="H20" s="278"/>
      <c r="I20" s="370"/>
      <c r="J20" s="272"/>
      <c r="K20" s="371"/>
      <c r="L20" s="273"/>
      <c r="M20" s="273"/>
      <c r="N20" s="167"/>
      <c r="P20" s="27"/>
      <c r="AB20" s="122"/>
    </row>
    <row r="21" spans="2:28" s="9" customFormat="1" ht="16.5" customHeight="1" x14ac:dyDescent="0.25">
      <c r="B21" s="16"/>
      <c r="C21" s="16"/>
      <c r="D21" s="16"/>
      <c r="E21" s="135">
        <v>686</v>
      </c>
      <c r="F21" s="67" t="s">
        <v>23</v>
      </c>
      <c r="G21" s="105"/>
      <c r="H21" s="109"/>
      <c r="I21" s="17"/>
      <c r="J21" s="254"/>
      <c r="K21" s="254"/>
      <c r="L21" s="8"/>
      <c r="M21" s="8"/>
      <c r="N21" s="8"/>
      <c r="O21" s="252"/>
      <c r="AB21" s="67"/>
    </row>
    <row r="22" spans="2:28" s="122" customFormat="1" ht="16.5" customHeight="1" x14ac:dyDescent="0.25">
      <c r="E22" s="255"/>
      <c r="F22" s="17"/>
      <c r="G22" s="251"/>
      <c r="H22" s="251"/>
      <c r="I22" s="252"/>
      <c r="J22" s="8"/>
      <c r="K22" s="8"/>
      <c r="L22" s="8"/>
      <c r="M22" s="8"/>
      <c r="N22" s="8"/>
      <c r="O22" s="8"/>
      <c r="P22" s="252"/>
      <c r="Q22" s="9"/>
      <c r="R22" s="9"/>
      <c r="S22" s="9"/>
      <c r="T22" s="9"/>
      <c r="U22" s="9"/>
      <c r="V22" s="9"/>
      <c r="W22" s="9"/>
      <c r="X22" s="9"/>
      <c r="Y22" s="9"/>
      <c r="Z22" s="4"/>
      <c r="AA22" s="4"/>
    </row>
    <row r="23" spans="2:28" s="122" customFormat="1" ht="18.75" customHeight="1" x14ac:dyDescent="0.25">
      <c r="B23" s="253" t="s">
        <v>24</v>
      </c>
      <c r="C23" s="109"/>
      <c r="D23" s="109"/>
      <c r="E23" s="769"/>
      <c r="F23" s="740"/>
      <c r="G23" s="741"/>
      <c r="I23" s="17"/>
      <c r="J23" s="8"/>
      <c r="L23" s="17"/>
      <c r="O23" s="17"/>
      <c r="P23" s="17"/>
      <c r="Q23" s="166"/>
      <c r="R23" s="8"/>
      <c r="S23" s="9"/>
      <c r="T23" s="9"/>
      <c r="U23" s="9"/>
      <c r="V23" s="9"/>
      <c r="W23" s="9"/>
      <c r="X23" s="9"/>
      <c r="Y23" s="9"/>
      <c r="Z23" s="4"/>
      <c r="AA23" s="4"/>
      <c r="AB23" s="109"/>
    </row>
    <row r="24" spans="2:28" s="122" customFormat="1" ht="18.75" customHeight="1" x14ac:dyDescent="0.25">
      <c r="B24" s="253"/>
      <c r="C24" s="109"/>
      <c r="D24" s="109"/>
      <c r="E24" s="255"/>
      <c r="F24" s="17"/>
      <c r="G24" s="254"/>
      <c r="H24" s="254"/>
      <c r="I24" s="8"/>
      <c r="J24" s="8"/>
      <c r="N24" s="8"/>
      <c r="O24" s="8"/>
      <c r="P24" s="8"/>
      <c r="Q24" s="8"/>
      <c r="R24" s="8"/>
      <c r="S24" s="9"/>
      <c r="T24" s="9"/>
      <c r="U24" s="9"/>
      <c r="V24" s="9"/>
      <c r="W24" s="9"/>
      <c r="X24" s="9"/>
      <c r="Y24" s="9"/>
      <c r="Z24" s="4"/>
      <c r="AA24" s="4"/>
      <c r="AB24" s="109"/>
    </row>
    <row r="25" spans="2:28" s="122" customFormat="1" ht="18.75" customHeight="1" x14ac:dyDescent="0.25">
      <c r="B25" s="253" t="s">
        <v>25</v>
      </c>
      <c r="C25" s="109"/>
      <c r="D25" s="109"/>
      <c r="E25" s="769"/>
      <c r="F25" s="740"/>
      <c r="G25" s="741"/>
      <c r="I25" s="17"/>
      <c r="J25" s="8"/>
      <c r="L25" s="17"/>
      <c r="O25" s="17"/>
      <c r="P25" s="17"/>
      <c r="Q25" s="166"/>
      <c r="R25" s="8"/>
      <c r="S25" s="9"/>
      <c r="T25" s="9"/>
      <c r="U25" s="9"/>
      <c r="V25" s="9"/>
      <c r="W25" s="9"/>
      <c r="X25" s="9"/>
      <c r="Y25" s="9"/>
      <c r="Z25" s="4"/>
      <c r="AA25" s="4"/>
      <c r="AB25" s="109"/>
    </row>
    <row r="26" spans="2:28" s="122" customFormat="1" ht="18.75" customHeight="1" x14ac:dyDescent="0.25">
      <c r="B26" s="253"/>
      <c r="C26" s="109"/>
      <c r="D26" s="109"/>
      <c r="E26" s="255"/>
      <c r="F26" s="17"/>
      <c r="G26" s="254"/>
      <c r="H26" s="254"/>
      <c r="I26" s="8"/>
      <c r="J26" s="8"/>
      <c r="N26" s="8"/>
      <c r="O26" s="8"/>
      <c r="P26" s="8"/>
      <c r="Q26" s="8"/>
      <c r="R26" s="8"/>
      <c r="S26" s="9"/>
      <c r="T26" s="9"/>
      <c r="U26" s="9"/>
      <c r="V26" s="9"/>
      <c r="W26" s="9"/>
      <c r="X26" s="9"/>
      <c r="Y26" s="9"/>
      <c r="Z26" s="4"/>
      <c r="AA26" s="4"/>
      <c r="AB26" s="109"/>
    </row>
    <row r="27" spans="2:28" ht="18.75" customHeight="1" x14ac:dyDescent="0.35">
      <c r="B27" s="251" t="s">
        <v>26</v>
      </c>
      <c r="C27" s="4"/>
      <c r="D27" s="4"/>
      <c r="E27" s="919"/>
      <c r="F27" s="920"/>
      <c r="G27" s="920"/>
      <c r="H27" s="920"/>
      <c r="I27" s="920"/>
      <c r="J27" s="920"/>
      <c r="K27" s="920"/>
      <c r="L27" s="921"/>
      <c r="M27" s="255"/>
      <c r="N27" s="17"/>
      <c r="P27" s="36"/>
      <c r="Q27" s="36"/>
      <c r="R27" s="36"/>
      <c r="S27" s="256"/>
      <c r="AA27" s="122"/>
    </row>
    <row r="28" spans="2:28" ht="18.75" customHeight="1" x14ac:dyDescent="0.25">
      <c r="B28" s="251"/>
      <c r="C28" s="4"/>
      <c r="D28" s="4"/>
      <c r="E28" s="257"/>
      <c r="F28" s="4"/>
      <c r="G28" s="4"/>
      <c r="K28" s="18"/>
      <c r="L28" s="255"/>
      <c r="M28" s="255"/>
      <c r="AA28" s="122"/>
    </row>
    <row r="29" spans="2:28" ht="18.75" customHeight="1" x14ac:dyDescent="0.35">
      <c r="B29" s="251" t="s">
        <v>27</v>
      </c>
      <c r="C29" s="4"/>
      <c r="D29" s="4"/>
      <c r="E29" s="919"/>
      <c r="F29" s="920"/>
      <c r="G29" s="920"/>
      <c r="H29" s="920"/>
      <c r="I29" s="920"/>
      <c r="J29" s="920"/>
      <c r="K29" s="920"/>
      <c r="L29" s="921"/>
      <c r="M29" s="255"/>
      <c r="N29" s="17"/>
      <c r="P29" s="36"/>
      <c r="Q29" s="36"/>
      <c r="R29" s="36"/>
      <c r="S29" s="256"/>
      <c r="AA29" s="122"/>
    </row>
    <row r="30" spans="2:28" ht="18.75" customHeight="1" x14ac:dyDescent="0.35">
      <c r="B30" s="251"/>
      <c r="C30" s="4"/>
      <c r="D30" s="4"/>
      <c r="F30" s="76"/>
      <c r="G30" s="76"/>
      <c r="H30" s="76"/>
      <c r="I30" s="76"/>
      <c r="J30" s="76"/>
      <c r="K30" s="76"/>
      <c r="L30" s="76"/>
      <c r="M30" s="255"/>
      <c r="N30" s="17"/>
      <c r="P30" s="36"/>
      <c r="Q30" s="36"/>
      <c r="R30" s="36"/>
      <c r="S30" s="256"/>
      <c r="AA30" s="122"/>
    </row>
    <row r="31" spans="2:28" ht="18.75" customHeight="1" x14ac:dyDescent="0.35">
      <c r="B31" s="251" t="s">
        <v>28</v>
      </c>
      <c r="C31" s="4"/>
      <c r="D31" s="4"/>
      <c r="E31" s="919"/>
      <c r="F31" s="920"/>
      <c r="G31" s="920"/>
      <c r="H31" s="920"/>
      <c r="I31" s="920"/>
      <c r="J31" s="920"/>
      <c r="K31" s="920"/>
      <c r="L31" s="921"/>
      <c r="M31" s="255"/>
      <c r="N31" s="17"/>
      <c r="P31" s="36"/>
      <c r="Q31" s="36"/>
      <c r="R31" s="36"/>
      <c r="S31" s="256"/>
      <c r="AA31" s="122"/>
    </row>
    <row r="32" spans="2:28" ht="18.75" customHeight="1" x14ac:dyDescent="0.25">
      <c r="B32" s="251"/>
      <c r="C32" s="4"/>
      <c r="D32" s="4"/>
      <c r="E32" s="257"/>
      <c r="F32" s="4"/>
      <c r="G32" s="4"/>
      <c r="K32" s="18"/>
      <c r="L32" s="255"/>
      <c r="M32" s="255"/>
      <c r="S32" s="373"/>
      <c r="AA32" s="122"/>
    </row>
    <row r="33" spans="1:27" ht="18.75" customHeight="1" x14ac:dyDescent="0.35">
      <c r="B33" s="251" t="s">
        <v>29</v>
      </c>
      <c r="C33" s="4"/>
      <c r="D33" s="4"/>
      <c r="E33" s="919"/>
      <c r="F33" s="920"/>
      <c r="G33" s="920"/>
      <c r="H33" s="920"/>
      <c r="I33" s="920"/>
      <c r="J33" s="920"/>
      <c r="K33" s="920"/>
      <c r="L33" s="921"/>
      <c r="M33" s="255"/>
      <c r="N33" s="17"/>
      <c r="P33" s="36"/>
      <c r="Q33" s="36"/>
      <c r="R33" s="36"/>
      <c r="S33" s="256"/>
      <c r="AA33" s="122"/>
    </row>
    <row r="34" spans="1:27" ht="18.75" customHeight="1" x14ac:dyDescent="0.35">
      <c r="B34" s="251"/>
      <c r="C34" s="4"/>
      <c r="D34" s="4"/>
      <c r="F34" s="76"/>
      <c r="G34" s="76"/>
      <c r="H34" s="76"/>
      <c r="I34" s="76"/>
      <c r="J34" s="76"/>
      <c r="K34" s="76"/>
      <c r="L34" s="76"/>
      <c r="M34" s="255"/>
      <c r="N34" s="17"/>
      <c r="P34" s="36"/>
      <c r="Q34" s="36"/>
      <c r="R34" s="36"/>
      <c r="S34" s="256"/>
      <c r="AA34" s="122"/>
    </row>
    <row r="35" spans="1:27" ht="18.75" customHeight="1" x14ac:dyDescent="0.25">
      <c r="A35" s="9"/>
      <c r="B35" s="369" t="s">
        <v>30</v>
      </c>
      <c r="C35" s="369"/>
      <c r="D35" s="369"/>
      <c r="E35" s="390"/>
      <c r="F35" s="374"/>
      <c r="G35" s="374"/>
    </row>
    <row r="36" spans="1:27" ht="18.75" customHeight="1" x14ac:dyDescent="0.35"/>
    <row r="37" spans="1:27" s="9" customFormat="1" ht="18.75" customHeight="1" x14ac:dyDescent="0.25">
      <c r="B37" s="253" t="s">
        <v>31</v>
      </c>
      <c r="C37" s="375"/>
      <c r="D37" s="375"/>
      <c r="E37" s="391"/>
      <c r="F37" s="109"/>
      <c r="G37" s="252"/>
      <c r="H37" s="252"/>
      <c r="N37" s="8"/>
      <c r="O37" s="252"/>
    </row>
    <row r="38" spans="1:27" s="9" customFormat="1" ht="18.75" customHeight="1" x14ac:dyDescent="0.25">
      <c r="B38" s="253"/>
      <c r="C38" s="375"/>
      <c r="D38" s="375"/>
      <c r="E38" s="135">
        <v>1</v>
      </c>
      <c r="F38" s="375" t="s">
        <v>32</v>
      </c>
      <c r="G38" s="252"/>
      <c r="H38" s="252"/>
      <c r="N38" s="8"/>
      <c r="O38" s="252"/>
    </row>
    <row r="39" spans="1:27" s="9" customFormat="1" ht="18.75" customHeight="1" x14ac:dyDescent="0.25">
      <c r="B39" s="253"/>
      <c r="C39" s="375"/>
      <c r="D39" s="375"/>
      <c r="E39" s="135">
        <v>2</v>
      </c>
      <c r="F39" s="375" t="s">
        <v>33</v>
      </c>
      <c r="G39" s="252"/>
      <c r="H39" s="252"/>
      <c r="N39" s="8"/>
      <c r="O39" s="252"/>
    </row>
    <row r="40" spans="1:27" s="9" customFormat="1" ht="18.75" customHeight="1" x14ac:dyDescent="0.25">
      <c r="B40" s="253"/>
      <c r="C40" s="375"/>
      <c r="D40" s="375"/>
      <c r="E40" s="135">
        <v>3</v>
      </c>
      <c r="F40" s="375" t="s">
        <v>34</v>
      </c>
      <c r="G40" s="252"/>
      <c r="H40" s="252"/>
      <c r="N40" s="8"/>
      <c r="O40" s="252"/>
    </row>
    <row r="41" spans="1:27" s="9" customFormat="1" ht="18.75" customHeight="1" x14ac:dyDescent="0.25">
      <c r="B41" s="253"/>
      <c r="C41" s="375"/>
      <c r="D41" s="375"/>
      <c r="E41" s="135">
        <v>4</v>
      </c>
      <c r="F41" s="375" t="s">
        <v>33</v>
      </c>
      <c r="G41" s="252"/>
      <c r="H41" s="252"/>
      <c r="N41" s="8"/>
      <c r="O41" s="252"/>
    </row>
    <row r="42" spans="1:27" s="9" customFormat="1" ht="18.75" customHeight="1" x14ac:dyDescent="0.25">
      <c r="B42" s="253"/>
      <c r="C42" s="375"/>
      <c r="D42" s="375"/>
      <c r="E42" s="135">
        <v>5</v>
      </c>
      <c r="F42" s="375" t="s">
        <v>35</v>
      </c>
      <c r="G42" s="252"/>
      <c r="H42" s="252"/>
      <c r="N42" s="8"/>
      <c r="O42" s="252"/>
    </row>
    <row r="43" spans="1:27" s="9" customFormat="1" ht="18.75" customHeight="1" x14ac:dyDescent="0.25">
      <c r="B43" s="253"/>
      <c r="C43" s="375"/>
      <c r="D43" s="375"/>
      <c r="E43" s="135">
        <v>6</v>
      </c>
      <c r="F43" s="375" t="s">
        <v>34</v>
      </c>
      <c r="G43" s="252"/>
      <c r="H43" s="252"/>
      <c r="N43" s="8"/>
      <c r="O43" s="252"/>
    </row>
    <row r="44" spans="1:27" s="9" customFormat="1" ht="18.75" customHeight="1" x14ac:dyDescent="0.25">
      <c r="B44" s="253"/>
      <c r="C44" s="375"/>
      <c r="D44" s="375"/>
      <c r="E44" s="255"/>
      <c r="F44" s="375"/>
      <c r="G44" s="252"/>
      <c r="H44" s="252"/>
      <c r="N44" s="8"/>
      <c r="O44" s="252"/>
    </row>
    <row r="45" spans="1:27" s="9" customFormat="1" ht="18.75" customHeight="1" x14ac:dyDescent="0.25">
      <c r="B45" s="253" t="s">
        <v>36</v>
      </c>
      <c r="C45" s="375"/>
      <c r="D45" s="375"/>
      <c r="E45" s="391"/>
      <c r="F45" s="109"/>
      <c r="G45" s="252"/>
      <c r="H45" s="252"/>
      <c r="N45" s="8"/>
      <c r="O45" s="252"/>
    </row>
    <row r="46" spans="1:27" s="9" customFormat="1" ht="18.75" customHeight="1" x14ac:dyDescent="0.25">
      <c r="B46" s="253"/>
      <c r="C46" s="375"/>
      <c r="D46" s="375"/>
      <c r="E46" s="135">
        <v>1</v>
      </c>
      <c r="F46" s="375" t="s">
        <v>37</v>
      </c>
      <c r="G46" s="252"/>
      <c r="H46" s="252"/>
      <c r="N46" s="8"/>
      <c r="O46" s="252"/>
    </row>
    <row r="47" spans="1:27" s="9" customFormat="1" ht="18.75" customHeight="1" x14ac:dyDescent="0.25">
      <c r="B47" s="253"/>
      <c r="C47" s="375"/>
      <c r="D47" s="375"/>
      <c r="E47" s="135">
        <v>2</v>
      </c>
      <c r="F47" s="375" t="s">
        <v>38</v>
      </c>
      <c r="G47" s="252"/>
      <c r="H47" s="252"/>
      <c r="N47" s="8"/>
      <c r="O47" s="252"/>
    </row>
    <row r="48" spans="1:27" ht="18.75" customHeight="1" x14ac:dyDescent="0.35"/>
    <row r="49" ht="18.75" customHeight="1" x14ac:dyDescent="0.35"/>
    <row r="50" ht="18.75" customHeight="1" x14ac:dyDescent="0.35"/>
    <row r="51" ht="18.75" customHeight="1" x14ac:dyDescent="0.35"/>
    <row r="52" ht="18.75" customHeight="1" x14ac:dyDescent="0.35"/>
    <row r="53" ht="18.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sheetData>
  <mergeCells count="4">
    <mergeCell ref="E27:L27"/>
    <mergeCell ref="E29:L29"/>
    <mergeCell ref="E31:L31"/>
    <mergeCell ref="E33:L33"/>
  </mergeCells>
  <pageMargins left="0.25" right="0.25" top="0.75" bottom="0.75" header="0.3" footer="0.3"/>
  <pageSetup paperSize="9" scale="87"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G125"/>
  <sheetViews>
    <sheetView showGridLines="0" view="pageBreakPreview" topLeftCell="Q33" zoomScaleNormal="85" zoomScaleSheetLayoutView="100" workbookViewId="0">
      <selection activeCell="Q40" sqref="Q40"/>
    </sheetView>
  </sheetViews>
  <sheetFormatPr defaultColWidth="4.33203125" defaultRowHeight="11.5" x14ac:dyDescent="0.25"/>
  <cols>
    <col min="1" max="1" width="4.33203125" style="9"/>
    <col min="2" max="2" width="6.08203125" style="70" bestFit="1" customWidth="1"/>
    <col min="3" max="3" width="4.33203125" style="9" bestFit="1"/>
    <col min="4" max="4" width="4.33203125" style="9" bestFit="1" customWidth="1"/>
    <col min="5" max="7" width="4.33203125" style="9" bestFit="1"/>
    <col min="8" max="8" width="4.33203125" style="9" bestFit="1" customWidth="1"/>
    <col min="9" max="10" width="4.33203125" style="9" bestFit="1"/>
    <col min="11" max="11" width="4.33203125" style="9" bestFit="1" customWidth="1"/>
    <col min="12" max="14" width="4.33203125" style="9" bestFit="1"/>
    <col min="15" max="15" width="4.33203125" style="85" bestFit="1" customWidth="1"/>
    <col min="16" max="19" width="4.33203125" style="9" bestFit="1"/>
    <col min="20" max="20" width="4.33203125" style="9" bestFit="1" customWidth="1"/>
    <col min="21" max="23" width="4.33203125" style="9" bestFit="1"/>
    <col min="24" max="24" width="4.33203125" style="9" bestFit="1" customWidth="1"/>
    <col min="25" max="30" width="4.33203125" style="9" bestFit="1"/>
    <col min="31" max="16384" width="4.33203125" style="9"/>
  </cols>
  <sheetData>
    <row r="1" spans="1:33" s="67" customFormat="1" x14ac:dyDescent="0.25">
      <c r="A1" s="399">
        <v>1</v>
      </c>
      <c r="C1" s="16" t="s">
        <v>39</v>
      </c>
      <c r="E1" s="16"/>
      <c r="F1" s="16"/>
      <c r="G1" s="16"/>
      <c r="H1" s="16"/>
      <c r="I1" s="16"/>
      <c r="J1" s="16"/>
      <c r="K1" s="16"/>
      <c r="L1" s="16"/>
      <c r="M1" s="16"/>
      <c r="N1" s="16"/>
      <c r="O1" s="138"/>
      <c r="P1" s="16"/>
      <c r="Q1" s="16"/>
      <c r="R1" s="16"/>
      <c r="S1" s="16"/>
      <c r="T1" s="16"/>
      <c r="U1" s="16"/>
      <c r="V1" s="16"/>
      <c r="W1" s="16"/>
      <c r="X1" s="16"/>
      <c r="Y1" s="16"/>
      <c r="Z1" s="16"/>
      <c r="AA1" s="16"/>
      <c r="AB1" s="35"/>
      <c r="AC1" s="35"/>
      <c r="AD1" s="35"/>
    </row>
    <row r="2" spans="1:33" s="67" customFormat="1" x14ac:dyDescent="0.25">
      <c r="B2" s="138"/>
      <c r="C2" s="235"/>
      <c r="D2" s="235"/>
      <c r="E2" s="235"/>
      <c r="F2" s="235"/>
      <c r="G2" s="247"/>
      <c r="H2" s="247"/>
      <c r="I2" s="13"/>
      <c r="J2" s="13"/>
      <c r="K2" s="13"/>
      <c r="L2" s="13"/>
      <c r="M2" s="13"/>
      <c r="N2" s="134"/>
      <c r="O2" s="13"/>
      <c r="P2" s="13"/>
      <c r="Q2" s="13"/>
      <c r="T2" s="13"/>
      <c r="U2" s="13"/>
      <c r="V2" s="13"/>
      <c r="W2" s="13"/>
      <c r="X2" s="13"/>
      <c r="Y2" s="13"/>
      <c r="Z2" s="13"/>
      <c r="AA2" s="13"/>
      <c r="AE2" s="971"/>
      <c r="AF2" s="971"/>
      <c r="AG2" s="971"/>
    </row>
    <row r="3" spans="1:33" s="67" customFormat="1" ht="15" customHeight="1" x14ac:dyDescent="0.25">
      <c r="B3" s="487">
        <v>1.1300000000000001</v>
      </c>
      <c r="C3" s="125" t="s">
        <v>40</v>
      </c>
      <c r="D3" s="125"/>
      <c r="E3" s="125"/>
      <c r="F3" s="125"/>
      <c r="G3" s="125"/>
      <c r="H3" s="125"/>
      <c r="I3" s="125"/>
      <c r="J3" s="125"/>
      <c r="K3" s="13"/>
      <c r="L3" s="13"/>
      <c r="M3" s="13"/>
      <c r="N3" s="13"/>
      <c r="O3" s="134"/>
      <c r="P3" s="13"/>
      <c r="Q3" s="13"/>
      <c r="R3" s="13"/>
      <c r="S3" s="13"/>
      <c r="T3" s="125"/>
      <c r="U3" s="13"/>
      <c r="V3" s="13"/>
      <c r="W3" s="13"/>
      <c r="X3" s="13"/>
      <c r="Y3" s="13"/>
      <c r="Z3" s="13"/>
      <c r="AA3" s="13"/>
    </row>
    <row r="4" spans="1:33" s="67" customFormat="1" ht="15" customHeight="1" x14ac:dyDescent="0.25">
      <c r="C4" s="67" t="s">
        <v>41</v>
      </c>
      <c r="D4" s="125"/>
      <c r="E4" s="125"/>
      <c r="F4" s="125"/>
      <c r="G4" s="125"/>
      <c r="H4" s="125"/>
      <c r="I4" s="125"/>
      <c r="J4" s="125"/>
      <c r="K4" s="13"/>
      <c r="L4" s="13"/>
      <c r="M4" s="13"/>
      <c r="N4" s="13"/>
      <c r="O4" s="134"/>
      <c r="P4" s="13"/>
      <c r="Q4" s="13"/>
      <c r="R4" s="13"/>
      <c r="S4" s="13"/>
      <c r="T4" s="125"/>
      <c r="U4" s="13"/>
      <c r="V4" s="13"/>
      <c r="W4" s="13"/>
      <c r="X4" s="13"/>
      <c r="Y4" s="13"/>
      <c r="Z4" s="13"/>
      <c r="AA4" s="13"/>
    </row>
    <row r="5" spans="1:33" s="67" customFormat="1" ht="15" customHeight="1" x14ac:dyDescent="0.25">
      <c r="B5" s="138"/>
      <c r="D5" s="770"/>
      <c r="E5" s="771"/>
      <c r="F5" s="772"/>
      <c r="G5" s="138"/>
      <c r="H5" s="77" t="s">
        <v>42</v>
      </c>
      <c r="I5" s="464"/>
      <c r="J5" s="464"/>
      <c r="K5" s="464"/>
      <c r="L5" s="464"/>
      <c r="M5" s="13"/>
      <c r="N5" s="13"/>
      <c r="O5" s="134"/>
      <c r="P5" s="13"/>
      <c r="Q5" s="13"/>
      <c r="R5" s="13"/>
      <c r="S5" s="13"/>
      <c r="T5" s="125"/>
      <c r="U5" s="13"/>
      <c r="V5" s="13"/>
      <c r="W5" s="13"/>
      <c r="X5" s="13"/>
      <c r="Y5" s="13"/>
      <c r="Z5" s="13"/>
      <c r="AA5" s="13"/>
    </row>
    <row r="6" spans="1:33" s="67" customFormat="1" ht="15" customHeight="1" x14ac:dyDescent="0.25">
      <c r="B6" s="138"/>
      <c r="K6" s="13"/>
      <c r="L6" s="13"/>
      <c r="M6" s="13"/>
      <c r="N6" s="13"/>
      <c r="O6" s="134"/>
      <c r="P6" s="13"/>
      <c r="Q6" s="13"/>
      <c r="R6" s="13"/>
      <c r="S6" s="13"/>
      <c r="T6" s="125"/>
      <c r="U6" s="13"/>
      <c r="V6" s="13"/>
      <c r="W6" s="13"/>
      <c r="X6" s="13"/>
      <c r="Y6" s="13"/>
      <c r="Z6" s="13"/>
      <c r="AA6" s="13"/>
    </row>
    <row r="7" spans="1:33" s="67" customFormat="1" ht="15" customHeight="1" x14ac:dyDescent="0.25">
      <c r="B7" s="487">
        <v>1.1400000000000001</v>
      </c>
      <c r="C7" s="67" t="s">
        <v>43</v>
      </c>
      <c r="D7" s="16"/>
      <c r="E7" s="16"/>
      <c r="F7" s="16"/>
      <c r="G7" s="16"/>
      <c r="H7" s="16"/>
      <c r="I7" s="16"/>
      <c r="J7" s="16"/>
      <c r="K7" s="16"/>
      <c r="L7" s="16"/>
      <c r="M7" s="16"/>
      <c r="N7" s="16"/>
      <c r="O7" s="16"/>
      <c r="P7" s="16"/>
      <c r="Q7" s="16"/>
      <c r="R7" s="13"/>
      <c r="S7" s="13"/>
      <c r="T7" s="125"/>
      <c r="U7" s="13"/>
      <c r="V7" s="13"/>
      <c r="W7" s="13"/>
      <c r="X7" s="13"/>
      <c r="Y7" s="13"/>
      <c r="Z7" s="13"/>
      <c r="AA7" s="13"/>
    </row>
    <row r="8" spans="1:33" s="67" customFormat="1" ht="15" customHeight="1" x14ac:dyDescent="0.25">
      <c r="B8" s="138"/>
      <c r="C8" s="972" t="s">
        <v>44</v>
      </c>
      <c r="D8" s="972"/>
      <c r="E8" s="972"/>
      <c r="F8" s="972"/>
      <c r="G8" s="972"/>
      <c r="H8" s="972"/>
      <c r="I8" s="972"/>
      <c r="J8" s="972"/>
      <c r="K8" s="972"/>
      <c r="L8" s="972"/>
      <c r="M8" s="972"/>
      <c r="N8" s="972"/>
      <c r="O8" s="972"/>
      <c r="P8" s="972"/>
      <c r="Q8" s="972"/>
      <c r="R8" s="13"/>
      <c r="S8" s="13"/>
      <c r="T8" s="125"/>
      <c r="U8" s="13"/>
      <c r="V8" s="13"/>
      <c r="W8" s="13"/>
      <c r="X8" s="13"/>
      <c r="Y8" s="13"/>
      <c r="Z8" s="13"/>
      <c r="AA8" s="13"/>
    </row>
    <row r="9" spans="1:33" s="67" customFormat="1" ht="15" customHeight="1" x14ac:dyDescent="0.25">
      <c r="B9" s="138"/>
      <c r="C9" s="16"/>
      <c r="D9" s="132" t="s">
        <v>45</v>
      </c>
      <c r="E9" s="464"/>
      <c r="F9" s="464"/>
      <c r="G9" s="16"/>
      <c r="H9" s="16"/>
      <c r="I9" s="16"/>
      <c r="J9" s="16"/>
      <c r="K9" s="16"/>
      <c r="L9" s="16"/>
      <c r="M9" s="16"/>
      <c r="N9" s="16"/>
      <c r="O9" s="16"/>
      <c r="P9" s="16"/>
      <c r="Q9" s="16"/>
      <c r="R9" s="13"/>
      <c r="S9" s="13"/>
      <c r="T9" s="125"/>
      <c r="U9" s="13"/>
      <c r="V9" s="13"/>
      <c r="W9" s="13"/>
      <c r="X9" s="13"/>
      <c r="Y9" s="13"/>
      <c r="Z9" s="13"/>
      <c r="AA9" s="13"/>
    </row>
    <row r="10" spans="1:33" s="67" customFormat="1" ht="15" customHeight="1" x14ac:dyDescent="0.25">
      <c r="B10" s="139"/>
      <c r="C10" s="125"/>
      <c r="D10" s="125"/>
      <c r="E10" s="125"/>
      <c r="F10" s="125"/>
      <c r="G10" s="103"/>
      <c r="H10" s="103"/>
      <c r="I10" s="103"/>
      <c r="J10" s="103"/>
      <c r="K10" s="13"/>
      <c r="L10" s="13"/>
      <c r="M10" s="13"/>
      <c r="N10" s="13"/>
      <c r="O10" s="134"/>
      <c r="P10" s="13"/>
      <c r="Q10" s="13"/>
      <c r="R10" s="13"/>
      <c r="S10" s="13"/>
      <c r="T10" s="125"/>
      <c r="U10" s="13"/>
      <c r="V10" s="13"/>
      <c r="W10" s="13"/>
      <c r="X10" s="13"/>
      <c r="Y10" s="13"/>
      <c r="Z10" s="13"/>
      <c r="AA10" s="13"/>
    </row>
    <row r="11" spans="1:33" s="67" customFormat="1" ht="15" customHeight="1" x14ac:dyDescent="0.25">
      <c r="B11" s="139"/>
      <c r="C11" s="133" t="str">
        <f>"CATI: IF w_hcountry = 678 GO TO "&amp;B12&amp;" OTHERWISE GO TO "&amp;B16</f>
        <v>CATI: IF w_hcountry = 678 GO TO 1.15 OTHERWISE GO TO 1.16</v>
      </c>
      <c r="D11" s="377"/>
      <c r="E11" s="260"/>
      <c r="F11" s="260"/>
      <c r="G11" s="377"/>
      <c r="H11" s="260"/>
      <c r="I11" s="260"/>
      <c r="J11" s="260"/>
      <c r="K11" s="260"/>
      <c r="L11" s="16"/>
      <c r="M11" s="13"/>
      <c r="N11" s="13"/>
      <c r="O11" s="134"/>
      <c r="P11" s="13"/>
      <c r="Q11" s="13"/>
      <c r="R11" s="13"/>
      <c r="S11" s="13"/>
      <c r="T11" s="125"/>
      <c r="U11" s="13"/>
      <c r="V11" s="13"/>
      <c r="W11" s="13"/>
      <c r="X11" s="13"/>
      <c r="Y11" s="13"/>
      <c r="Z11" s="13"/>
      <c r="AA11" s="13"/>
    </row>
    <row r="12" spans="1:33" s="67" customFormat="1" ht="15" customHeight="1" x14ac:dyDescent="0.25">
      <c r="B12" s="487">
        <v>1.1500000000000001</v>
      </c>
      <c r="C12" s="103" t="s">
        <v>46</v>
      </c>
      <c r="D12" s="134"/>
      <c r="E12" s="12"/>
      <c r="F12" s="12"/>
      <c r="G12" s="134"/>
      <c r="H12" s="12"/>
      <c r="I12" s="16"/>
      <c r="J12" s="16"/>
      <c r="K12" s="16"/>
      <c r="L12" s="16"/>
      <c r="M12" s="13"/>
      <c r="N12" s="13"/>
      <c r="O12" s="134"/>
      <c r="P12" s="13"/>
      <c r="Q12" s="13"/>
      <c r="R12" s="13"/>
      <c r="S12" s="13"/>
      <c r="T12" s="125"/>
      <c r="U12" s="13"/>
      <c r="V12" s="13"/>
      <c r="W12" s="13"/>
      <c r="X12" s="13"/>
      <c r="Y12" s="13"/>
      <c r="Z12" s="13"/>
      <c r="AA12" s="13"/>
    </row>
    <row r="13" spans="1:33" s="67" customFormat="1" ht="15" customHeight="1" x14ac:dyDescent="0.25">
      <c r="B13" s="139"/>
      <c r="C13" s="77" t="s">
        <v>47</v>
      </c>
      <c r="D13" s="77"/>
      <c r="E13" s="77"/>
      <c r="F13" s="464"/>
      <c r="G13" s="464"/>
      <c r="H13" s="464"/>
      <c r="I13" s="464"/>
      <c r="J13" s="464"/>
      <c r="K13" s="464"/>
      <c r="L13" s="16"/>
      <c r="M13" s="13"/>
      <c r="N13" s="13"/>
      <c r="O13" s="134"/>
      <c r="P13" s="13"/>
      <c r="Q13" s="13"/>
      <c r="R13" s="13"/>
      <c r="S13" s="13"/>
      <c r="T13" s="125"/>
      <c r="U13" s="13"/>
      <c r="V13" s="13"/>
      <c r="W13" s="13"/>
      <c r="X13" s="13"/>
      <c r="Y13" s="13"/>
      <c r="Z13" s="13"/>
      <c r="AA13" s="13"/>
    </row>
    <row r="14" spans="1:33" s="67" customFormat="1" ht="15" customHeight="1" x14ac:dyDescent="0.25">
      <c r="B14" s="139"/>
      <c r="C14" s="16"/>
      <c r="D14" s="134"/>
      <c r="E14" s="12"/>
      <c r="F14" s="12"/>
      <c r="G14" s="134"/>
      <c r="H14" s="16"/>
      <c r="I14" s="16"/>
      <c r="J14" s="16"/>
      <c r="K14" s="16"/>
      <c r="L14" s="16"/>
      <c r="M14" s="13"/>
      <c r="N14" s="13"/>
      <c r="O14" s="134"/>
      <c r="P14" s="13"/>
      <c r="Q14" s="13"/>
      <c r="R14" s="13"/>
      <c r="S14" s="13"/>
      <c r="T14" s="125"/>
      <c r="U14" s="13"/>
      <c r="V14" s="13"/>
      <c r="W14" s="13"/>
      <c r="X14" s="13"/>
      <c r="Y14" s="13"/>
      <c r="Z14" s="13"/>
      <c r="AA14" s="13"/>
    </row>
    <row r="15" spans="1:33" s="67" customFormat="1" ht="15" customHeight="1" x14ac:dyDescent="0.25">
      <c r="C15" s="133" t="str">
        <f>"CATI: IF w_hcountry != 686 GO TO "&amp;B16&amp;" OTHERWISE GO TO "&amp;B19</f>
        <v>CATI: IF w_hcountry != 686 GO TO 1.16 OTHERWISE GO TO 1.16a</v>
      </c>
      <c r="D15" s="377"/>
      <c r="E15" s="260"/>
      <c r="F15" s="260"/>
      <c r="G15" s="377"/>
      <c r="H15" s="260"/>
      <c r="I15" s="260"/>
      <c r="J15" s="260"/>
      <c r="K15" s="260"/>
      <c r="L15" s="16"/>
      <c r="M15" s="13"/>
      <c r="N15" s="13"/>
      <c r="O15" s="134"/>
      <c r="P15" s="13"/>
      <c r="Q15" s="13"/>
      <c r="R15" s="13"/>
      <c r="S15" s="13"/>
      <c r="T15" s="125"/>
      <c r="U15" s="13"/>
      <c r="V15" s="13"/>
      <c r="W15" s="13"/>
      <c r="X15" s="13"/>
      <c r="Y15" s="13"/>
      <c r="Z15" s="13"/>
      <c r="AA15" s="13"/>
    </row>
    <row r="16" spans="1:33" s="67" customFormat="1" ht="15" customHeight="1" x14ac:dyDescent="0.25">
      <c r="B16" s="487">
        <v>1.1600000000000001</v>
      </c>
      <c r="C16" s="103" t="s">
        <v>48</v>
      </c>
      <c r="D16" s="134"/>
      <c r="E16" s="12"/>
      <c r="F16" s="12"/>
      <c r="G16" s="134"/>
      <c r="H16" s="12"/>
      <c r="I16" s="12"/>
      <c r="J16" s="12"/>
      <c r="K16" s="12"/>
      <c r="L16" s="16"/>
      <c r="M16" s="13"/>
      <c r="N16" s="13"/>
      <c r="O16" s="134"/>
      <c r="P16" s="13"/>
      <c r="Q16" s="13"/>
      <c r="R16" s="13"/>
      <c r="S16" s="13"/>
      <c r="T16" s="125"/>
      <c r="U16" s="13"/>
      <c r="V16" s="13"/>
      <c r="W16" s="13"/>
      <c r="X16" s="13"/>
      <c r="Y16" s="13"/>
      <c r="Z16" s="13"/>
      <c r="AA16" s="13"/>
    </row>
    <row r="17" spans="2:30" s="67" customFormat="1" ht="15" customHeight="1" x14ac:dyDescent="0.25">
      <c r="B17" s="139"/>
      <c r="C17" s="77" t="s">
        <v>49</v>
      </c>
      <c r="D17" s="77"/>
      <c r="E17" s="77"/>
      <c r="F17" s="464"/>
      <c r="G17" s="464"/>
      <c r="H17" s="464"/>
      <c r="I17" s="464"/>
      <c r="J17" s="464"/>
      <c r="K17" s="464"/>
      <c r="L17" s="13"/>
      <c r="M17" s="13"/>
      <c r="N17" s="13"/>
      <c r="O17" s="134"/>
      <c r="P17" s="13"/>
      <c r="Q17" s="13"/>
      <c r="R17" s="13"/>
      <c r="S17" s="13"/>
      <c r="T17" s="125"/>
      <c r="U17" s="13"/>
      <c r="V17" s="13"/>
      <c r="W17" s="13"/>
      <c r="X17" s="13"/>
      <c r="Y17" s="13"/>
      <c r="Z17" s="13"/>
      <c r="AA17" s="13"/>
    </row>
    <row r="18" spans="2:30" s="67" customFormat="1" ht="15" customHeight="1" x14ac:dyDescent="0.25">
      <c r="B18" s="139"/>
      <c r="F18" s="16"/>
      <c r="G18" s="16"/>
      <c r="H18" s="16"/>
      <c r="I18" s="16"/>
      <c r="J18" s="16"/>
      <c r="K18" s="16"/>
      <c r="L18" s="13"/>
      <c r="M18" s="13"/>
      <c r="N18" s="13"/>
      <c r="O18" s="134"/>
      <c r="P18" s="13"/>
      <c r="Q18" s="13"/>
      <c r="R18" s="13"/>
      <c r="S18" s="13"/>
      <c r="T18" s="125"/>
      <c r="U18" s="13"/>
      <c r="V18" s="13"/>
      <c r="W18" s="13"/>
      <c r="X18" s="13"/>
      <c r="Y18" s="13"/>
      <c r="Z18" s="13"/>
      <c r="AA18" s="13"/>
    </row>
    <row r="19" spans="2:30" s="67" customFormat="1" ht="15" customHeight="1" x14ac:dyDescent="0.25">
      <c r="B19" s="487" t="s">
        <v>50</v>
      </c>
      <c r="C19" s="103" t="s">
        <v>51</v>
      </c>
      <c r="D19" s="134"/>
      <c r="E19" s="125"/>
      <c r="F19" s="125"/>
      <c r="G19" s="125"/>
      <c r="H19" s="12"/>
      <c r="I19" s="12"/>
      <c r="J19" s="12"/>
      <c r="K19" s="12"/>
      <c r="L19" s="13"/>
      <c r="M19" s="13"/>
      <c r="N19" s="13"/>
      <c r="O19" s="134"/>
      <c r="P19" s="13"/>
      <c r="Q19" s="13"/>
      <c r="R19" s="13"/>
      <c r="S19" s="13"/>
      <c r="T19" s="125"/>
      <c r="U19" s="13"/>
      <c r="V19" s="13"/>
      <c r="W19" s="13"/>
      <c r="X19" s="13"/>
      <c r="Y19" s="13"/>
      <c r="Z19" s="13"/>
      <c r="AA19" s="13"/>
    </row>
    <row r="20" spans="2:30" s="67" customFormat="1" ht="15" customHeight="1" x14ac:dyDescent="0.25">
      <c r="B20" s="488"/>
      <c r="C20" s="77" t="s">
        <v>52</v>
      </c>
      <c r="D20" s="77"/>
      <c r="E20" s="77"/>
      <c r="F20" s="77"/>
      <c r="G20" s="77"/>
      <c r="H20" s="77"/>
      <c r="I20" s="260"/>
      <c r="J20" s="260"/>
      <c r="K20" s="260"/>
      <c r="L20" s="13"/>
      <c r="M20" s="13"/>
      <c r="N20" s="13"/>
      <c r="O20" s="134"/>
      <c r="P20" s="13"/>
      <c r="Q20" s="13"/>
      <c r="R20" s="13"/>
      <c r="S20" s="13"/>
      <c r="T20" s="125"/>
      <c r="U20" s="13"/>
      <c r="V20" s="13"/>
      <c r="W20" s="13"/>
      <c r="X20" s="13"/>
      <c r="Y20" s="13"/>
      <c r="Z20" s="13"/>
      <c r="AA20" s="13"/>
    </row>
    <row r="21" spans="2:30" s="67" customFormat="1" ht="15" customHeight="1" x14ac:dyDescent="0.25">
      <c r="B21" s="488"/>
      <c r="I21" s="12"/>
      <c r="J21" s="12"/>
      <c r="K21" s="12"/>
      <c r="L21" s="13"/>
      <c r="M21" s="13"/>
      <c r="N21" s="13"/>
      <c r="O21" s="134"/>
      <c r="P21" s="13"/>
      <c r="Q21" s="13"/>
      <c r="R21" s="13"/>
      <c r="S21" s="13"/>
      <c r="T21" s="125"/>
      <c r="U21" s="13"/>
      <c r="V21" s="13"/>
      <c r="W21" s="13"/>
      <c r="X21" s="13"/>
      <c r="Y21" s="13"/>
      <c r="Z21" s="13"/>
      <c r="AA21" s="13"/>
    </row>
    <row r="22" spans="2:30" s="67" customFormat="1" ht="15" customHeight="1" x14ac:dyDescent="0.25">
      <c r="B22" s="487" t="s">
        <v>53</v>
      </c>
      <c r="C22" s="67" t="s">
        <v>54</v>
      </c>
      <c r="I22" s="12"/>
      <c r="J22" s="12"/>
      <c r="K22" s="12"/>
      <c r="L22" s="13"/>
      <c r="M22" s="13"/>
      <c r="N22" s="13"/>
      <c r="O22" s="134"/>
      <c r="P22" s="13"/>
      <c r="Q22" s="13"/>
      <c r="R22" s="13"/>
      <c r="S22" s="13"/>
      <c r="T22" s="125"/>
      <c r="U22" s="13"/>
      <c r="V22" s="13"/>
      <c r="W22" s="13"/>
      <c r="X22" s="13"/>
      <c r="Y22" s="13"/>
      <c r="Z22" s="13"/>
      <c r="AA22" s="13"/>
    </row>
    <row r="23" spans="2:30" s="67" customFormat="1" ht="15" customHeight="1" x14ac:dyDescent="0.25">
      <c r="B23" s="488"/>
      <c r="D23" s="154">
        <v>1</v>
      </c>
      <c r="E23" s="112" t="s">
        <v>55</v>
      </c>
      <c r="I23" s="12"/>
      <c r="J23" s="12"/>
      <c r="K23" s="12"/>
      <c r="L23" s="13"/>
      <c r="M23" s="13"/>
      <c r="N23" s="13"/>
      <c r="O23" s="134"/>
      <c r="P23" s="13"/>
      <c r="Q23" s="13"/>
      <c r="R23" s="13"/>
      <c r="S23" s="13"/>
      <c r="T23" s="125"/>
      <c r="U23" s="13"/>
      <c r="V23" s="13"/>
      <c r="W23" s="13"/>
      <c r="X23" s="13"/>
      <c r="Y23" s="13"/>
      <c r="Z23" s="13"/>
      <c r="AA23" s="13"/>
    </row>
    <row r="24" spans="2:30" s="67" customFormat="1" ht="15" customHeight="1" x14ac:dyDescent="0.25">
      <c r="B24" s="488"/>
      <c r="D24" s="154">
        <v>2</v>
      </c>
      <c r="E24" s="112" t="s">
        <v>56</v>
      </c>
      <c r="I24" s="12"/>
      <c r="J24" s="12"/>
      <c r="K24" s="12"/>
      <c r="L24" s="13"/>
      <c r="M24" s="13"/>
      <c r="N24" s="13"/>
      <c r="O24" s="134"/>
      <c r="P24" s="13"/>
      <c r="Q24" s="13"/>
      <c r="R24" s="13"/>
      <c r="S24" s="13"/>
      <c r="T24" s="125"/>
      <c r="U24" s="13"/>
      <c r="V24" s="13"/>
      <c r="W24" s="13"/>
      <c r="X24" s="13"/>
      <c r="Y24" s="13"/>
      <c r="Z24" s="13"/>
      <c r="AA24" s="13"/>
    </row>
    <row r="25" spans="2:30" s="67" customFormat="1" ht="15" customHeight="1" x14ac:dyDescent="0.25">
      <c r="B25" s="488"/>
      <c r="D25" s="154">
        <v>3</v>
      </c>
      <c r="E25" s="112" t="s">
        <v>57</v>
      </c>
      <c r="I25" s="12"/>
      <c r="J25" s="12"/>
      <c r="K25" s="12"/>
      <c r="L25" s="13"/>
      <c r="M25" s="13"/>
      <c r="N25" s="13"/>
      <c r="O25" s="134"/>
      <c r="P25" s="13"/>
      <c r="Q25" s="13"/>
      <c r="R25" s="13"/>
      <c r="S25" s="13"/>
      <c r="T25" s="125"/>
      <c r="U25" s="13"/>
      <c r="V25" s="13"/>
      <c r="W25" s="13"/>
      <c r="X25" s="13"/>
      <c r="Y25" s="13"/>
      <c r="Z25" s="13"/>
      <c r="AA25" s="13"/>
    </row>
    <row r="26" spans="2:30" s="67" customFormat="1" ht="15" customHeight="1" x14ac:dyDescent="0.25">
      <c r="B26" s="488"/>
      <c r="D26" s="154"/>
      <c r="E26" s="112"/>
      <c r="I26" s="12"/>
      <c r="J26" s="12"/>
      <c r="K26" s="12"/>
      <c r="L26" s="13"/>
      <c r="M26" s="13"/>
      <c r="N26" s="13"/>
      <c r="O26" s="134"/>
      <c r="P26" s="13"/>
      <c r="Q26" s="13"/>
      <c r="R26" s="13"/>
      <c r="S26" s="13"/>
      <c r="T26" s="125"/>
      <c r="U26" s="13"/>
      <c r="V26" s="13"/>
      <c r="W26" s="13"/>
      <c r="X26" s="13"/>
      <c r="Y26" s="13"/>
      <c r="Z26" s="13"/>
      <c r="AA26" s="13"/>
    </row>
    <row r="27" spans="2:30" s="67" customFormat="1" ht="11.9" customHeight="1" x14ac:dyDescent="0.25">
      <c r="B27" s="486">
        <v>1.1000000000000001</v>
      </c>
      <c r="C27" s="125" t="s">
        <v>58</v>
      </c>
      <c r="D27" s="125"/>
      <c r="E27" s="125"/>
      <c r="F27" s="125"/>
      <c r="G27" s="125"/>
      <c r="H27" s="125"/>
      <c r="I27" s="125"/>
      <c r="J27" s="125"/>
      <c r="K27" s="125"/>
      <c r="L27" s="125"/>
      <c r="M27" s="125"/>
      <c r="N27" s="125"/>
      <c r="O27" s="125"/>
      <c r="P27" s="125"/>
      <c r="Q27" s="125"/>
      <c r="R27" s="125"/>
      <c r="S27" s="125"/>
      <c r="T27" s="125"/>
      <c r="U27" s="125"/>
      <c r="V27" s="125"/>
      <c r="W27" s="125"/>
      <c r="X27" s="13"/>
      <c r="Y27" s="13"/>
      <c r="Z27" s="13"/>
      <c r="AA27" s="13"/>
    </row>
    <row r="28" spans="2:30" s="67" customFormat="1" ht="16.5" customHeight="1" x14ac:dyDescent="0.25">
      <c r="B28" s="138"/>
      <c r="C28" s="125"/>
      <c r="D28" s="125"/>
      <c r="E28" s="125"/>
      <c r="F28" s="125"/>
      <c r="G28" s="125"/>
      <c r="H28" s="125"/>
      <c r="I28" s="125"/>
      <c r="J28" s="125"/>
      <c r="K28" s="125"/>
      <c r="L28" s="125"/>
      <c r="M28" s="125"/>
      <c r="N28" s="125"/>
      <c r="O28" s="125"/>
      <c r="P28" s="125"/>
      <c r="Q28" s="125"/>
      <c r="R28" s="125"/>
      <c r="S28" s="125"/>
      <c r="T28" s="125"/>
      <c r="U28" s="125"/>
      <c r="V28" s="125"/>
      <c r="W28" s="125"/>
      <c r="X28" s="13"/>
      <c r="Y28" s="13"/>
      <c r="Z28" s="13"/>
      <c r="AA28" s="13"/>
    </row>
    <row r="29" spans="2:30" s="67" customFormat="1" ht="17.25" customHeight="1" x14ac:dyDescent="0.25">
      <c r="B29" s="138"/>
      <c r="C29" s="125"/>
      <c r="D29" s="131"/>
      <c r="E29" s="131"/>
      <c r="F29" s="103" t="s">
        <v>59</v>
      </c>
      <c r="G29" s="103"/>
      <c r="H29" s="103"/>
      <c r="I29" s="132" t="s">
        <v>60</v>
      </c>
      <c r="J29" s="133"/>
      <c r="K29" s="133"/>
      <c r="L29" s="133"/>
      <c r="M29" s="133"/>
      <c r="N29" s="134"/>
      <c r="O29" s="13"/>
      <c r="P29" s="13"/>
      <c r="Q29" s="13"/>
      <c r="T29" s="13"/>
      <c r="U29" s="13"/>
      <c r="V29" s="13"/>
      <c r="W29" s="13"/>
      <c r="X29" s="13"/>
      <c r="Y29" s="13"/>
      <c r="Z29" s="13"/>
      <c r="AA29" s="13"/>
    </row>
    <row r="30" spans="2:30" s="67" customFormat="1" x14ac:dyDescent="0.25">
      <c r="B30" s="138"/>
      <c r="C30" s="521" t="str">
        <f>"CATI VALIDATION: IF sample_type = 2 AND "&amp;B27&amp;" =1 BLOCKING MESSAGE There has to be more than one member in the household of a worker"</f>
        <v>CATI VALIDATION: IF sample_type = 2 AND 1.1 =1 BLOCKING MESSAGE There has to be more than one member in the household of a worker</v>
      </c>
      <c r="D30" s="526"/>
      <c r="E30" s="526"/>
      <c r="F30" s="526"/>
      <c r="G30" s="526"/>
      <c r="H30" s="526"/>
      <c r="I30" s="529"/>
      <c r="J30" s="526"/>
      <c r="K30" s="526"/>
      <c r="L30" s="526"/>
      <c r="M30" s="526"/>
      <c r="N30" s="530"/>
      <c r="O30" s="511"/>
      <c r="P30" s="511"/>
      <c r="Q30" s="511"/>
      <c r="R30" s="512"/>
      <c r="S30" s="512"/>
      <c r="T30" s="511"/>
      <c r="U30" s="511"/>
      <c r="V30" s="13"/>
      <c r="W30" s="13"/>
      <c r="X30" s="13"/>
      <c r="Y30" s="13"/>
      <c r="Z30" s="13"/>
      <c r="AA30" s="13"/>
    </row>
    <row r="31" spans="2:30" s="67" customFormat="1" ht="15" customHeight="1" x14ac:dyDescent="0.25">
      <c r="B31" s="139"/>
      <c r="C31" s="376" t="s">
        <v>61</v>
      </c>
      <c r="D31" s="376"/>
      <c r="E31" s="400"/>
      <c r="F31" s="400"/>
      <c r="G31" s="400"/>
      <c r="H31" s="400"/>
      <c r="I31" s="647"/>
      <c r="J31" s="647"/>
      <c r="K31" s="13"/>
      <c r="L31" s="13"/>
      <c r="M31" s="13"/>
      <c r="N31" s="13"/>
      <c r="O31" s="134"/>
      <c r="P31" s="13"/>
      <c r="Q31" s="13"/>
      <c r="R31" s="13"/>
      <c r="S31" s="13"/>
      <c r="T31" s="125" t="str">
        <f>"CATI: IF "&amp;$K$32&amp;" &lt;= 5 GO TO "&amp;T32</f>
        <v>CATI: IF 1.19 &lt;= 5 GO TO 1.21</v>
      </c>
      <c r="U31" s="13"/>
      <c r="V31" s="13"/>
      <c r="W31" s="13"/>
      <c r="X31" s="13"/>
      <c r="Y31" s="13"/>
      <c r="Z31" s="13"/>
      <c r="AA31" s="13"/>
    </row>
    <row r="32" spans="2:30" s="67" customFormat="1" x14ac:dyDescent="0.25">
      <c r="B32" s="138"/>
      <c r="C32" s="965" t="s">
        <v>62</v>
      </c>
      <c r="D32" s="465">
        <f>B16+0.01</f>
        <v>1.1700000000000002</v>
      </c>
      <c r="E32" s="466"/>
      <c r="F32" s="466"/>
      <c r="G32" s="466"/>
      <c r="H32" s="968">
        <f>D32+0.01</f>
        <v>1.1800000000000002</v>
      </c>
      <c r="I32" s="969"/>
      <c r="J32" s="970"/>
      <c r="K32" s="466">
        <f>H32+0.01</f>
        <v>1.1900000000000002</v>
      </c>
      <c r="L32" s="466"/>
      <c r="M32" s="466"/>
      <c r="N32" s="466"/>
      <c r="O32" s="773">
        <f>K32+0.01</f>
        <v>1.2000000000000002</v>
      </c>
      <c r="P32" s="774"/>
      <c r="Q32" s="774"/>
      <c r="R32" s="774"/>
      <c r="S32" s="775"/>
      <c r="T32" s="973">
        <f>O32+0.01</f>
        <v>1.2100000000000002</v>
      </c>
      <c r="U32" s="974"/>
      <c r="V32" s="974"/>
      <c r="W32" s="974"/>
      <c r="X32" s="968">
        <f>T32+0.01</f>
        <v>1.2200000000000002</v>
      </c>
      <c r="Y32" s="969"/>
      <c r="Z32" s="969"/>
      <c r="AA32" s="970"/>
      <c r="AB32" s="102"/>
      <c r="AC32" s="102"/>
      <c r="AD32" s="102"/>
    </row>
    <row r="33" spans="2:30" s="67" customFormat="1" ht="15.75" customHeight="1" x14ac:dyDescent="0.25">
      <c r="B33" s="138"/>
      <c r="C33" s="966"/>
      <c r="D33" s="947" t="s">
        <v>63</v>
      </c>
      <c r="E33" s="948"/>
      <c r="F33" s="948"/>
      <c r="G33" s="949"/>
      <c r="H33" s="922" t="s">
        <v>64</v>
      </c>
      <c r="I33" s="923"/>
      <c r="J33" s="958"/>
      <c r="K33" s="922" t="s">
        <v>65</v>
      </c>
      <c r="L33" s="923"/>
      <c r="M33" s="923"/>
      <c r="N33" s="923"/>
      <c r="O33" s="975" t="s">
        <v>66</v>
      </c>
      <c r="P33" s="976"/>
      <c r="Q33" s="976"/>
      <c r="R33" s="976"/>
      <c r="S33" s="977"/>
      <c r="T33" s="950" t="s">
        <v>67</v>
      </c>
      <c r="U33" s="951"/>
      <c r="V33" s="951"/>
      <c r="W33" s="951"/>
      <c r="X33" s="975" t="s">
        <v>68</v>
      </c>
      <c r="Y33" s="976"/>
      <c r="Z33" s="976"/>
      <c r="AA33" s="977"/>
      <c r="AB33" s="125"/>
      <c r="AC33" s="125"/>
      <c r="AD33" s="125"/>
    </row>
    <row r="34" spans="2:30" s="67" customFormat="1" x14ac:dyDescent="0.25">
      <c r="B34" s="138"/>
      <c r="C34" s="966"/>
      <c r="D34" s="950"/>
      <c r="E34" s="951"/>
      <c r="F34" s="951"/>
      <c r="G34" s="952"/>
      <c r="H34" s="922"/>
      <c r="I34" s="923"/>
      <c r="J34" s="958"/>
      <c r="O34" s="922"/>
      <c r="P34" s="923"/>
      <c r="Q34" s="923"/>
      <c r="R34" s="923"/>
      <c r="S34" s="958"/>
      <c r="T34" s="950"/>
      <c r="U34" s="951"/>
      <c r="V34" s="951"/>
      <c r="W34" s="951"/>
      <c r="X34" s="922"/>
      <c r="Y34" s="923"/>
      <c r="Z34" s="923"/>
      <c r="AA34" s="958"/>
      <c r="AC34" s="125"/>
      <c r="AD34" s="125"/>
    </row>
    <row r="35" spans="2:30" s="67" customFormat="1" x14ac:dyDescent="0.25">
      <c r="B35" s="138"/>
      <c r="C35" s="966"/>
      <c r="D35" s="950"/>
      <c r="E35" s="951"/>
      <c r="F35" s="951"/>
      <c r="G35" s="952"/>
      <c r="H35" s="922"/>
      <c r="I35" s="923"/>
      <c r="J35" s="958"/>
      <c r="K35" s="112"/>
      <c r="L35" s="112"/>
      <c r="M35" s="112"/>
      <c r="N35" s="112"/>
      <c r="O35" s="782"/>
      <c r="P35" s="353"/>
      <c r="Q35" s="353"/>
      <c r="R35" s="353"/>
      <c r="S35" s="293"/>
      <c r="T35" s="353"/>
      <c r="U35" s="353"/>
      <c r="V35" s="353"/>
      <c r="W35" s="353"/>
      <c r="X35" s="922"/>
      <c r="Y35" s="923"/>
      <c r="Z35" s="923"/>
      <c r="AA35" s="958"/>
      <c r="AC35" s="125"/>
      <c r="AD35" s="248"/>
    </row>
    <row r="36" spans="2:30" s="67" customFormat="1" ht="15.75" customHeight="1" x14ac:dyDescent="0.25">
      <c r="B36" s="138"/>
      <c r="C36" s="966"/>
      <c r="D36" s="950"/>
      <c r="E36" s="951"/>
      <c r="F36" s="951"/>
      <c r="G36" s="952"/>
      <c r="H36" s="783"/>
      <c r="I36" s="112"/>
      <c r="J36" s="153"/>
      <c r="K36" s="923" t="s">
        <v>69</v>
      </c>
      <c r="L36" s="923"/>
      <c r="M36" s="923"/>
      <c r="N36" s="923"/>
      <c r="O36" s="784"/>
      <c r="Q36" s="112"/>
      <c r="R36" s="112"/>
      <c r="S36" s="411"/>
      <c r="T36" s="959" t="s">
        <v>70</v>
      </c>
      <c r="U36" s="960"/>
      <c r="V36" s="960"/>
      <c r="W36" s="961"/>
      <c r="X36" s="782"/>
      <c r="Y36" s="353"/>
      <c r="Z36" s="353"/>
      <c r="AA36" s="293"/>
      <c r="AC36" s="125"/>
      <c r="AD36" s="248"/>
    </row>
    <row r="37" spans="2:30" s="67" customFormat="1" x14ac:dyDescent="0.25">
      <c r="B37" s="138"/>
      <c r="C37" s="966"/>
      <c r="D37" s="950"/>
      <c r="E37" s="951"/>
      <c r="F37" s="951"/>
      <c r="G37" s="952"/>
      <c r="H37" s="780"/>
      <c r="I37" s="145"/>
      <c r="J37" s="153"/>
      <c r="K37" s="922"/>
      <c r="L37" s="923"/>
      <c r="M37" s="923"/>
      <c r="N37" s="923"/>
      <c r="O37" s="785">
        <v>1</v>
      </c>
      <c r="P37" s="112" t="s">
        <v>71</v>
      </c>
      <c r="Q37" s="112"/>
      <c r="R37" s="112"/>
      <c r="S37" s="411"/>
      <c r="T37" s="959"/>
      <c r="U37" s="960"/>
      <c r="V37" s="960"/>
      <c r="W37" s="961"/>
      <c r="X37" s="782"/>
      <c r="Y37" s="353"/>
      <c r="Z37" s="353"/>
      <c r="AA37" s="293"/>
      <c r="AB37" s="125"/>
      <c r="AC37" s="125"/>
      <c r="AD37" s="248"/>
    </row>
    <row r="38" spans="2:30" s="67" customFormat="1" ht="15" customHeight="1" x14ac:dyDescent="0.25">
      <c r="B38" s="138"/>
      <c r="C38" s="966"/>
      <c r="D38" s="950"/>
      <c r="E38" s="951"/>
      <c r="F38" s="951"/>
      <c r="G38" s="952"/>
      <c r="H38" s="780"/>
      <c r="I38" s="145"/>
      <c r="J38" s="153"/>
      <c r="K38" s="922"/>
      <c r="L38" s="923"/>
      <c r="M38" s="923"/>
      <c r="N38" s="923"/>
      <c r="O38" s="785">
        <v>2</v>
      </c>
      <c r="P38" s="112" t="s">
        <v>72</v>
      </c>
      <c r="Q38" s="112"/>
      <c r="R38" s="112"/>
      <c r="S38" s="411"/>
      <c r="T38" s="959"/>
      <c r="U38" s="960"/>
      <c r="V38" s="960"/>
      <c r="W38" s="961"/>
      <c r="X38" s="782"/>
      <c r="Y38" s="353"/>
      <c r="Z38" s="353"/>
      <c r="AA38" s="293"/>
      <c r="AB38" s="125"/>
      <c r="AC38" s="125"/>
      <c r="AD38" s="248"/>
    </row>
    <row r="39" spans="2:30" s="67" customFormat="1" x14ac:dyDescent="0.25">
      <c r="B39" s="138"/>
      <c r="C39" s="966"/>
      <c r="D39" s="950"/>
      <c r="E39" s="951"/>
      <c r="F39" s="951"/>
      <c r="G39" s="952"/>
      <c r="H39" s="780"/>
      <c r="I39" s="145"/>
      <c r="J39" s="411"/>
      <c r="K39" s="922"/>
      <c r="L39" s="923"/>
      <c r="M39" s="923"/>
      <c r="N39" s="923"/>
      <c r="O39" s="785">
        <v>3</v>
      </c>
      <c r="P39" s="112" t="s">
        <v>73</v>
      </c>
      <c r="Q39" s="112"/>
      <c r="R39" s="112"/>
      <c r="S39" s="411"/>
      <c r="T39" s="959"/>
      <c r="U39" s="960"/>
      <c r="V39" s="960"/>
      <c r="W39" s="961"/>
      <c r="X39" s="782"/>
      <c r="Y39" s="353"/>
      <c r="Z39" s="353"/>
      <c r="AA39" s="293"/>
      <c r="AB39" s="125"/>
      <c r="AC39" s="125"/>
    </row>
    <row r="40" spans="2:30" s="67" customFormat="1" ht="15.75" customHeight="1" x14ac:dyDescent="0.25">
      <c r="B40" s="138"/>
      <c r="C40" s="966"/>
      <c r="D40" s="950"/>
      <c r="E40" s="951"/>
      <c r="F40" s="951"/>
      <c r="G40" s="952"/>
      <c r="H40" s="780"/>
      <c r="I40" s="145"/>
      <c r="J40" s="411"/>
      <c r="K40" s="112"/>
      <c r="L40" s="112"/>
      <c r="M40" s="112"/>
      <c r="N40" s="112"/>
      <c r="O40" s="786">
        <v>4</v>
      </c>
      <c r="P40" s="112" t="s">
        <v>74</v>
      </c>
      <c r="Q40" s="112"/>
      <c r="R40" s="353"/>
      <c r="S40" s="293"/>
      <c r="T40" s="959"/>
      <c r="U40" s="960"/>
      <c r="V40" s="960"/>
      <c r="W40" s="961"/>
      <c r="X40" s="978" t="s">
        <v>75</v>
      </c>
      <c r="Y40" s="979"/>
      <c r="Z40" s="979"/>
      <c r="AA40" s="980"/>
      <c r="AB40" s="125"/>
      <c r="AC40" s="125"/>
      <c r="AD40" s="248"/>
    </row>
    <row r="41" spans="2:30" s="67" customFormat="1" ht="15.75" customHeight="1" x14ac:dyDescent="0.25">
      <c r="B41" s="138"/>
      <c r="C41" s="966"/>
      <c r="D41" s="950"/>
      <c r="E41" s="951"/>
      <c r="F41" s="951"/>
      <c r="G41" s="952"/>
      <c r="H41" s="780"/>
      <c r="I41" s="145"/>
      <c r="J41" s="153"/>
      <c r="K41" s="922" t="s">
        <v>76</v>
      </c>
      <c r="L41" s="923"/>
      <c r="M41" s="923"/>
      <c r="N41" s="923"/>
      <c r="O41" s="785">
        <v>5</v>
      </c>
      <c r="P41" s="112" t="s">
        <v>77</v>
      </c>
      <c r="Q41" s="112"/>
      <c r="R41" s="353"/>
      <c r="S41" s="293"/>
      <c r="T41" s="134">
        <v>87</v>
      </c>
      <c r="U41" s="125" t="s">
        <v>78</v>
      </c>
      <c r="V41" s="13"/>
      <c r="W41" s="13"/>
      <c r="X41" s="978"/>
      <c r="Y41" s="979"/>
      <c r="Z41" s="979"/>
      <c r="AA41" s="980"/>
      <c r="AB41" s="125"/>
      <c r="AC41" s="125"/>
      <c r="AD41" s="248"/>
    </row>
    <row r="42" spans="2:30" s="67" customFormat="1" ht="15.75" customHeight="1" x14ac:dyDescent="0.25">
      <c r="B42" s="138"/>
      <c r="C42" s="966"/>
      <c r="D42" s="781"/>
      <c r="E42" s="12"/>
      <c r="F42" s="12"/>
      <c r="G42" s="506"/>
      <c r="H42" s="780"/>
      <c r="I42" s="145"/>
      <c r="J42" s="153"/>
      <c r="K42" s="922"/>
      <c r="L42" s="923"/>
      <c r="M42" s="923"/>
      <c r="N42" s="923"/>
      <c r="O42" s="785">
        <v>6</v>
      </c>
      <c r="P42" s="112" t="s">
        <v>79</v>
      </c>
      <c r="Q42" s="112"/>
      <c r="R42" s="353"/>
      <c r="S42" s="293"/>
      <c r="T42" s="135">
        <v>88</v>
      </c>
      <c r="U42" s="67" t="s">
        <v>80</v>
      </c>
      <c r="W42" s="13"/>
      <c r="X42" s="978"/>
      <c r="Y42" s="979"/>
      <c r="Z42" s="979"/>
      <c r="AA42" s="980"/>
      <c r="AB42" s="125"/>
      <c r="AC42" s="125"/>
      <c r="AD42" s="248"/>
    </row>
    <row r="43" spans="2:30" s="67" customFormat="1" x14ac:dyDescent="0.25">
      <c r="B43" s="138"/>
      <c r="C43" s="966"/>
      <c r="D43" s="787"/>
      <c r="E43" s="467"/>
      <c r="F43" s="467"/>
      <c r="G43" s="468"/>
      <c r="H43" s="780"/>
      <c r="I43" s="145"/>
      <c r="J43" s="153"/>
      <c r="K43" s="922"/>
      <c r="L43" s="923"/>
      <c r="M43" s="923"/>
      <c r="N43" s="923"/>
      <c r="O43" s="785">
        <v>7</v>
      </c>
      <c r="P43" s="112" t="s">
        <v>81</v>
      </c>
      <c r="Q43" s="112"/>
      <c r="R43" s="112"/>
      <c r="S43" s="411"/>
      <c r="X43" s="978"/>
      <c r="Y43" s="979"/>
      <c r="Z43" s="979"/>
      <c r="AA43" s="980"/>
      <c r="AB43" s="125"/>
      <c r="AC43" s="125"/>
      <c r="AD43" s="248"/>
    </row>
    <row r="44" spans="2:30" s="67" customFormat="1" x14ac:dyDescent="0.25">
      <c r="B44" s="138"/>
      <c r="C44" s="966"/>
      <c r="D44" s="787"/>
      <c r="E44" s="467"/>
      <c r="F44" s="467"/>
      <c r="G44" s="468"/>
      <c r="H44" s="780"/>
      <c r="I44" s="145"/>
      <c r="J44" s="153"/>
      <c r="K44" s="922"/>
      <c r="L44" s="923"/>
      <c r="M44" s="923"/>
      <c r="N44" s="923"/>
      <c r="O44" s="785">
        <v>8</v>
      </c>
      <c r="P44" s="112" t="s">
        <v>82</v>
      </c>
      <c r="Q44" s="112"/>
      <c r="R44" s="112"/>
      <c r="S44" s="411"/>
      <c r="T44" s="135"/>
      <c r="X44" s="978"/>
      <c r="Y44" s="979"/>
      <c r="Z44" s="979"/>
      <c r="AA44" s="980"/>
      <c r="AB44" s="125"/>
      <c r="AC44" s="125"/>
      <c r="AD44" s="248"/>
    </row>
    <row r="45" spans="2:30" s="67" customFormat="1" x14ac:dyDescent="0.25">
      <c r="B45" s="138"/>
      <c r="C45" s="966"/>
      <c r="D45" s="787"/>
      <c r="E45" s="467"/>
      <c r="F45" s="467"/>
      <c r="G45" s="468"/>
      <c r="H45" s="780"/>
      <c r="I45" s="145"/>
      <c r="J45" s="153"/>
      <c r="K45" s="922"/>
      <c r="L45" s="923"/>
      <c r="M45" s="923"/>
      <c r="N45" s="923"/>
      <c r="O45" s="785">
        <v>9</v>
      </c>
      <c r="P45" s="112" t="s">
        <v>83</v>
      </c>
      <c r="Q45" s="112"/>
      <c r="R45" s="112"/>
      <c r="S45" s="411"/>
      <c r="X45" s="783"/>
      <c r="AA45" s="411"/>
      <c r="AB45" s="125"/>
      <c r="AC45" s="125"/>
    </row>
    <row r="46" spans="2:30" s="67" customFormat="1" x14ac:dyDescent="0.25">
      <c r="B46" s="138"/>
      <c r="C46" s="966"/>
      <c r="D46" s="787"/>
      <c r="E46" s="467"/>
      <c r="F46" s="467"/>
      <c r="G46" s="468"/>
      <c r="H46" s="780"/>
      <c r="I46" s="145"/>
      <c r="J46" s="153"/>
      <c r="K46" s="922"/>
      <c r="L46" s="923"/>
      <c r="M46" s="923"/>
      <c r="N46" s="923"/>
      <c r="O46" s="785">
        <v>10</v>
      </c>
      <c r="P46" s="112" t="s">
        <v>84</v>
      </c>
      <c r="Q46" s="112"/>
      <c r="R46" s="112"/>
      <c r="S46" s="411"/>
      <c r="X46" s="783"/>
      <c r="AA46" s="411"/>
      <c r="AB46" s="125"/>
      <c r="AC46" s="125"/>
    </row>
    <row r="47" spans="2:30" s="67" customFormat="1" x14ac:dyDescent="0.25">
      <c r="B47" s="138"/>
      <c r="C47" s="966"/>
      <c r="D47" s="953"/>
      <c r="E47" s="954"/>
      <c r="F47" s="954"/>
      <c r="G47" s="955"/>
      <c r="H47" s="780"/>
      <c r="I47" s="145"/>
      <c r="J47" s="153"/>
      <c r="K47" s="922"/>
      <c r="L47" s="923"/>
      <c r="M47" s="923"/>
      <c r="N47" s="923"/>
      <c r="O47" s="785">
        <v>11</v>
      </c>
      <c r="P47" s="112" t="s">
        <v>85</v>
      </c>
      <c r="Q47" s="112"/>
      <c r="R47" s="112"/>
      <c r="S47" s="411"/>
      <c r="X47" s="783"/>
      <c r="AA47" s="411"/>
      <c r="AB47" s="125"/>
      <c r="AC47" s="125"/>
    </row>
    <row r="48" spans="2:30" s="67" customFormat="1" x14ac:dyDescent="0.25">
      <c r="B48" s="138"/>
      <c r="C48" s="966"/>
      <c r="D48" s="953"/>
      <c r="E48" s="954"/>
      <c r="F48" s="954"/>
      <c r="G48" s="955"/>
      <c r="H48" s="780"/>
      <c r="I48" s="145"/>
      <c r="J48" s="153"/>
      <c r="K48" s="922"/>
      <c r="L48" s="923"/>
      <c r="M48" s="923"/>
      <c r="N48" s="923"/>
      <c r="O48" s="785">
        <v>12</v>
      </c>
      <c r="P48" s="112" t="s">
        <v>86</v>
      </c>
      <c r="Q48" s="112"/>
      <c r="R48" s="112"/>
      <c r="S48" s="411"/>
      <c r="X48" s="950"/>
      <c r="Y48" s="951"/>
      <c r="Z48" s="951"/>
      <c r="AA48" s="952"/>
      <c r="AB48" s="125"/>
      <c r="AC48" s="125"/>
    </row>
    <row r="49" spans="2:30" s="67" customFormat="1" x14ac:dyDescent="0.25">
      <c r="B49" s="138"/>
      <c r="C49" s="966"/>
      <c r="D49" s="922"/>
      <c r="E49" s="923"/>
      <c r="F49" s="923"/>
      <c r="G49" s="958"/>
      <c r="H49" s="788">
        <v>1</v>
      </c>
      <c r="I49" s="112" t="s">
        <v>87</v>
      </c>
      <c r="J49" s="153"/>
      <c r="K49" s="112"/>
      <c r="L49" s="112"/>
      <c r="M49" s="112"/>
      <c r="N49" s="112"/>
      <c r="O49" s="785">
        <v>13</v>
      </c>
      <c r="P49" s="112" t="s">
        <v>88</v>
      </c>
      <c r="Q49" s="112"/>
      <c r="R49" s="112"/>
      <c r="S49" s="411"/>
      <c r="X49" s="950"/>
      <c r="Y49" s="951"/>
      <c r="Z49" s="951"/>
      <c r="AA49" s="952"/>
      <c r="AB49" s="125"/>
      <c r="AC49" s="125"/>
    </row>
    <row r="50" spans="2:30" s="67" customFormat="1" x14ac:dyDescent="0.25">
      <c r="B50" s="138"/>
      <c r="C50" s="966"/>
      <c r="D50" s="922"/>
      <c r="E50" s="923"/>
      <c r="F50" s="923"/>
      <c r="G50" s="958"/>
      <c r="H50" s="789">
        <v>2</v>
      </c>
      <c r="I50" s="112" t="s">
        <v>89</v>
      </c>
      <c r="J50" s="153"/>
      <c r="K50" s="112"/>
      <c r="L50" s="112"/>
      <c r="M50" s="112"/>
      <c r="N50" s="112"/>
      <c r="O50" s="785">
        <v>14</v>
      </c>
      <c r="P50" s="112" t="s">
        <v>90</v>
      </c>
      <c r="Q50" s="112"/>
      <c r="R50" s="112"/>
      <c r="S50" s="411"/>
      <c r="X50" s="950"/>
      <c r="Y50" s="951"/>
      <c r="Z50" s="951"/>
      <c r="AA50" s="952"/>
      <c r="AB50" s="125"/>
      <c r="AC50" s="125"/>
      <c r="AD50" s="235"/>
    </row>
    <row r="51" spans="2:30" s="67" customFormat="1" x14ac:dyDescent="0.25">
      <c r="B51" s="138"/>
      <c r="C51" s="966"/>
      <c r="D51" s="782"/>
      <c r="E51" s="353"/>
      <c r="F51" s="353"/>
      <c r="G51" s="293"/>
      <c r="H51" s="788"/>
      <c r="I51" s="112"/>
      <c r="J51" s="153"/>
      <c r="K51" s="353"/>
      <c r="L51" s="353"/>
      <c r="M51" s="353"/>
      <c r="N51" s="353"/>
      <c r="O51" s="785">
        <v>15</v>
      </c>
      <c r="P51" s="112" t="s">
        <v>91</v>
      </c>
      <c r="Q51" s="112"/>
      <c r="R51" s="112"/>
      <c r="S51" s="411"/>
      <c r="X51" s="950"/>
      <c r="Y51" s="951"/>
      <c r="Z51" s="951"/>
      <c r="AA51" s="952"/>
      <c r="AB51" s="125"/>
      <c r="AC51" s="125"/>
    </row>
    <row r="52" spans="2:30" s="126" customFormat="1" x14ac:dyDescent="0.25">
      <c r="B52" s="507"/>
      <c r="C52" s="966"/>
      <c r="D52" s="790"/>
      <c r="E52" s="508"/>
      <c r="F52" s="508"/>
      <c r="G52" s="509"/>
      <c r="H52" s="791"/>
      <c r="I52" s="510"/>
      <c r="J52" s="503"/>
      <c r="K52" s="508"/>
      <c r="L52" s="508"/>
      <c r="M52" s="508"/>
      <c r="N52" s="508"/>
      <c r="O52" s="785">
        <v>16</v>
      </c>
      <c r="P52" s="112" t="s">
        <v>92</v>
      </c>
      <c r="Q52" s="112"/>
      <c r="R52" s="112"/>
      <c r="S52" s="411"/>
      <c r="T52" s="67"/>
      <c r="X52" s="792"/>
      <c r="Y52" s="504"/>
      <c r="Z52" s="504"/>
      <c r="AA52" s="505"/>
      <c r="AB52" s="120"/>
      <c r="AC52" s="120"/>
    </row>
    <row r="53" spans="2:30" s="126" customFormat="1" x14ac:dyDescent="0.25">
      <c r="B53" s="507"/>
      <c r="C53" s="966"/>
      <c r="D53" s="790"/>
      <c r="E53" s="508"/>
      <c r="F53" s="508"/>
      <c r="G53" s="509"/>
      <c r="H53" s="791"/>
      <c r="I53" s="510"/>
      <c r="J53" s="503"/>
      <c r="K53" s="508"/>
      <c r="L53" s="508"/>
      <c r="M53" s="508"/>
      <c r="N53" s="508"/>
      <c r="O53" s="793" t="str">
        <f>"CATI: IF "&amp;O32&amp;"0=1 SAVE [AGE_HEAD]="&amp;K32</f>
        <v>CATI: IF 1.20=1 SAVE [AGE_HEAD]=1.19</v>
      </c>
      <c r="P53" s="77"/>
      <c r="Q53" s="77"/>
      <c r="R53" s="133"/>
      <c r="S53" s="582"/>
      <c r="T53" s="77"/>
      <c r="X53" s="792"/>
      <c r="Y53" s="504"/>
      <c r="Z53" s="504"/>
      <c r="AA53" s="505"/>
      <c r="AB53" s="120"/>
      <c r="AC53" s="120"/>
    </row>
    <row r="54" spans="2:30" s="126" customFormat="1" x14ac:dyDescent="0.25">
      <c r="B54" s="507"/>
      <c r="C54" s="966"/>
      <c r="D54" s="790"/>
      <c r="E54" s="508"/>
      <c r="F54" s="508"/>
      <c r="G54" s="509"/>
      <c r="H54" s="791"/>
      <c r="I54" s="510"/>
      <c r="J54" s="503"/>
      <c r="K54" s="508"/>
      <c r="L54" s="508"/>
      <c r="M54" s="508"/>
      <c r="N54" s="508"/>
      <c r="O54" s="793" t="str">
        <f>"CATI: IF "&amp;O32&amp;"0=1 SAVE [SEX_HEAD]="&amp;H32</f>
        <v>CATI: IF 1.20=1 SAVE [SEX_HEAD]=1.18</v>
      </c>
      <c r="P54" s="77"/>
      <c r="Q54" s="77"/>
      <c r="R54" s="133"/>
      <c r="S54" s="582"/>
      <c r="T54" s="77"/>
      <c r="X54" s="792"/>
      <c r="Y54" s="504"/>
      <c r="Z54" s="504"/>
      <c r="AA54" s="505"/>
      <c r="AB54" s="120"/>
      <c r="AC54" s="120"/>
    </row>
    <row r="55" spans="2:30" s="126" customFormat="1" x14ac:dyDescent="0.25">
      <c r="B55" s="507"/>
      <c r="C55" s="966"/>
      <c r="D55" s="790"/>
      <c r="E55" s="508"/>
      <c r="F55" s="508"/>
      <c r="G55" s="509"/>
      <c r="H55" s="791"/>
      <c r="I55" s="510"/>
      <c r="J55" s="503"/>
      <c r="K55" s="508"/>
      <c r="L55" s="508"/>
      <c r="M55" s="508"/>
      <c r="N55" s="508"/>
      <c r="O55" s="793" t="str">
        <f>"CATI VALIDATION IF "&amp;O32&amp;"0=2 AND [SEX_HEAD]="&amp;H32&amp;" ALERT MESSAGE The spouse and the head of the household have the same gender?"</f>
        <v>CATI VALIDATION IF 1.20=2 AND [SEX_HEAD]=1.18 ALERT MESSAGE The spouse and the head of the household have the same gender?</v>
      </c>
      <c r="P55" s="564"/>
      <c r="Q55" s="564"/>
      <c r="R55" s="518"/>
      <c r="S55" s="571"/>
      <c r="T55" s="564"/>
      <c r="X55" s="792"/>
      <c r="Y55" s="504"/>
      <c r="Z55" s="504"/>
      <c r="AA55" s="505"/>
      <c r="AB55" s="120"/>
      <c r="AC55" s="120"/>
    </row>
    <row r="56" spans="2:30" s="126" customFormat="1" x14ac:dyDescent="0.25">
      <c r="B56" s="507"/>
      <c r="C56" s="966"/>
      <c r="D56" s="790"/>
      <c r="E56" s="508"/>
      <c r="F56" s="508"/>
      <c r="G56" s="509"/>
      <c r="H56" s="791"/>
      <c r="I56" s="510"/>
      <c r="J56" s="503"/>
      <c r="K56" s="569"/>
      <c r="L56" s="569"/>
      <c r="M56" s="569"/>
      <c r="N56" s="569"/>
      <c r="O56" s="794" t="str">
        <f>"CATI VALIDATION: IF ("&amp;O32&amp;"0= 3) AND ([AGE_HEAD] - "&amp;K32&amp;" &lt; 15) ALERT MESSAGE  Check the age of the child of the head of the household"</f>
        <v>CATI VALIDATION: IF (1.20= 3) AND ([AGE_HEAD] - 1.19 &lt; 15) ALERT MESSAGE  Check the age of the child of the head of the household</v>
      </c>
      <c r="P56" s="514"/>
      <c r="Q56" s="514"/>
      <c r="R56" s="513"/>
      <c r="S56" s="525"/>
      <c r="X56" s="792"/>
      <c r="Y56" s="504"/>
      <c r="Z56" s="504"/>
      <c r="AA56" s="505"/>
      <c r="AB56" s="120"/>
      <c r="AC56" s="120"/>
    </row>
    <row r="57" spans="2:30" s="126" customFormat="1" x14ac:dyDescent="0.25">
      <c r="B57" s="507"/>
      <c r="C57" s="966"/>
      <c r="D57" s="790"/>
      <c r="E57" s="508"/>
      <c r="F57" s="508"/>
      <c r="G57" s="509"/>
      <c r="H57" s="791"/>
      <c r="I57" s="510"/>
      <c r="J57" s="503"/>
      <c r="K57" s="569"/>
      <c r="L57" s="569"/>
      <c r="M57" s="569"/>
      <c r="N57" s="569"/>
      <c r="O57" s="794" t="str">
        <f>"CATI VALIDATION: IF ("&amp;O32&amp;"0=6) AND ("&amp;K32&amp;" - [AGE_HEAD] &lt; 15) ALERT MESSAGE  Check the age of the parent of the head of the household"</f>
        <v>CATI VALIDATION: IF (1.20=6) AND (1.19 - [AGE_HEAD] &lt; 15) ALERT MESSAGE  Check the age of the parent of the head of the household</v>
      </c>
      <c r="P57" s="514"/>
      <c r="Q57" s="514"/>
      <c r="R57" s="513"/>
      <c r="S57" s="525"/>
      <c r="X57" s="792"/>
      <c r="Y57" s="504"/>
      <c r="Z57" s="504"/>
      <c r="AA57" s="505"/>
      <c r="AB57" s="120"/>
      <c r="AC57" s="120"/>
    </row>
    <row r="58" spans="2:30" s="126" customFormat="1" x14ac:dyDescent="0.25">
      <c r="B58" s="507"/>
      <c r="C58" s="966"/>
      <c r="D58" s="790"/>
      <c r="E58" s="508"/>
      <c r="F58" s="508"/>
      <c r="G58" s="509"/>
      <c r="H58" s="791"/>
      <c r="I58" s="510"/>
      <c r="J58" s="503"/>
      <c r="K58" s="569"/>
      <c r="L58" s="569"/>
      <c r="M58" s="569"/>
      <c r="N58" s="569"/>
      <c r="O58" s="794" t="str">
        <f>"CATI VALIDATION: IF ("&amp;O32&amp;"0 = 11) AND ([AGE_HEAD] - "&amp;K32&amp;" &lt; 30) ALERT MESSAGE  Check the age of the grandchild of the head of the household"</f>
        <v>CATI VALIDATION: IF (1.20 = 11) AND ([AGE_HEAD] - 1.19 &lt; 30) ALERT MESSAGE  Check the age of the grandchild of the head of the household</v>
      </c>
      <c r="P58" s="514"/>
      <c r="Q58" s="514"/>
      <c r="R58" s="513"/>
      <c r="S58" s="525"/>
      <c r="X58" s="792"/>
      <c r="Y58" s="504"/>
      <c r="Z58" s="504"/>
      <c r="AA58" s="505"/>
      <c r="AB58" s="120"/>
      <c r="AC58" s="120"/>
    </row>
    <row r="59" spans="2:30" s="126" customFormat="1" x14ac:dyDescent="0.25">
      <c r="B59" s="507"/>
      <c r="C59" s="966"/>
      <c r="D59" s="790"/>
      <c r="E59" s="508"/>
      <c r="F59" s="508"/>
      <c r="G59" s="509"/>
      <c r="H59" s="791"/>
      <c r="I59" s="510"/>
      <c r="J59" s="503"/>
      <c r="K59" s="569"/>
      <c r="L59" s="569"/>
      <c r="M59" s="569"/>
      <c r="N59" s="569"/>
      <c r="O59" s="794" t="str">
        <f>"CATI VALIDATION: IF ("&amp;O32&amp;"0 = 8) AND ("&amp;K32&amp;" - [AGE_HEAD] &lt; 30) ALERT MESSAGE Check the age of the grandparent of the head of the household"</f>
        <v>CATI VALIDATION: IF (1.20 = 8) AND (1.19 - [AGE_HEAD] &lt; 30) ALERT MESSAGE Check the age of the grandparent of the head of the household</v>
      </c>
      <c r="P59" s="514"/>
      <c r="Q59" s="514"/>
      <c r="R59" s="513"/>
      <c r="S59" s="525"/>
      <c r="X59" s="792"/>
      <c r="Y59" s="504"/>
      <c r="Z59" s="504"/>
      <c r="AA59" s="505"/>
      <c r="AB59" s="120"/>
      <c r="AC59" s="120"/>
    </row>
    <row r="60" spans="2:30" s="67" customFormat="1" x14ac:dyDescent="0.25">
      <c r="B60" s="138"/>
      <c r="C60" s="966"/>
      <c r="D60" s="782"/>
      <c r="E60" s="353"/>
      <c r="F60" s="353"/>
      <c r="G60" s="293"/>
      <c r="H60" s="788"/>
      <c r="I60" s="112"/>
      <c r="J60" s="153"/>
      <c r="K60" s="570"/>
      <c r="L60" s="570"/>
      <c r="M60" s="570"/>
      <c r="N60" s="570"/>
      <c r="O60" s="794" t="str">
        <f>"CATI VALIDATION: IF ID=1 AND "&amp;O32&amp;"0!=1 BLOCKING MESSAGE: The first person must be the head of the household"</f>
        <v>CATI VALIDATION: IF ID=1 AND 1.20!=1 BLOCKING MESSAGE: The first person must be the head of the household</v>
      </c>
      <c r="P60" s="512"/>
      <c r="Q60" s="512"/>
      <c r="R60" s="526"/>
      <c r="S60" s="515"/>
      <c r="X60" s="781"/>
      <c r="Y60" s="12"/>
      <c r="Z60" s="12"/>
      <c r="AA60" s="506"/>
      <c r="AB60" s="125"/>
      <c r="AC60" s="125"/>
    </row>
    <row r="61" spans="2:30" s="126" customFormat="1" x14ac:dyDescent="0.25">
      <c r="B61" s="507"/>
      <c r="C61" s="966"/>
      <c r="D61" s="790"/>
      <c r="E61" s="508"/>
      <c r="F61" s="508"/>
      <c r="G61" s="509"/>
      <c r="H61" s="791"/>
      <c r="I61" s="510"/>
      <c r="J61" s="503"/>
      <c r="K61" s="569"/>
      <c r="L61" s="569"/>
      <c r="M61" s="569"/>
      <c r="N61" s="569"/>
      <c r="O61" s="795" t="str">
        <f>"CATI VALIDATION: IF "&amp;O$32&amp;"0 =1 AND " &amp;K32&amp; "&lt; 18 AÑOS BLOCKING MESSAGE: The household head must be 18 years of age or older, check the age"</f>
        <v>CATI VALIDATION: IF 1.20 =1 AND 1.19&lt; 18 AÑOS BLOCKING MESSAGE: The household head must be 18 years of age or older, check the age</v>
      </c>
      <c r="P61" s="514"/>
      <c r="Q61" s="514"/>
      <c r="R61" s="513"/>
      <c r="S61" s="525"/>
      <c r="X61" s="792"/>
      <c r="Y61" s="504"/>
      <c r="Z61" s="504"/>
      <c r="AA61" s="505"/>
      <c r="AB61" s="120"/>
      <c r="AC61" s="120"/>
    </row>
    <row r="62" spans="2:30" s="126" customFormat="1" x14ac:dyDescent="0.25">
      <c r="B62" s="507"/>
      <c r="C62" s="966"/>
      <c r="D62" s="790"/>
      <c r="E62" s="508"/>
      <c r="F62" s="508"/>
      <c r="G62" s="509"/>
      <c r="H62" s="791"/>
      <c r="I62" s="510"/>
      <c r="J62" s="503"/>
      <c r="K62" s="569"/>
      <c r="L62" s="569"/>
      <c r="M62" s="569"/>
      <c r="N62" s="572"/>
      <c r="O62" s="512" t="s">
        <v>93</v>
      </c>
      <c r="P62" s="514"/>
      <c r="Q62" s="514"/>
      <c r="R62" s="514"/>
      <c r="S62" s="525"/>
      <c r="X62" s="792"/>
      <c r="Y62" s="504"/>
      <c r="Z62" s="504"/>
      <c r="AA62" s="505"/>
      <c r="AB62" s="120"/>
      <c r="AC62" s="120"/>
    </row>
    <row r="63" spans="2:30" s="67" customFormat="1" x14ac:dyDescent="0.25">
      <c r="B63" s="138"/>
      <c r="C63" s="967"/>
      <c r="D63" s="956" t="s">
        <v>94</v>
      </c>
      <c r="E63" s="957"/>
      <c r="F63" s="956" t="s">
        <v>95</v>
      </c>
      <c r="G63" s="957"/>
      <c r="H63" s="592"/>
      <c r="I63" s="648"/>
      <c r="J63" s="593"/>
      <c r="K63" s="962"/>
      <c r="L63" s="963"/>
      <c r="M63" s="963"/>
      <c r="N63" s="964"/>
      <c r="O63" s="594" t="str">
        <f>"CATI VALIDATION:  IF ID!=1 AND "&amp;O32&amp;"0=1 BLOCKING MESSAGE: There must be only one household head"</f>
        <v>CATI VALIDATION:  IF ID!=1 AND 1.20=1 BLOCKING MESSAGE: There must be only one household head</v>
      </c>
      <c r="P63" s="649"/>
      <c r="Q63" s="649"/>
      <c r="R63" s="649"/>
      <c r="S63" s="595"/>
      <c r="T63" s="648"/>
      <c r="X63" s="592"/>
      <c r="Y63" s="648"/>
      <c r="Z63" s="648"/>
      <c r="AA63" s="593"/>
      <c r="AB63" s="125"/>
      <c r="AC63" s="125"/>
      <c r="AD63" s="125"/>
    </row>
    <row r="64" spans="2:30" s="67" customFormat="1" x14ac:dyDescent="0.25">
      <c r="B64" s="138"/>
      <c r="C64" s="945" t="s">
        <v>96</v>
      </c>
      <c r="D64" s="796"/>
      <c r="E64" s="797"/>
      <c r="F64" s="413"/>
      <c r="G64" s="469"/>
      <c r="H64" s="930"/>
      <c r="I64" s="931"/>
      <c r="J64" s="932"/>
      <c r="K64" s="936"/>
      <c r="L64" s="937"/>
      <c r="M64" s="937"/>
      <c r="N64" s="938"/>
      <c r="O64" s="937"/>
      <c r="P64" s="937"/>
      <c r="Q64" s="937"/>
      <c r="R64" s="937"/>
      <c r="S64" s="938"/>
      <c r="T64" s="154"/>
      <c r="U64" s="470"/>
      <c r="V64" s="470"/>
      <c r="W64" s="470"/>
      <c r="X64" s="930"/>
      <c r="Y64" s="931"/>
      <c r="Z64" s="931"/>
      <c r="AA64" s="932"/>
      <c r="AB64" s="124"/>
      <c r="AC64" s="124"/>
      <c r="AD64" s="124"/>
    </row>
    <row r="65" spans="2:30" s="67" customFormat="1" x14ac:dyDescent="0.25">
      <c r="B65" s="138"/>
      <c r="C65" s="946"/>
      <c r="D65" s="596"/>
      <c r="E65" s="597"/>
      <c r="F65" s="650"/>
      <c r="G65" s="597"/>
      <c r="H65" s="933"/>
      <c r="I65" s="934"/>
      <c r="J65" s="935"/>
      <c r="K65" s="933"/>
      <c r="L65" s="934"/>
      <c r="M65" s="934"/>
      <c r="N65" s="935"/>
      <c r="O65" s="934"/>
      <c r="P65" s="934"/>
      <c r="Q65" s="934"/>
      <c r="R65" s="934"/>
      <c r="S65" s="935"/>
      <c r="T65" s="651"/>
      <c r="U65" s="651"/>
      <c r="V65" s="651"/>
      <c r="W65" s="651"/>
      <c r="X65" s="933"/>
      <c r="Y65" s="934"/>
      <c r="Z65" s="934"/>
      <c r="AA65" s="935"/>
      <c r="AB65" s="124"/>
      <c r="AC65" s="124"/>
      <c r="AD65" s="124"/>
    </row>
    <row r="66" spans="2:30" s="67" customFormat="1" x14ac:dyDescent="0.25">
      <c r="B66" s="138"/>
      <c r="C66" s="940" t="s">
        <v>97</v>
      </c>
      <c r="D66" s="798"/>
      <c r="E66" s="799"/>
      <c r="F66" s="471"/>
      <c r="G66" s="799"/>
      <c r="H66" s="800"/>
      <c r="I66" s="472"/>
      <c r="J66" s="926"/>
      <c r="K66" s="924"/>
      <c r="L66" s="925"/>
      <c r="M66" s="925"/>
      <c r="N66" s="926"/>
      <c r="O66" s="924"/>
      <c r="P66" s="925"/>
      <c r="Q66" s="925"/>
      <c r="R66" s="925"/>
      <c r="S66" s="926"/>
      <c r="T66" s="472"/>
      <c r="U66" s="472"/>
      <c r="V66" s="472"/>
      <c r="W66" s="472"/>
      <c r="X66" s="924"/>
      <c r="Y66" s="925"/>
      <c r="Z66" s="925"/>
      <c r="AA66" s="926"/>
      <c r="AB66" s="124"/>
      <c r="AC66" s="124"/>
      <c r="AD66" s="124"/>
    </row>
    <row r="67" spans="2:30" s="67" customFormat="1" x14ac:dyDescent="0.25">
      <c r="B67" s="138"/>
      <c r="C67" s="941"/>
      <c r="D67" s="599"/>
      <c r="E67" s="600"/>
      <c r="F67" s="652"/>
      <c r="G67" s="600"/>
      <c r="H67" s="601"/>
      <c r="I67" s="653"/>
      <c r="J67" s="929"/>
      <c r="K67" s="927"/>
      <c r="L67" s="928"/>
      <c r="M67" s="928"/>
      <c r="N67" s="929"/>
      <c r="O67" s="927"/>
      <c r="P67" s="928"/>
      <c r="Q67" s="928"/>
      <c r="R67" s="928"/>
      <c r="S67" s="929"/>
      <c r="T67" s="653"/>
      <c r="U67" s="653"/>
      <c r="V67" s="653"/>
      <c r="W67" s="653"/>
      <c r="X67" s="927"/>
      <c r="Y67" s="928"/>
      <c r="Z67" s="928"/>
      <c r="AA67" s="929"/>
      <c r="AB67" s="124"/>
      <c r="AC67" s="124"/>
      <c r="AD67" s="124"/>
    </row>
    <row r="68" spans="2:30" s="67" customFormat="1" x14ac:dyDescent="0.25">
      <c r="B68" s="138"/>
      <c r="C68" s="945" t="s">
        <v>98</v>
      </c>
      <c r="D68" s="796"/>
      <c r="E68" s="797"/>
      <c r="F68" s="413"/>
      <c r="G68" s="469"/>
      <c r="H68" s="930"/>
      <c r="I68" s="931"/>
      <c r="J68" s="932"/>
      <c r="K68" s="930"/>
      <c r="L68" s="931"/>
      <c r="M68" s="931"/>
      <c r="N68" s="932"/>
      <c r="O68" s="930"/>
      <c r="P68" s="931"/>
      <c r="Q68" s="931"/>
      <c r="R68" s="931"/>
      <c r="S68" s="932"/>
      <c r="T68" s="470"/>
      <c r="U68" s="470"/>
      <c r="V68" s="470"/>
      <c r="W68" s="470"/>
      <c r="X68" s="930"/>
      <c r="Y68" s="931"/>
      <c r="Z68" s="931"/>
      <c r="AA68" s="932"/>
      <c r="AB68" s="124"/>
      <c r="AC68" s="124"/>
      <c r="AD68" s="124"/>
    </row>
    <row r="69" spans="2:30" s="67" customFormat="1" x14ac:dyDescent="0.25">
      <c r="B69" s="138"/>
      <c r="C69" s="946"/>
      <c r="D69" s="596"/>
      <c r="E69" s="597"/>
      <c r="F69" s="650"/>
      <c r="G69" s="597"/>
      <c r="H69" s="933"/>
      <c r="I69" s="934"/>
      <c r="J69" s="935"/>
      <c r="K69" s="933"/>
      <c r="L69" s="934"/>
      <c r="M69" s="934"/>
      <c r="N69" s="935"/>
      <c r="O69" s="933"/>
      <c r="P69" s="934"/>
      <c r="Q69" s="934"/>
      <c r="R69" s="934"/>
      <c r="S69" s="935"/>
      <c r="T69" s="651"/>
      <c r="U69" s="651"/>
      <c r="V69" s="651"/>
      <c r="W69" s="651"/>
      <c r="X69" s="933"/>
      <c r="Y69" s="934"/>
      <c r="Z69" s="934"/>
      <c r="AA69" s="935"/>
      <c r="AB69" s="124"/>
      <c r="AC69" s="124"/>
      <c r="AD69" s="124"/>
    </row>
    <row r="70" spans="2:30" s="67" customFormat="1" x14ac:dyDescent="0.25">
      <c r="B70" s="138"/>
      <c r="C70" s="940" t="s">
        <v>99</v>
      </c>
      <c r="D70" s="798"/>
      <c r="E70" s="471"/>
      <c r="F70" s="798"/>
      <c r="G70" s="799"/>
      <c r="H70" s="800"/>
      <c r="I70" s="472"/>
      <c r="J70" s="942"/>
      <c r="K70" s="924"/>
      <c r="L70" s="925"/>
      <c r="M70" s="925"/>
      <c r="N70" s="926"/>
      <c r="O70" s="924"/>
      <c r="P70" s="925"/>
      <c r="Q70" s="925"/>
      <c r="R70" s="925"/>
      <c r="S70" s="926"/>
      <c r="T70" s="472"/>
      <c r="U70" s="472"/>
      <c r="V70" s="472"/>
      <c r="W70" s="472"/>
      <c r="X70" s="924"/>
      <c r="Y70" s="925"/>
      <c r="Z70" s="925"/>
      <c r="AA70" s="926"/>
      <c r="AB70" s="124"/>
      <c r="AC70" s="124"/>
      <c r="AD70" s="124"/>
    </row>
    <row r="71" spans="2:30" s="67" customFormat="1" x14ac:dyDescent="0.25">
      <c r="B71" s="138"/>
      <c r="C71" s="941"/>
      <c r="D71" s="599"/>
      <c r="E71" s="652"/>
      <c r="F71" s="599"/>
      <c r="G71" s="600"/>
      <c r="H71" s="601"/>
      <c r="I71" s="653"/>
      <c r="J71" s="942"/>
      <c r="K71" s="927"/>
      <c r="L71" s="928"/>
      <c r="M71" s="928"/>
      <c r="N71" s="929"/>
      <c r="O71" s="927"/>
      <c r="P71" s="928"/>
      <c r="Q71" s="928"/>
      <c r="R71" s="928"/>
      <c r="S71" s="929"/>
      <c r="T71" s="653"/>
      <c r="U71" s="653"/>
      <c r="V71" s="653"/>
      <c r="W71" s="653"/>
      <c r="X71" s="927"/>
      <c r="Y71" s="928"/>
      <c r="Z71" s="928"/>
      <c r="AA71" s="929"/>
      <c r="AB71" s="124"/>
      <c r="AC71" s="124"/>
      <c r="AD71" s="124"/>
    </row>
    <row r="72" spans="2:30" s="67" customFormat="1" x14ac:dyDescent="0.25">
      <c r="B72" s="138"/>
      <c r="C72" s="945" t="s">
        <v>100</v>
      </c>
      <c r="D72" s="796"/>
      <c r="E72" s="797"/>
      <c r="F72" s="413"/>
      <c r="G72" s="469"/>
      <c r="H72" s="933"/>
      <c r="I72" s="934"/>
      <c r="J72" s="939"/>
      <c r="K72" s="930"/>
      <c r="L72" s="931"/>
      <c r="M72" s="931"/>
      <c r="N72" s="932"/>
      <c r="O72" s="930"/>
      <c r="P72" s="931"/>
      <c r="Q72" s="931"/>
      <c r="R72" s="931"/>
      <c r="S72" s="932"/>
      <c r="T72" s="470"/>
      <c r="U72" s="470"/>
      <c r="V72" s="470"/>
      <c r="W72" s="470"/>
      <c r="X72" s="930"/>
      <c r="Y72" s="931"/>
      <c r="Z72" s="931"/>
      <c r="AA72" s="932"/>
      <c r="AB72" s="124"/>
      <c r="AC72" s="124"/>
      <c r="AD72" s="124"/>
    </row>
    <row r="73" spans="2:30" s="67" customFormat="1" x14ac:dyDescent="0.25">
      <c r="B73" s="138"/>
      <c r="C73" s="946"/>
      <c r="D73" s="596"/>
      <c r="E73" s="597"/>
      <c r="F73" s="650"/>
      <c r="G73" s="597"/>
      <c r="H73" s="943"/>
      <c r="I73" s="944"/>
      <c r="J73" s="939"/>
      <c r="K73" s="933"/>
      <c r="L73" s="934"/>
      <c r="M73" s="934"/>
      <c r="N73" s="935"/>
      <c r="O73" s="933"/>
      <c r="P73" s="934"/>
      <c r="Q73" s="934"/>
      <c r="R73" s="934"/>
      <c r="S73" s="935"/>
      <c r="T73" s="651"/>
      <c r="U73" s="651"/>
      <c r="V73" s="651"/>
      <c r="W73" s="651"/>
      <c r="X73" s="933"/>
      <c r="Y73" s="934"/>
      <c r="Z73" s="934"/>
      <c r="AA73" s="935"/>
      <c r="AB73" s="124"/>
      <c r="AC73" s="124"/>
      <c r="AD73" s="124"/>
    </row>
    <row r="74" spans="2:30" s="67" customFormat="1" x14ac:dyDescent="0.25">
      <c r="B74" s="138"/>
      <c r="C74" s="940" t="s">
        <v>101</v>
      </c>
      <c r="D74" s="798"/>
      <c r="E74" s="799"/>
      <c r="F74" s="471"/>
      <c r="G74" s="799"/>
      <c r="H74" s="800"/>
      <c r="I74" s="472"/>
      <c r="J74" s="942"/>
      <c r="K74" s="924"/>
      <c r="L74" s="925"/>
      <c r="M74" s="925"/>
      <c r="N74" s="926"/>
      <c r="O74" s="924"/>
      <c r="P74" s="925"/>
      <c r="Q74" s="925"/>
      <c r="R74" s="925"/>
      <c r="S74" s="926"/>
      <c r="T74" s="472"/>
      <c r="U74" s="472"/>
      <c r="V74" s="472"/>
      <c r="W74" s="472"/>
      <c r="X74" s="924"/>
      <c r="Y74" s="925"/>
      <c r="Z74" s="925"/>
      <c r="AA74" s="926"/>
      <c r="AB74" s="124"/>
      <c r="AC74" s="124"/>
      <c r="AD74" s="124"/>
    </row>
    <row r="75" spans="2:30" s="67" customFormat="1" x14ac:dyDescent="0.25">
      <c r="B75" s="138"/>
      <c r="C75" s="941"/>
      <c r="D75" s="599"/>
      <c r="E75" s="600"/>
      <c r="F75" s="652"/>
      <c r="G75" s="600"/>
      <c r="H75" s="601"/>
      <c r="I75" s="653"/>
      <c r="J75" s="942"/>
      <c r="K75" s="927"/>
      <c r="L75" s="928"/>
      <c r="M75" s="928"/>
      <c r="N75" s="929"/>
      <c r="O75" s="927"/>
      <c r="P75" s="928"/>
      <c r="Q75" s="928"/>
      <c r="R75" s="928"/>
      <c r="S75" s="929"/>
      <c r="T75" s="653"/>
      <c r="U75" s="653"/>
      <c r="V75" s="653"/>
      <c r="W75" s="653"/>
      <c r="X75" s="927"/>
      <c r="Y75" s="928"/>
      <c r="Z75" s="928"/>
      <c r="AA75" s="929"/>
      <c r="AB75" s="124"/>
      <c r="AC75" s="124"/>
      <c r="AD75" s="124"/>
    </row>
    <row r="76" spans="2:30" s="67" customFormat="1" x14ac:dyDescent="0.25">
      <c r="B76" s="138"/>
      <c r="C76" s="945" t="s">
        <v>102</v>
      </c>
      <c r="D76" s="796"/>
      <c r="E76" s="797"/>
      <c r="F76" s="413"/>
      <c r="G76" s="469"/>
      <c r="H76" s="933"/>
      <c r="I76" s="934"/>
      <c r="J76" s="939"/>
      <c r="K76" s="930"/>
      <c r="L76" s="931"/>
      <c r="M76" s="931"/>
      <c r="N76" s="932"/>
      <c r="O76" s="930"/>
      <c r="P76" s="931"/>
      <c r="Q76" s="931"/>
      <c r="R76" s="931"/>
      <c r="S76" s="932"/>
      <c r="T76" s="470"/>
      <c r="U76" s="470"/>
      <c r="V76" s="470"/>
      <c r="W76" s="470"/>
      <c r="X76" s="930"/>
      <c r="Y76" s="931"/>
      <c r="Z76" s="931"/>
      <c r="AA76" s="932"/>
      <c r="AB76" s="124"/>
      <c r="AC76" s="124"/>
      <c r="AD76" s="124"/>
    </row>
    <row r="77" spans="2:30" s="67" customFormat="1" x14ac:dyDescent="0.25">
      <c r="B77" s="138"/>
      <c r="C77" s="946"/>
      <c r="D77" s="596"/>
      <c r="E77" s="597"/>
      <c r="F77" s="650"/>
      <c r="G77" s="597"/>
      <c r="H77" s="943"/>
      <c r="I77" s="944"/>
      <c r="J77" s="939"/>
      <c r="K77" s="933"/>
      <c r="L77" s="934"/>
      <c r="M77" s="934"/>
      <c r="N77" s="935"/>
      <c r="O77" s="933"/>
      <c r="P77" s="934"/>
      <c r="Q77" s="934"/>
      <c r="R77" s="934"/>
      <c r="S77" s="935"/>
      <c r="T77" s="651"/>
      <c r="U77" s="651"/>
      <c r="V77" s="651"/>
      <c r="W77" s="651"/>
      <c r="X77" s="933"/>
      <c r="Y77" s="934"/>
      <c r="Z77" s="934"/>
      <c r="AA77" s="935"/>
      <c r="AB77" s="124"/>
      <c r="AC77" s="124"/>
      <c r="AD77" s="124"/>
    </row>
    <row r="78" spans="2:30" s="67" customFormat="1" x14ac:dyDescent="0.25">
      <c r="B78" s="138"/>
      <c r="C78" s="940" t="s">
        <v>103</v>
      </c>
      <c r="D78" s="798"/>
      <c r="E78" s="471"/>
      <c r="F78" s="798"/>
      <c r="G78" s="799"/>
      <c r="H78" s="800"/>
      <c r="I78" s="472"/>
      <c r="J78" s="942"/>
      <c r="K78" s="924"/>
      <c r="L78" s="925"/>
      <c r="M78" s="925"/>
      <c r="N78" s="926"/>
      <c r="O78" s="924"/>
      <c r="P78" s="925"/>
      <c r="Q78" s="925"/>
      <c r="R78" s="925"/>
      <c r="S78" s="926"/>
      <c r="T78" s="472"/>
      <c r="U78" s="472"/>
      <c r="V78" s="472"/>
      <c r="W78" s="472"/>
      <c r="X78" s="924"/>
      <c r="Y78" s="925"/>
      <c r="Z78" s="925"/>
      <c r="AA78" s="926"/>
      <c r="AB78" s="124"/>
      <c r="AC78" s="124"/>
      <c r="AD78" s="124"/>
    </row>
    <row r="79" spans="2:30" s="67" customFormat="1" x14ac:dyDescent="0.25">
      <c r="B79" s="138"/>
      <c r="C79" s="941"/>
      <c r="D79" s="599"/>
      <c r="E79" s="652"/>
      <c r="F79" s="599"/>
      <c r="G79" s="600"/>
      <c r="H79" s="601"/>
      <c r="I79" s="653"/>
      <c r="J79" s="942"/>
      <c r="K79" s="927"/>
      <c r="L79" s="928"/>
      <c r="M79" s="928"/>
      <c r="N79" s="929"/>
      <c r="O79" s="927"/>
      <c r="P79" s="928"/>
      <c r="Q79" s="928"/>
      <c r="R79" s="928"/>
      <c r="S79" s="929"/>
      <c r="T79" s="653"/>
      <c r="U79" s="653"/>
      <c r="V79" s="653"/>
      <c r="W79" s="653"/>
      <c r="X79" s="927"/>
      <c r="Y79" s="928"/>
      <c r="Z79" s="928"/>
      <c r="AA79" s="929"/>
      <c r="AB79" s="124"/>
      <c r="AC79" s="124"/>
      <c r="AD79" s="124"/>
    </row>
    <row r="80" spans="2:30" s="67" customFormat="1" x14ac:dyDescent="0.25">
      <c r="B80" s="138"/>
      <c r="C80" s="945" t="s">
        <v>104</v>
      </c>
      <c r="D80" s="796"/>
      <c r="E80" s="797"/>
      <c r="F80" s="413"/>
      <c r="G80" s="469"/>
      <c r="H80" s="933"/>
      <c r="I80" s="934"/>
      <c r="J80" s="939"/>
      <c r="K80" s="930"/>
      <c r="L80" s="931"/>
      <c r="M80" s="931"/>
      <c r="N80" s="932"/>
      <c r="O80" s="930"/>
      <c r="P80" s="931"/>
      <c r="Q80" s="931"/>
      <c r="R80" s="931"/>
      <c r="S80" s="932"/>
      <c r="T80" s="470"/>
      <c r="U80" s="470"/>
      <c r="V80" s="470"/>
      <c r="W80" s="470"/>
      <c r="X80" s="930"/>
      <c r="Y80" s="931"/>
      <c r="Z80" s="931"/>
      <c r="AA80" s="932"/>
      <c r="AB80" s="124"/>
      <c r="AC80" s="124"/>
      <c r="AD80" s="124"/>
    </row>
    <row r="81" spans="2:30" s="67" customFormat="1" x14ac:dyDescent="0.25">
      <c r="B81" s="138"/>
      <c r="C81" s="946"/>
      <c r="D81" s="596"/>
      <c r="E81" s="597"/>
      <c r="F81" s="650"/>
      <c r="G81" s="597"/>
      <c r="H81" s="943"/>
      <c r="I81" s="944"/>
      <c r="J81" s="939"/>
      <c r="K81" s="933"/>
      <c r="L81" s="934"/>
      <c r="M81" s="934"/>
      <c r="N81" s="935"/>
      <c r="O81" s="933"/>
      <c r="P81" s="934"/>
      <c r="Q81" s="934"/>
      <c r="R81" s="934"/>
      <c r="S81" s="935"/>
      <c r="T81" s="651"/>
      <c r="U81" s="651"/>
      <c r="V81" s="651"/>
      <c r="W81" s="651"/>
      <c r="X81" s="933"/>
      <c r="Y81" s="934"/>
      <c r="Z81" s="934"/>
      <c r="AA81" s="935"/>
      <c r="AB81" s="124"/>
      <c r="AC81" s="124"/>
      <c r="AD81" s="124"/>
    </row>
    <row r="82" spans="2:30" s="67" customFormat="1" x14ac:dyDescent="0.25">
      <c r="B82" s="138"/>
      <c r="C82" s="940" t="s">
        <v>105</v>
      </c>
      <c r="D82" s="798"/>
      <c r="E82" s="799"/>
      <c r="F82" s="471"/>
      <c r="G82" s="799"/>
      <c r="H82" s="800"/>
      <c r="I82" s="472"/>
      <c r="J82" s="942"/>
      <c r="K82" s="924"/>
      <c r="L82" s="925"/>
      <c r="M82" s="925"/>
      <c r="N82" s="926"/>
      <c r="O82" s="924"/>
      <c r="P82" s="925"/>
      <c r="Q82" s="925"/>
      <c r="R82" s="925"/>
      <c r="S82" s="926"/>
      <c r="T82" s="472"/>
      <c r="U82" s="472"/>
      <c r="V82" s="472"/>
      <c r="W82" s="472"/>
      <c r="X82" s="924"/>
      <c r="Y82" s="925"/>
      <c r="Z82" s="925"/>
      <c r="AA82" s="926"/>
      <c r="AB82" s="124"/>
      <c r="AC82" s="124"/>
      <c r="AD82" s="124"/>
    </row>
    <row r="83" spans="2:30" s="67" customFormat="1" x14ac:dyDescent="0.25">
      <c r="B83" s="138"/>
      <c r="C83" s="941"/>
      <c r="D83" s="599"/>
      <c r="E83" s="600"/>
      <c r="F83" s="652"/>
      <c r="G83" s="600"/>
      <c r="H83" s="601"/>
      <c r="I83" s="653"/>
      <c r="J83" s="942"/>
      <c r="K83" s="927"/>
      <c r="L83" s="928"/>
      <c r="M83" s="928"/>
      <c r="N83" s="929"/>
      <c r="O83" s="927"/>
      <c r="P83" s="928"/>
      <c r="Q83" s="928"/>
      <c r="R83" s="928"/>
      <c r="S83" s="929"/>
      <c r="T83" s="653"/>
      <c r="U83" s="653"/>
      <c r="V83" s="653"/>
      <c r="W83" s="653"/>
      <c r="X83" s="927"/>
      <c r="Y83" s="928"/>
      <c r="Z83" s="928"/>
      <c r="AA83" s="929"/>
      <c r="AB83" s="124"/>
      <c r="AC83" s="124"/>
      <c r="AD83" s="124"/>
    </row>
    <row r="84" spans="2:30" s="67" customFormat="1" x14ac:dyDescent="0.25">
      <c r="B84" s="138"/>
      <c r="C84" s="255"/>
      <c r="O84" s="135"/>
    </row>
    <row r="85" spans="2:30" s="67" customFormat="1" x14ac:dyDescent="0.25">
      <c r="B85" s="138"/>
      <c r="C85" s="255"/>
      <c r="D85" s="77" t="str">
        <f>"CATI: COUNT MEMBERS AGE 6 TO 14 YEARS OLD AND SAVE IN VARIABLE [NNA]"</f>
        <v>CATI: COUNT MEMBERS AGE 6 TO 14 YEARS OLD AND SAVE IN VARIABLE [NNA]</v>
      </c>
      <c r="E85" s="77"/>
      <c r="F85" s="77"/>
      <c r="G85" s="77"/>
      <c r="H85" s="77"/>
      <c r="I85" s="77"/>
      <c r="J85" s="77"/>
      <c r="K85" s="77"/>
      <c r="L85" s="77"/>
      <c r="M85" s="77"/>
      <c r="N85" s="77"/>
      <c r="O85" s="473"/>
    </row>
    <row r="86" spans="2:30" s="67" customFormat="1" x14ac:dyDescent="0.25">
      <c r="B86" s="138"/>
      <c r="C86" s="255"/>
      <c r="O86" s="135"/>
    </row>
    <row r="87" spans="2:30" s="67" customFormat="1" ht="15.75" customHeight="1" x14ac:dyDescent="0.25">
      <c r="B87" s="138"/>
      <c r="O87" s="135"/>
    </row>
    <row r="88" spans="2:30" s="67" customFormat="1" ht="15.75" customHeight="1" x14ac:dyDescent="0.25">
      <c r="B88" s="138"/>
      <c r="O88" s="135"/>
    </row>
    <row r="89" spans="2:30" ht="15.75" customHeight="1" x14ac:dyDescent="0.25"/>
    <row r="90" spans="2:30" ht="15.75" customHeight="1" x14ac:dyDescent="0.25"/>
    <row r="91" spans="2:30" ht="15.75" customHeight="1" x14ac:dyDescent="0.25"/>
    <row r="92" spans="2:30" ht="15.75" customHeight="1" x14ac:dyDescent="0.25"/>
    <row r="93" spans="2:30" ht="15.75" customHeight="1" x14ac:dyDescent="0.25"/>
    <row r="94" spans="2:30" ht="15.75" customHeight="1" x14ac:dyDescent="0.25"/>
    <row r="95" spans="2:30" ht="15.75" customHeight="1" x14ac:dyDescent="0.25"/>
    <row r="96" spans="2:30" ht="15.75" customHeight="1" x14ac:dyDescent="0.25"/>
    <row r="97" spans="15:23" ht="15.75" customHeight="1" x14ac:dyDescent="0.25">
      <c r="O97" s="249"/>
      <c r="P97" s="250"/>
      <c r="Q97" s="250"/>
      <c r="R97" s="250"/>
      <c r="S97" s="250"/>
      <c r="T97" s="250"/>
      <c r="U97" s="250"/>
      <c r="V97" s="250"/>
      <c r="W97" s="250"/>
    </row>
    <row r="122" spans="15:23" x14ac:dyDescent="0.25">
      <c r="O122" s="249"/>
      <c r="P122" s="250"/>
      <c r="Q122" s="250"/>
      <c r="R122" s="250"/>
      <c r="S122" s="250"/>
      <c r="T122" s="250"/>
      <c r="U122" s="250"/>
      <c r="V122" s="250"/>
      <c r="W122" s="250"/>
    </row>
    <row r="123" spans="15:23" x14ac:dyDescent="0.25">
      <c r="O123" s="249"/>
      <c r="P123" s="250"/>
      <c r="Q123" s="250"/>
      <c r="R123" s="250"/>
      <c r="S123" s="250"/>
      <c r="T123" s="250"/>
      <c r="U123" s="250"/>
      <c r="V123" s="250"/>
      <c r="W123" s="250"/>
    </row>
    <row r="124" spans="15:23" x14ac:dyDescent="0.25">
      <c r="O124" s="249"/>
      <c r="P124" s="250"/>
      <c r="Q124" s="250"/>
      <c r="R124" s="250"/>
      <c r="S124" s="250"/>
      <c r="T124" s="250"/>
      <c r="U124" s="250"/>
      <c r="V124" s="250"/>
      <c r="W124" s="250"/>
    </row>
    <row r="125" spans="15:23" x14ac:dyDescent="0.25">
      <c r="O125" s="249"/>
      <c r="P125" s="250"/>
      <c r="Q125" s="250"/>
      <c r="R125" s="250"/>
      <c r="S125" s="250"/>
      <c r="T125" s="250"/>
      <c r="U125" s="250"/>
      <c r="V125" s="250"/>
      <c r="W125" s="250"/>
    </row>
  </sheetData>
  <mergeCells count="82">
    <mergeCell ref="AE2:AG2"/>
    <mergeCell ref="C8:Q8"/>
    <mergeCell ref="X66:AA67"/>
    <mergeCell ref="O66:S67"/>
    <mergeCell ref="T32:W32"/>
    <mergeCell ref="X33:AA35"/>
    <mergeCell ref="X64:AA65"/>
    <mergeCell ref="X32:AA32"/>
    <mergeCell ref="X48:AA51"/>
    <mergeCell ref="X40:AA44"/>
    <mergeCell ref="K33:N33"/>
    <mergeCell ref="K36:N39"/>
    <mergeCell ref="J66:J67"/>
    <mergeCell ref="O64:S65"/>
    <mergeCell ref="T33:W34"/>
    <mergeCell ref="O33:S34"/>
    <mergeCell ref="T36:W40"/>
    <mergeCell ref="K63:N63"/>
    <mergeCell ref="C32:C63"/>
    <mergeCell ref="C64:C65"/>
    <mergeCell ref="I72:I73"/>
    <mergeCell ref="H68:H69"/>
    <mergeCell ref="C70:C71"/>
    <mergeCell ref="C72:C73"/>
    <mergeCell ref="H32:J32"/>
    <mergeCell ref="I64:I65"/>
    <mergeCell ref="C66:C67"/>
    <mergeCell ref="C68:C69"/>
    <mergeCell ref="J64:J65"/>
    <mergeCell ref="H33:J35"/>
    <mergeCell ref="I68:I69"/>
    <mergeCell ref="H64:H65"/>
    <mergeCell ref="D33:G41"/>
    <mergeCell ref="D47:G48"/>
    <mergeCell ref="C74:C75"/>
    <mergeCell ref="H72:H73"/>
    <mergeCell ref="J70:J71"/>
    <mergeCell ref="J72:J73"/>
    <mergeCell ref="J74:J75"/>
    <mergeCell ref="F63:G63"/>
    <mergeCell ref="D49:G50"/>
    <mergeCell ref="J68:J69"/>
    <mergeCell ref="D63:E63"/>
    <mergeCell ref="J80:J81"/>
    <mergeCell ref="C82:C83"/>
    <mergeCell ref="J82:J83"/>
    <mergeCell ref="H76:H77"/>
    <mergeCell ref="H80:H81"/>
    <mergeCell ref="J76:J77"/>
    <mergeCell ref="J78:J79"/>
    <mergeCell ref="I80:I81"/>
    <mergeCell ref="C76:C77"/>
    <mergeCell ref="C78:C79"/>
    <mergeCell ref="C80:C81"/>
    <mergeCell ref="I76:I77"/>
    <mergeCell ref="X74:AA75"/>
    <mergeCell ref="O82:S83"/>
    <mergeCell ref="X82:AA83"/>
    <mergeCell ref="X76:AA77"/>
    <mergeCell ref="K78:N79"/>
    <mergeCell ref="O78:S79"/>
    <mergeCell ref="X78:AA79"/>
    <mergeCell ref="K80:N81"/>
    <mergeCell ref="O80:S81"/>
    <mergeCell ref="X80:AA81"/>
    <mergeCell ref="K82:N83"/>
    <mergeCell ref="K74:N75"/>
    <mergeCell ref="O74:S75"/>
    <mergeCell ref="K76:N77"/>
    <mergeCell ref="O76:S77"/>
    <mergeCell ref="K41:N48"/>
    <mergeCell ref="X70:AA71"/>
    <mergeCell ref="X72:AA73"/>
    <mergeCell ref="O72:S73"/>
    <mergeCell ref="K70:N71"/>
    <mergeCell ref="O70:S71"/>
    <mergeCell ref="K72:N73"/>
    <mergeCell ref="O68:S69"/>
    <mergeCell ref="X68:AA69"/>
    <mergeCell ref="K68:N69"/>
    <mergeCell ref="K66:N67"/>
    <mergeCell ref="K64:N65"/>
  </mergeCells>
  <phoneticPr fontId="9" type="noConversion"/>
  <pageMargins left="0.25" right="0.5" top="0.5" bottom="1" header="0.5" footer="0"/>
  <pageSetup paperSize="9" scale="43" orientation="landscape" horizontalDpi="4294967292" verticalDpi="4294967292" r:id="rId1"/>
  <ignoredErrors>
    <ignoredError sqref="C64:C78 C80:C83 C32 C3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RZ69"/>
  <sheetViews>
    <sheetView showGridLines="0" view="pageBreakPreview" topLeftCell="I3" zoomScale="86" zoomScaleNormal="119" zoomScaleSheetLayoutView="100" workbookViewId="0">
      <selection activeCell="AJ5" sqref="AJ5:AM7"/>
    </sheetView>
  </sheetViews>
  <sheetFormatPr defaultColWidth="4.33203125" defaultRowHeight="20.9" customHeight="1" x14ac:dyDescent="0.25"/>
  <cols>
    <col min="1" max="3" width="4.33203125" style="9"/>
    <col min="4" max="15" width="4.33203125" style="126"/>
    <col min="16" max="16" width="4.08203125" style="67" customWidth="1"/>
    <col min="17" max="17" width="4.83203125" style="67" customWidth="1"/>
    <col min="18" max="18" width="4.58203125" style="67" customWidth="1"/>
    <col min="19" max="19" width="4.33203125" style="67"/>
    <col min="20" max="20" width="2.33203125" style="67" bestFit="1" customWidth="1"/>
    <col min="21" max="30" width="4.33203125" style="67"/>
    <col min="31" max="33" width="4.33203125" style="9"/>
    <col min="34" max="34" width="4.33203125" style="126"/>
    <col min="35" max="35" width="4.33203125" style="85"/>
    <col min="36" max="36" width="4.33203125" style="9"/>
    <col min="37" max="38" width="4.33203125" style="245"/>
    <col min="39" max="51" width="4.33203125" style="9"/>
    <col min="52" max="52" width="4.33203125" style="85"/>
    <col min="53" max="66" width="4.33203125" style="9"/>
    <col min="67" max="67" width="4.33203125" style="85"/>
    <col min="68" max="81" width="4.33203125" style="9"/>
    <col min="82" max="82" width="4.33203125" style="85"/>
    <col min="83" max="96" width="4.33203125" style="9"/>
    <col min="97" max="97" width="4.33203125" style="85"/>
    <col min="98" max="16384" width="4.33203125" style="9"/>
  </cols>
  <sheetData>
    <row r="1" spans="1:107" s="67" customFormat="1" ht="20.9" customHeight="1" x14ac:dyDescent="0.25">
      <c r="A1" s="7"/>
      <c r="C1" s="16" t="s">
        <v>106</v>
      </c>
      <c r="D1" s="106"/>
      <c r="E1" s="106"/>
      <c r="F1" s="106"/>
      <c r="G1" s="106"/>
      <c r="H1" s="106"/>
      <c r="I1" s="106"/>
      <c r="J1" s="106"/>
      <c r="K1" s="106"/>
      <c r="L1" s="106"/>
      <c r="M1" s="106"/>
      <c r="N1" s="106"/>
      <c r="O1" s="106"/>
      <c r="P1" s="16"/>
      <c r="Q1" s="16"/>
      <c r="R1" s="16"/>
      <c r="S1" s="16"/>
      <c r="T1" s="16"/>
      <c r="U1" s="16"/>
      <c r="V1" s="16"/>
      <c r="W1" s="16"/>
      <c r="X1" s="16"/>
      <c r="Y1" s="16"/>
      <c r="Z1" s="16"/>
      <c r="AA1" s="16"/>
      <c r="AB1" s="16"/>
      <c r="AC1" s="16"/>
      <c r="AD1" s="16"/>
      <c r="AE1" s="16"/>
      <c r="AF1" s="16"/>
      <c r="AG1" s="16"/>
      <c r="AH1" s="126"/>
      <c r="AI1" s="138"/>
      <c r="AJ1" s="16"/>
      <c r="AK1" s="139"/>
      <c r="AL1" s="139"/>
      <c r="AM1" s="16"/>
      <c r="AN1" s="16"/>
      <c r="AO1" s="16"/>
      <c r="AP1" s="16"/>
      <c r="AQ1" s="16"/>
      <c r="AR1" s="16"/>
      <c r="AS1" s="16"/>
      <c r="AV1" s="16"/>
      <c r="AW1" s="16"/>
      <c r="AX1" s="16"/>
      <c r="AY1" s="16"/>
      <c r="AZ1" s="138"/>
      <c r="BA1" s="16"/>
      <c r="BB1" s="16"/>
      <c r="BC1" s="16"/>
      <c r="BD1" s="16"/>
      <c r="BE1" s="16"/>
      <c r="BF1" s="16"/>
      <c r="BG1" s="16"/>
      <c r="BH1" s="16"/>
      <c r="BI1" s="16"/>
      <c r="BJ1" s="16"/>
      <c r="BK1" s="16"/>
      <c r="BL1" s="16"/>
      <c r="BM1" s="16"/>
      <c r="BN1" s="16"/>
      <c r="BO1" s="138"/>
      <c r="BP1" s="16"/>
      <c r="BQ1" s="16"/>
      <c r="BR1" s="16"/>
      <c r="BS1" s="16"/>
      <c r="BT1" s="16"/>
      <c r="BU1" s="16"/>
      <c r="BV1" s="16"/>
      <c r="BW1" s="16"/>
      <c r="BX1" s="16"/>
      <c r="BY1" s="16"/>
      <c r="BZ1" s="16"/>
      <c r="CA1" s="16"/>
      <c r="CB1" s="16"/>
      <c r="CC1" s="16"/>
      <c r="CD1" s="138"/>
      <c r="CE1" s="16"/>
      <c r="CF1" s="16"/>
      <c r="CG1" s="16"/>
      <c r="CH1" s="16"/>
      <c r="CI1" s="16"/>
      <c r="CJ1" s="16"/>
      <c r="CK1" s="16"/>
      <c r="CL1" s="16"/>
      <c r="CM1" s="16"/>
      <c r="CN1" s="16"/>
      <c r="CO1" s="16"/>
      <c r="CP1" s="16"/>
      <c r="CQ1" s="16"/>
      <c r="CR1" s="16"/>
      <c r="CS1" s="16"/>
      <c r="CT1" s="16"/>
      <c r="CU1" s="16"/>
      <c r="CV1" s="16"/>
      <c r="CW1" s="16"/>
      <c r="CX1" s="16"/>
      <c r="CY1" s="16"/>
      <c r="CZ1" s="16"/>
      <c r="DA1" s="16"/>
      <c r="DB1" s="16"/>
      <c r="DC1" s="35"/>
    </row>
    <row r="2" spans="1:107" s="67" customFormat="1" ht="20.9" customHeight="1" x14ac:dyDescent="0.25">
      <c r="C2" s="38"/>
      <c r="D2" s="236"/>
      <c r="E2" s="236"/>
      <c r="F2" s="236"/>
      <c r="G2" s="236"/>
      <c r="H2" s="236"/>
      <c r="I2" s="236"/>
      <c r="J2" s="236"/>
      <c r="K2" s="236"/>
      <c r="L2" s="236"/>
      <c r="M2" s="236"/>
      <c r="N2" s="236"/>
      <c r="O2" s="236"/>
      <c r="P2" s="38"/>
      <c r="Q2" s="38"/>
      <c r="R2" s="38"/>
      <c r="S2" s="38"/>
      <c r="T2" s="38"/>
      <c r="U2" s="38"/>
      <c r="V2" s="38"/>
      <c r="W2" s="38"/>
      <c r="X2" s="38"/>
      <c r="Y2" s="13"/>
      <c r="Z2" s="13"/>
      <c r="AA2" s="13"/>
      <c r="AB2" s="13"/>
      <c r="AC2" s="13"/>
      <c r="AD2" s="13"/>
      <c r="AE2" s="13"/>
      <c r="AF2" s="13"/>
      <c r="AG2" s="13"/>
      <c r="AH2" s="236"/>
      <c r="AI2" s="134"/>
      <c r="AJ2" s="13"/>
      <c r="AK2" s="13"/>
      <c r="AL2" s="13"/>
      <c r="AM2" s="13"/>
      <c r="AN2" s="125"/>
      <c r="AO2" s="13"/>
      <c r="AP2" s="13"/>
      <c r="AQ2" s="13"/>
      <c r="AR2" s="13"/>
      <c r="AS2" s="13"/>
      <c r="AT2" s="13"/>
      <c r="AU2" s="13" t="str">
        <f>LOWER(AU17)</f>
        <v/>
      </c>
      <c r="AV2" s="13"/>
      <c r="AW2" s="13"/>
      <c r="AX2" s="13"/>
      <c r="AY2" s="13"/>
      <c r="AZ2" s="134"/>
      <c r="BA2" s="13"/>
      <c r="BB2" s="13"/>
      <c r="BC2" s="13"/>
      <c r="BD2" s="13"/>
      <c r="BE2" s="13"/>
      <c r="BF2" s="13"/>
      <c r="BG2" s="13"/>
      <c r="BH2" s="13"/>
      <c r="BI2" s="13"/>
      <c r="BJ2" s="13"/>
      <c r="BK2" s="13"/>
      <c r="BL2" s="13"/>
      <c r="BM2" s="13"/>
      <c r="BN2" s="13"/>
      <c r="BO2" s="134"/>
      <c r="BP2" s="13"/>
      <c r="BQ2" s="13"/>
      <c r="BR2" s="13"/>
      <c r="BS2" s="13"/>
      <c r="BT2" s="13"/>
      <c r="BU2" s="13"/>
      <c r="BV2" s="13"/>
      <c r="BW2" s="13"/>
      <c r="BX2" s="13"/>
      <c r="BY2" s="13"/>
      <c r="BZ2" s="13"/>
      <c r="CA2" s="13"/>
      <c r="CB2" s="13"/>
      <c r="CC2" s="13"/>
      <c r="CD2" s="134"/>
      <c r="CE2" s="13"/>
      <c r="CF2" s="13"/>
      <c r="CG2" s="13"/>
      <c r="CH2" s="13"/>
      <c r="CI2" s="13"/>
      <c r="CJ2" s="13"/>
      <c r="CK2" s="13"/>
      <c r="CL2" s="13"/>
      <c r="CM2" s="13"/>
      <c r="CN2" s="13"/>
      <c r="CO2" s="13"/>
      <c r="CP2" s="13"/>
      <c r="CQ2" s="13"/>
      <c r="CR2" s="13"/>
      <c r="CS2" s="13"/>
      <c r="CT2" s="13"/>
      <c r="CU2" s="979" t="str">
        <f>"CATI: IF ("&amp;AT4&amp;"0=3 OR =4 OR "&amp;BI4&amp;"=3 OR =4 OR "&amp;BX4&amp;" = 3 OR = 4) AND "&amp;AJ4&amp;" =1 GOTO "&amp;CU4&amp;"0 OTHERWISE GO TO "&amp;CZ4</f>
        <v>CATI: IF (2.10=3 OR =4 OR 2.13=3 OR =4 OR 2.16 = 3 OR = 4) AND 2.08 =1 GOTO 2.20 OTHERWISE GO TO 2.21</v>
      </c>
      <c r="CV2" s="979"/>
      <c r="CW2" s="979"/>
      <c r="CX2" s="979"/>
      <c r="CY2" s="979"/>
      <c r="CZ2" s="13"/>
      <c r="DA2" s="13"/>
      <c r="DB2" s="13"/>
    </row>
    <row r="3" spans="1:107" s="67" customFormat="1" ht="57.65" customHeight="1" x14ac:dyDescent="0.25">
      <c r="C3" s="648"/>
      <c r="D3" s="376" t="str">
        <f>"CATI: IF "&amp;'1.HHroster'!K32&amp;" &gt;= 15 ASK "&amp;D4&amp;" TO "&amp;X4&amp;" OTHERWISE GO TO " &amp; CZ4</f>
        <v>CATI: IF 1.19 &gt;= 15 ASK 2.01 TO 2.05 OTHERWISE GO TO 2.21</v>
      </c>
      <c r="E3" s="378"/>
      <c r="F3" s="379"/>
      <c r="G3" s="77"/>
      <c r="H3" s="379"/>
      <c r="I3" s="77"/>
      <c r="J3" s="77"/>
      <c r="K3" s="77"/>
      <c r="L3" s="77"/>
      <c r="M3" s="77"/>
      <c r="N3" s="77"/>
      <c r="O3" s="77"/>
      <c r="P3" s="1016" t="s">
        <v>107</v>
      </c>
      <c r="Q3" s="1017"/>
      <c r="R3" s="1017"/>
      <c r="S3" s="1018"/>
      <c r="AC3" s="376" t="str">
        <f>"CATI: IF "&amp;'1.HHroster'!K32&amp;" &gt;= 18 ASK "&amp; AC4&amp; " TO "&amp;CU4 &amp;"0 OTHERWISE GO TO "&amp;CZ4</f>
        <v>CATI: IF 1.19 &gt;= 18 ASK 2.06 TO 2.20 OTHERWISE GO TO 2.21</v>
      </c>
      <c r="AD3" s="77"/>
      <c r="AE3" s="77"/>
      <c r="AF3" s="77"/>
      <c r="AG3" s="77"/>
      <c r="AH3" s="77"/>
      <c r="AI3" s="654"/>
      <c r="AJ3" s="654"/>
      <c r="AK3" s="654"/>
      <c r="AL3" s="655"/>
      <c r="AM3" s="655"/>
      <c r="AN3" s="655"/>
      <c r="AO3" s="655"/>
      <c r="AP3" s="655"/>
      <c r="AQ3" s="655"/>
      <c r="AR3" s="655"/>
      <c r="AU3" s="13" t="str">
        <f>LOWER(AU16)</f>
        <v/>
      </c>
      <c r="AW3" s="68"/>
      <c r="AX3" s="68"/>
      <c r="AY3" s="68"/>
      <c r="AZ3" s="135"/>
      <c r="BA3" s="68"/>
      <c r="BB3" s="68"/>
      <c r="BC3" s="68"/>
      <c r="BD3" s="68"/>
      <c r="BE3" s="68"/>
      <c r="BF3" s="68"/>
      <c r="BG3" s="68"/>
      <c r="BH3" s="68"/>
      <c r="BI3" s="68"/>
      <c r="BJ3" s="68"/>
      <c r="BK3" s="68"/>
      <c r="BL3" s="68"/>
      <c r="BM3" s="68"/>
      <c r="BO3" s="135"/>
      <c r="BU3" s="484"/>
      <c r="CD3" s="135"/>
      <c r="CU3" s="1126"/>
      <c r="CV3" s="1126"/>
      <c r="CW3" s="1126"/>
      <c r="CX3" s="1126"/>
      <c r="CY3" s="1126"/>
    </row>
    <row r="4" spans="1:107" ht="15.75" customHeight="1" x14ac:dyDescent="0.25">
      <c r="C4" s="1043" t="s">
        <v>62</v>
      </c>
      <c r="D4" s="801">
        <f>2.01</f>
        <v>2.0099999999999998</v>
      </c>
      <c r="E4" s="802"/>
      <c r="F4" s="802"/>
      <c r="G4" s="802"/>
      <c r="H4" s="802"/>
      <c r="I4" s="803"/>
      <c r="J4" s="1091">
        <f>D4+0.01</f>
        <v>2.0199999999999996</v>
      </c>
      <c r="K4" s="1092"/>
      <c r="L4" s="1092"/>
      <c r="M4" s="1092"/>
      <c r="N4" s="1092"/>
      <c r="O4" s="1093"/>
      <c r="P4" s="973">
        <f>J4+0.01</f>
        <v>2.0299999999999994</v>
      </c>
      <c r="Q4" s="974"/>
      <c r="R4" s="974"/>
      <c r="S4" s="1100"/>
      <c r="T4" s="973">
        <f>P4+0.01</f>
        <v>2.0399999999999991</v>
      </c>
      <c r="U4" s="974"/>
      <c r="V4" s="974"/>
      <c r="W4" s="1100"/>
      <c r="X4" s="801">
        <f>T4+0.01</f>
        <v>2.0499999999999989</v>
      </c>
      <c r="Y4" s="755"/>
      <c r="Z4" s="755"/>
      <c r="AA4" s="755"/>
      <c r="AB4" s="763"/>
      <c r="AC4" s="806">
        <f>X4+0.01</f>
        <v>2.0599999999999987</v>
      </c>
      <c r="AD4" s="807"/>
      <c r="AE4" s="777"/>
      <c r="AF4" s="777"/>
      <c r="AG4" s="776">
        <f>AC4+0.01</f>
        <v>2.0699999999999985</v>
      </c>
      <c r="AH4" s="777"/>
      <c r="AI4" s="805"/>
      <c r="AJ4" s="1094">
        <f>AG4+0.01</f>
        <v>2.0799999999999983</v>
      </c>
      <c r="AK4" s="1095"/>
      <c r="AL4" s="1095"/>
      <c r="AM4" s="1096"/>
      <c r="AN4" s="1092">
        <f>AJ4+0.01</f>
        <v>2.0899999999999981</v>
      </c>
      <c r="AO4" s="1092"/>
      <c r="AP4" s="1092"/>
      <c r="AQ4" s="1092"/>
      <c r="AR4" s="1092"/>
      <c r="AS4" s="1092"/>
      <c r="AT4" s="809">
        <f>AN4+0.01</f>
        <v>2.0999999999999979</v>
      </c>
      <c r="AU4" s="755"/>
      <c r="AV4" s="755"/>
      <c r="AW4" s="755"/>
      <c r="AX4" s="755"/>
      <c r="AY4" s="802"/>
      <c r="AZ4" s="803"/>
      <c r="BA4" s="802">
        <f>AT4+0.01</f>
        <v>2.1099999999999977</v>
      </c>
      <c r="BB4" s="802"/>
      <c r="BC4" s="802"/>
      <c r="BD4" s="810"/>
      <c r="BE4" s="802">
        <f>BA4+0.01</f>
        <v>2.1199999999999974</v>
      </c>
      <c r="BF4" s="802"/>
      <c r="BG4" s="802"/>
      <c r="BH4" s="739"/>
      <c r="BI4" s="808">
        <f>BE4+0.01</f>
        <v>2.1299999999999972</v>
      </c>
      <c r="BJ4" s="802"/>
      <c r="BK4" s="802"/>
      <c r="BL4" s="802"/>
      <c r="BM4" s="802"/>
      <c r="BN4" s="802"/>
      <c r="BO4" s="803"/>
      <c r="BP4" s="802">
        <f>BI4+0.01</f>
        <v>2.139999999999997</v>
      </c>
      <c r="BQ4" s="802"/>
      <c r="BR4" s="802"/>
      <c r="BS4" s="810"/>
      <c r="BT4" s="802">
        <f>BP4+0.01</f>
        <v>2.1499999999999968</v>
      </c>
      <c r="BU4" s="802"/>
      <c r="BV4" s="802"/>
      <c r="BW4" s="739"/>
      <c r="BX4" s="809">
        <f>BT4+0.01</f>
        <v>2.1599999999999966</v>
      </c>
      <c r="BY4" s="755"/>
      <c r="BZ4" s="755"/>
      <c r="CA4" s="755"/>
      <c r="CB4" s="755"/>
      <c r="CC4" s="802"/>
      <c r="CD4" s="803"/>
      <c r="CE4" s="755">
        <f>BX4+0.01</f>
        <v>2.1699999999999964</v>
      </c>
      <c r="CF4" s="802"/>
      <c r="CG4" s="802"/>
      <c r="CH4" s="810"/>
      <c r="CI4" s="755">
        <f>CE4+0.01</f>
        <v>2.1799999999999962</v>
      </c>
      <c r="CJ4" s="755"/>
      <c r="CK4" s="755"/>
      <c r="CL4" s="755"/>
      <c r="CM4" s="809">
        <f>CI4+0.01</f>
        <v>2.1899999999999959</v>
      </c>
      <c r="CN4" s="755"/>
      <c r="CO4" s="755"/>
      <c r="CP4" s="755"/>
      <c r="CQ4" s="755"/>
      <c r="CR4" s="755"/>
      <c r="CS4" s="755"/>
      <c r="CT4" s="763"/>
      <c r="CU4" s="1119">
        <f>CM4+0.01</f>
        <v>2.1999999999999957</v>
      </c>
      <c r="CV4" s="1092"/>
      <c r="CW4" s="1092"/>
      <c r="CX4" s="1092"/>
      <c r="CY4" s="1093"/>
      <c r="CZ4" s="811">
        <f>CU4+0.01</f>
        <v>2.2099999999999955</v>
      </c>
      <c r="DA4" s="777"/>
      <c r="DB4" s="805"/>
      <c r="DC4" s="173"/>
    </row>
    <row r="5" spans="1:107" s="67" customFormat="1" ht="20.9" customHeight="1" x14ac:dyDescent="0.25">
      <c r="C5" s="1044"/>
      <c r="D5" s="989" t="s">
        <v>108</v>
      </c>
      <c r="E5" s="990"/>
      <c r="F5" s="990"/>
      <c r="G5" s="990"/>
      <c r="H5" s="990"/>
      <c r="I5" s="990"/>
      <c r="J5" s="1110" t="str">
        <f>"Is [NAME] currently living in ["&amp;'1.HHroster'!B19&amp;"]"</f>
        <v>Is [NAME] currently living in [1.16a]</v>
      </c>
      <c r="K5" s="1111"/>
      <c r="L5" s="1111"/>
      <c r="M5" s="1111"/>
      <c r="N5" s="1111"/>
      <c r="O5" s="1112"/>
      <c r="P5" s="947" t="s">
        <v>109</v>
      </c>
      <c r="Q5" s="948"/>
      <c r="R5" s="948"/>
      <c r="S5" s="949"/>
      <c r="T5" s="947" t="s">
        <v>110</v>
      </c>
      <c r="U5" s="948"/>
      <c r="V5" s="948"/>
      <c r="W5" s="949"/>
      <c r="X5" s="989" t="s">
        <v>111</v>
      </c>
      <c r="Y5" s="990"/>
      <c r="Z5" s="990"/>
      <c r="AA5" s="990"/>
      <c r="AB5" s="991"/>
      <c r="AC5" s="948" t="s">
        <v>112</v>
      </c>
      <c r="AD5" s="948"/>
      <c r="AE5" s="948"/>
      <c r="AF5" s="948"/>
      <c r="AG5" s="947" t="s">
        <v>113</v>
      </c>
      <c r="AH5" s="948"/>
      <c r="AI5" s="949"/>
      <c r="AJ5" s="989" t="s">
        <v>114</v>
      </c>
      <c r="AK5" s="990"/>
      <c r="AL5" s="990"/>
      <c r="AM5" s="991"/>
      <c r="AN5" s="990" t="s">
        <v>115</v>
      </c>
      <c r="AO5" s="990"/>
      <c r="AP5" s="990"/>
      <c r="AQ5" s="990"/>
      <c r="AR5" s="990"/>
      <c r="AS5" s="990"/>
      <c r="AT5" s="989" t="s">
        <v>116</v>
      </c>
      <c r="AU5" s="990"/>
      <c r="AV5" s="990"/>
      <c r="AW5" s="990"/>
      <c r="AX5" s="990"/>
      <c r="AY5" s="990"/>
      <c r="AZ5" s="991"/>
      <c r="BA5" s="990" t="s">
        <v>117</v>
      </c>
      <c r="BB5" s="990"/>
      <c r="BC5" s="990"/>
      <c r="BD5" s="1089"/>
      <c r="BE5" s="1116" t="s">
        <v>118</v>
      </c>
      <c r="BF5" s="990"/>
      <c r="BG5" s="990"/>
      <c r="BH5" s="991"/>
      <c r="BI5" s="989" t="s">
        <v>119</v>
      </c>
      <c r="BJ5" s="990"/>
      <c r="BK5" s="990"/>
      <c r="BL5" s="990"/>
      <c r="BM5" s="990"/>
      <c r="BN5" s="990"/>
      <c r="BO5" s="991"/>
      <c r="BP5" s="990" t="s">
        <v>117</v>
      </c>
      <c r="BQ5" s="990"/>
      <c r="BR5" s="990"/>
      <c r="BS5" s="1089"/>
      <c r="BT5" s="1116" t="s">
        <v>120</v>
      </c>
      <c r="BU5" s="990"/>
      <c r="BV5" s="990"/>
      <c r="BW5" s="990"/>
      <c r="BX5" s="989" t="s">
        <v>121</v>
      </c>
      <c r="BY5" s="990"/>
      <c r="BZ5" s="990"/>
      <c r="CA5" s="990"/>
      <c r="CB5" s="990"/>
      <c r="CC5" s="990"/>
      <c r="CD5" s="991"/>
      <c r="CE5" s="990" t="s">
        <v>122</v>
      </c>
      <c r="CF5" s="990"/>
      <c r="CG5" s="990"/>
      <c r="CH5" s="1089"/>
      <c r="CI5" s="1116" t="s">
        <v>123</v>
      </c>
      <c r="CJ5" s="990"/>
      <c r="CK5" s="990"/>
      <c r="CL5" s="991"/>
      <c r="CM5" s="947" t="s">
        <v>124</v>
      </c>
      <c r="CN5" s="948"/>
      <c r="CO5" s="948"/>
      <c r="CP5" s="948"/>
      <c r="CQ5" s="948"/>
      <c r="CR5" s="948"/>
      <c r="CS5" s="948"/>
      <c r="CT5" s="948"/>
      <c r="CU5" s="947" t="s">
        <v>125</v>
      </c>
      <c r="CV5" s="948"/>
      <c r="CW5" s="948"/>
      <c r="CX5" s="948"/>
      <c r="CY5" s="949"/>
      <c r="CZ5" s="1016" t="s">
        <v>126</v>
      </c>
      <c r="DA5" s="1017"/>
      <c r="DB5" s="1018"/>
      <c r="DC5" s="103"/>
    </row>
    <row r="6" spans="1:107" s="67" customFormat="1" ht="20.9" customHeight="1" x14ac:dyDescent="0.25">
      <c r="C6" s="1044"/>
      <c r="D6" s="992"/>
      <c r="E6" s="993"/>
      <c r="F6" s="993"/>
      <c r="G6" s="993"/>
      <c r="H6" s="993"/>
      <c r="I6" s="993"/>
      <c r="J6" s="1113"/>
      <c r="K6" s="1114"/>
      <c r="L6" s="1114"/>
      <c r="M6" s="1114"/>
      <c r="N6" s="1114"/>
      <c r="O6" s="1115"/>
      <c r="P6" s="950"/>
      <c r="Q6" s="951"/>
      <c r="R6" s="951"/>
      <c r="S6" s="952"/>
      <c r="T6" s="950"/>
      <c r="U6" s="951"/>
      <c r="V6" s="951"/>
      <c r="W6" s="952"/>
      <c r="X6" s="992"/>
      <c r="Y6" s="993"/>
      <c r="Z6" s="993"/>
      <c r="AA6" s="993"/>
      <c r="AB6" s="994"/>
      <c r="AC6" s="951"/>
      <c r="AD6" s="951"/>
      <c r="AE6" s="951"/>
      <c r="AF6" s="951"/>
      <c r="AG6" s="950"/>
      <c r="AH6" s="951"/>
      <c r="AI6" s="952"/>
      <c r="AJ6" s="992"/>
      <c r="AK6" s="993"/>
      <c r="AL6" s="993"/>
      <c r="AM6" s="994"/>
      <c r="AN6" s="993"/>
      <c r="AO6" s="993"/>
      <c r="AP6" s="993"/>
      <c r="AQ6" s="993"/>
      <c r="AR6" s="993"/>
      <c r="AS6" s="993"/>
      <c r="AT6" s="992"/>
      <c r="AU6" s="993"/>
      <c r="AV6" s="993"/>
      <c r="AW6" s="993"/>
      <c r="AX6" s="993"/>
      <c r="AY6" s="993"/>
      <c r="AZ6" s="994"/>
      <c r="BA6" s="993"/>
      <c r="BB6" s="993"/>
      <c r="BC6" s="993"/>
      <c r="BD6" s="1090"/>
      <c r="BE6" s="1117"/>
      <c r="BF6" s="993"/>
      <c r="BG6" s="993"/>
      <c r="BH6" s="994"/>
      <c r="BI6" s="992"/>
      <c r="BJ6" s="993"/>
      <c r="BK6" s="993"/>
      <c r="BL6" s="993"/>
      <c r="BM6" s="993"/>
      <c r="BN6" s="993"/>
      <c r="BO6" s="994"/>
      <c r="BP6" s="993"/>
      <c r="BQ6" s="993"/>
      <c r="BR6" s="993"/>
      <c r="BS6" s="1090"/>
      <c r="BT6" s="1117"/>
      <c r="BU6" s="993"/>
      <c r="BV6" s="993"/>
      <c r="BW6" s="993"/>
      <c r="BX6" s="992"/>
      <c r="BY6" s="993"/>
      <c r="BZ6" s="993"/>
      <c r="CA6" s="993"/>
      <c r="CB6" s="993"/>
      <c r="CC6" s="993"/>
      <c r="CD6" s="994"/>
      <c r="CE6" s="993"/>
      <c r="CF6" s="993"/>
      <c r="CG6" s="993"/>
      <c r="CH6" s="1090"/>
      <c r="CI6" s="1117"/>
      <c r="CJ6" s="993"/>
      <c r="CK6" s="993"/>
      <c r="CL6" s="994"/>
      <c r="CM6" s="950"/>
      <c r="CN6" s="951"/>
      <c r="CO6" s="951"/>
      <c r="CP6" s="951"/>
      <c r="CQ6" s="951"/>
      <c r="CR6" s="951"/>
      <c r="CS6" s="951"/>
      <c r="CT6" s="951"/>
      <c r="CU6" s="950"/>
      <c r="CV6" s="951"/>
      <c r="CW6" s="951"/>
      <c r="CX6" s="951"/>
      <c r="CY6" s="952"/>
      <c r="CZ6" s="778"/>
      <c r="DA6" s="462"/>
      <c r="DB6" s="779"/>
      <c r="DC6" s="103"/>
    </row>
    <row r="7" spans="1:107" ht="20.9" customHeight="1" x14ac:dyDescent="0.25">
      <c r="C7" s="1044"/>
      <c r="D7" s="992"/>
      <c r="E7" s="993"/>
      <c r="F7" s="993"/>
      <c r="G7" s="993"/>
      <c r="H7" s="993"/>
      <c r="I7" s="993"/>
      <c r="J7" s="1113"/>
      <c r="K7" s="1114"/>
      <c r="L7" s="1114"/>
      <c r="M7" s="1114"/>
      <c r="N7" s="1114"/>
      <c r="O7" s="1115"/>
      <c r="P7" s="950"/>
      <c r="Q7" s="951"/>
      <c r="R7" s="951"/>
      <c r="S7" s="952"/>
      <c r="T7" s="950"/>
      <c r="U7" s="951"/>
      <c r="V7" s="951"/>
      <c r="W7" s="952"/>
      <c r="X7" s="992"/>
      <c r="Y7" s="993"/>
      <c r="Z7" s="993"/>
      <c r="AA7" s="993"/>
      <c r="AB7" s="994"/>
      <c r="AC7" s="951"/>
      <c r="AD7" s="951"/>
      <c r="AE7" s="951"/>
      <c r="AF7" s="951"/>
      <c r="AG7" s="950"/>
      <c r="AH7" s="951"/>
      <c r="AI7" s="952"/>
      <c r="AJ7" s="992"/>
      <c r="AK7" s="993"/>
      <c r="AL7" s="993"/>
      <c r="AM7" s="994"/>
      <c r="AN7" s="993"/>
      <c r="AO7" s="993"/>
      <c r="AP7" s="993"/>
      <c r="AQ7" s="993"/>
      <c r="AR7" s="993"/>
      <c r="AS7" s="993"/>
      <c r="AT7" s="756"/>
      <c r="AU7" s="32"/>
      <c r="AV7" s="32"/>
      <c r="AW7" s="32"/>
      <c r="AX7" s="32"/>
      <c r="AY7" s="32"/>
      <c r="AZ7" s="110"/>
      <c r="BA7" s="993"/>
      <c r="BB7" s="993"/>
      <c r="BC7" s="993"/>
      <c r="BD7" s="1090"/>
      <c r="BE7" s="1117"/>
      <c r="BF7" s="993"/>
      <c r="BG7" s="993"/>
      <c r="BH7" s="994"/>
      <c r="BI7" s="1101" t="s">
        <v>127</v>
      </c>
      <c r="BJ7" s="1102"/>
      <c r="BK7" s="1102"/>
      <c r="BL7" s="1102"/>
      <c r="BM7" s="1102"/>
      <c r="BN7" s="1102"/>
      <c r="BO7" s="1103"/>
      <c r="BP7" s="993"/>
      <c r="BQ7" s="993"/>
      <c r="BR7" s="993"/>
      <c r="BS7" s="1090"/>
      <c r="BT7" s="1117"/>
      <c r="BU7" s="993"/>
      <c r="BV7" s="993"/>
      <c r="BW7" s="993"/>
      <c r="BX7" s="986" t="s">
        <v>127</v>
      </c>
      <c r="BY7" s="987"/>
      <c r="BZ7" s="987"/>
      <c r="CA7" s="987"/>
      <c r="CB7" s="987"/>
      <c r="CC7" s="987"/>
      <c r="CD7" s="988"/>
      <c r="CE7" s="993"/>
      <c r="CF7" s="993"/>
      <c r="CG7" s="993"/>
      <c r="CH7" s="1090"/>
      <c r="CI7" s="1117"/>
      <c r="CJ7" s="993"/>
      <c r="CK7" s="993"/>
      <c r="CL7" s="994"/>
      <c r="CM7" s="950"/>
      <c r="CN7" s="951"/>
      <c r="CO7" s="951"/>
      <c r="CP7" s="951"/>
      <c r="CQ7" s="951"/>
      <c r="CR7" s="951"/>
      <c r="CS7" s="951"/>
      <c r="CT7" s="951"/>
      <c r="CU7" s="950"/>
      <c r="CV7" s="951"/>
      <c r="CW7" s="951"/>
      <c r="CX7" s="951"/>
      <c r="CY7" s="952"/>
      <c r="CZ7" s="1016" t="str">
        <f>"CATI: IF "&amp;$AT$4&amp;"0 =1 OR =2 OR "&amp;$BI$4&amp;" =1 OR =2 OR "&amp;$BX$4&amp;" =1 OR =2 SAVE ["&amp;CZ$4&amp;"]=1 OTHERWISE ["&amp;CZ$4&amp;"]=0"</f>
        <v>CATI: IF 2.10 =1 OR =2 OR 2.13 =1 OR =2 OR 2.16 =1 OR =2 SAVE [2.21]=1 OTHERWISE [2.21]=0</v>
      </c>
      <c r="DA7" s="1017"/>
      <c r="DB7" s="1018"/>
      <c r="DC7" s="104"/>
    </row>
    <row r="8" spans="1:107" ht="20.9" customHeight="1" x14ac:dyDescent="0.25">
      <c r="C8" s="1044"/>
      <c r="D8" s="756"/>
      <c r="E8" s="32"/>
      <c r="F8" s="32"/>
      <c r="G8" s="32"/>
      <c r="H8" s="32"/>
      <c r="I8" s="32"/>
      <c r="J8" s="756"/>
      <c r="K8" s="32"/>
      <c r="L8" s="32"/>
      <c r="M8" s="32"/>
      <c r="N8" s="32"/>
      <c r="O8" s="110"/>
      <c r="P8" s="1009" t="s">
        <v>128</v>
      </c>
      <c r="Q8" s="1010"/>
      <c r="R8" s="1010"/>
      <c r="S8" s="1011"/>
      <c r="T8" s="950"/>
      <c r="U8" s="951"/>
      <c r="V8" s="951"/>
      <c r="W8" s="952"/>
      <c r="X8" s="992"/>
      <c r="Y8" s="993"/>
      <c r="Z8" s="993"/>
      <c r="AA8" s="993"/>
      <c r="AB8" s="994"/>
      <c r="AC8" s="951"/>
      <c r="AD8" s="951"/>
      <c r="AE8" s="951"/>
      <c r="AF8" s="951"/>
      <c r="AG8" s="950"/>
      <c r="AH8" s="951"/>
      <c r="AI8" s="952"/>
      <c r="AJ8" s="814"/>
      <c r="AK8" s="21"/>
      <c r="AL8" s="21"/>
      <c r="AM8" s="111"/>
      <c r="AN8" s="1070"/>
      <c r="AO8" s="1070"/>
      <c r="AP8" s="1070"/>
      <c r="AQ8" s="1070"/>
      <c r="AR8" s="1070"/>
      <c r="AS8" s="1070"/>
      <c r="AT8" s="756"/>
      <c r="AU8" s="32"/>
      <c r="AV8" s="32"/>
      <c r="AW8" s="32"/>
      <c r="AX8" s="32"/>
      <c r="AY8" s="32"/>
      <c r="AZ8" s="110"/>
      <c r="BA8" s="992" t="s">
        <v>129</v>
      </c>
      <c r="BB8" s="993"/>
      <c r="BC8" s="993"/>
      <c r="BD8" s="1090"/>
      <c r="BE8" s="1117"/>
      <c r="BF8" s="993"/>
      <c r="BG8" s="993"/>
      <c r="BH8" s="994"/>
      <c r="BI8" s="1101"/>
      <c r="BJ8" s="1102"/>
      <c r="BK8" s="1102"/>
      <c r="BL8" s="1102"/>
      <c r="BM8" s="1102"/>
      <c r="BN8" s="1102"/>
      <c r="BO8" s="1103"/>
      <c r="BP8" s="992" t="s">
        <v>129</v>
      </c>
      <c r="BQ8" s="993"/>
      <c r="BR8" s="993"/>
      <c r="BS8" s="1090"/>
      <c r="BT8" s="32"/>
      <c r="BU8" s="32"/>
      <c r="BV8" s="32"/>
      <c r="BW8" s="356"/>
      <c r="BX8" s="986"/>
      <c r="BY8" s="987"/>
      <c r="BZ8" s="987"/>
      <c r="CA8" s="987"/>
      <c r="CB8" s="987"/>
      <c r="CC8" s="987"/>
      <c r="CD8" s="988"/>
      <c r="CE8" s="992" t="s">
        <v>129</v>
      </c>
      <c r="CF8" s="993"/>
      <c r="CG8" s="993"/>
      <c r="CH8" s="1090"/>
      <c r="CI8" s="356"/>
      <c r="CJ8" s="356"/>
      <c r="CK8" s="356"/>
      <c r="CL8" s="356"/>
      <c r="CM8" s="992" t="s">
        <v>130</v>
      </c>
      <c r="CN8" s="993"/>
      <c r="CO8" s="993"/>
      <c r="CP8" s="993"/>
      <c r="CQ8" s="993"/>
      <c r="CR8" s="993"/>
      <c r="CS8" s="993"/>
      <c r="CT8" s="993"/>
      <c r="CU8" s="815"/>
      <c r="CV8" s="13"/>
      <c r="CW8" s="13"/>
      <c r="CX8" s="13"/>
      <c r="CY8" s="240"/>
      <c r="CZ8" s="959"/>
      <c r="DA8" s="960"/>
      <c r="DB8" s="961"/>
      <c r="DC8" s="104"/>
    </row>
    <row r="9" spans="1:107" ht="20.9" customHeight="1" x14ac:dyDescent="0.25">
      <c r="C9" s="1045"/>
      <c r="D9" s="756"/>
      <c r="E9" s="32"/>
      <c r="F9" s="32"/>
      <c r="G9" s="32"/>
      <c r="H9" s="32"/>
      <c r="I9" s="32"/>
      <c r="J9" s="992" t="s">
        <v>131</v>
      </c>
      <c r="K9" s="993"/>
      <c r="L9" s="993"/>
      <c r="M9" s="993"/>
      <c r="N9" s="993"/>
      <c r="O9" s="994"/>
      <c r="P9" s="1009"/>
      <c r="Q9" s="1010"/>
      <c r="R9" s="1010"/>
      <c r="S9" s="1011"/>
      <c r="T9" s="950"/>
      <c r="U9" s="951"/>
      <c r="V9" s="951"/>
      <c r="W9" s="952"/>
      <c r="X9" s="1097" t="s">
        <v>132</v>
      </c>
      <c r="Y9" s="1098"/>
      <c r="Z9" s="1098"/>
      <c r="AA9" s="1098"/>
      <c r="AB9" s="1099"/>
      <c r="AC9" s="951"/>
      <c r="AD9" s="951"/>
      <c r="AE9" s="951"/>
      <c r="AF9" s="951"/>
      <c r="AG9" s="950"/>
      <c r="AH9" s="951"/>
      <c r="AI9" s="952"/>
      <c r="AJ9" s="814"/>
      <c r="AK9" s="21"/>
      <c r="AL9" s="21"/>
      <c r="AM9" s="111"/>
      <c r="AT9" s="1101" t="s">
        <v>127</v>
      </c>
      <c r="AU9" s="1102"/>
      <c r="AV9" s="1102"/>
      <c r="AW9" s="1102"/>
      <c r="AX9" s="1102"/>
      <c r="AY9" s="1102"/>
      <c r="AZ9" s="1103"/>
      <c r="BA9" s="992"/>
      <c r="BB9" s="993"/>
      <c r="BC9" s="993"/>
      <c r="BD9" s="1090"/>
      <c r="BE9" s="357"/>
      <c r="BF9" s="357"/>
      <c r="BG9" s="357"/>
      <c r="BH9" s="356"/>
      <c r="BI9" s="1104" t="str">
        <f>"CATI VALIDATION: "&amp;AT4&amp;"0 =1 AND "&amp; BI4&amp;" =1 BLOCKING MESSAGE: A person could only be in one program currently"</f>
        <v>CATI VALIDATION: 2.10 =1 AND 2.13 =1 BLOCKING MESSAGE: A person could only be in one program currently</v>
      </c>
      <c r="BJ9" s="1105"/>
      <c r="BK9" s="1105"/>
      <c r="BL9" s="1105"/>
      <c r="BM9" s="1105"/>
      <c r="BN9" s="1105"/>
      <c r="BO9" s="1106"/>
      <c r="BP9" s="992"/>
      <c r="BQ9" s="993"/>
      <c r="BR9" s="993"/>
      <c r="BS9" s="1090"/>
      <c r="BT9" s="357"/>
      <c r="BU9" s="357"/>
      <c r="BV9" s="357"/>
      <c r="BW9" s="356"/>
      <c r="BX9" s="1107" t="str">
        <f>"CATI VALIDATION: "&amp; BX4&amp;" =1 AND ("&amp;AT4&amp;"0 =1 OR "&amp; BI4&amp; " =1)  BLOCKING MESSAGE: A person could only be in one program currently"</f>
        <v>CATI VALIDATION: 2.16 =1 AND (2.10 =1 OR 2.13 =1)  BLOCKING MESSAGE: A person could only be in one program currently</v>
      </c>
      <c r="BY9" s="1108"/>
      <c r="BZ9" s="1108"/>
      <c r="CA9" s="1108"/>
      <c r="CB9" s="1108"/>
      <c r="CC9" s="1108"/>
      <c r="CD9" s="1109"/>
      <c r="CE9" s="992"/>
      <c r="CF9" s="993"/>
      <c r="CG9" s="993"/>
      <c r="CH9" s="1090"/>
      <c r="CI9" s="356"/>
      <c r="CJ9" s="356"/>
      <c r="CK9" s="356"/>
      <c r="CL9" s="356"/>
      <c r="CM9" s="992"/>
      <c r="CN9" s="993"/>
      <c r="CO9" s="993"/>
      <c r="CP9" s="993"/>
      <c r="CQ9" s="993"/>
      <c r="CR9" s="993"/>
      <c r="CS9" s="993"/>
      <c r="CT9" s="993"/>
      <c r="CU9" s="816"/>
      <c r="CY9" s="14"/>
      <c r="CZ9" s="959"/>
      <c r="DA9" s="960"/>
      <c r="DB9" s="961"/>
    </row>
    <row r="10" spans="1:107" ht="20.9" customHeight="1" x14ac:dyDescent="0.25">
      <c r="C10" s="1044"/>
      <c r="D10" s="762"/>
      <c r="E10" s="129"/>
      <c r="F10" s="129"/>
      <c r="G10" s="129"/>
      <c r="H10" s="129"/>
      <c r="I10" s="129"/>
      <c r="J10" s="992"/>
      <c r="K10" s="993"/>
      <c r="L10" s="993"/>
      <c r="M10" s="993"/>
      <c r="N10" s="993"/>
      <c r="O10" s="994"/>
      <c r="P10" s="950"/>
      <c r="Q10" s="951"/>
      <c r="R10" s="951"/>
      <c r="S10" s="952"/>
      <c r="T10" s="950"/>
      <c r="U10" s="951"/>
      <c r="V10" s="951"/>
      <c r="W10" s="952"/>
      <c r="X10" s="1097"/>
      <c r="Y10" s="1098"/>
      <c r="Z10" s="1098"/>
      <c r="AA10" s="1098"/>
      <c r="AB10" s="1099"/>
      <c r="AC10" s="951"/>
      <c r="AD10" s="951"/>
      <c r="AE10" s="951"/>
      <c r="AF10" s="951"/>
      <c r="AG10" s="950"/>
      <c r="AH10" s="951"/>
      <c r="AI10" s="952"/>
      <c r="AJ10" s="814"/>
      <c r="AK10" s="21"/>
      <c r="AL10" s="21"/>
      <c r="AM10" s="111"/>
      <c r="AN10" s="992"/>
      <c r="AO10" s="993"/>
      <c r="AP10" s="993"/>
      <c r="AQ10" s="993"/>
      <c r="AR10" s="993"/>
      <c r="AS10" s="993"/>
      <c r="AT10" s="1101"/>
      <c r="AU10" s="1102"/>
      <c r="AV10" s="1102"/>
      <c r="AW10" s="1102"/>
      <c r="AX10" s="1102"/>
      <c r="AY10" s="1102"/>
      <c r="AZ10" s="1103"/>
      <c r="BA10" s="362"/>
      <c r="BB10" s="362"/>
      <c r="BC10" s="362"/>
      <c r="BD10" s="363"/>
      <c r="BE10" s="357"/>
      <c r="BF10" s="357"/>
      <c r="BG10" s="357"/>
      <c r="BH10" s="356"/>
      <c r="BI10" s="1104"/>
      <c r="BJ10" s="1105"/>
      <c r="BK10" s="1105"/>
      <c r="BL10" s="1105"/>
      <c r="BM10" s="1105"/>
      <c r="BN10" s="1105"/>
      <c r="BO10" s="1106"/>
      <c r="BP10" s="29"/>
      <c r="BQ10" s="29"/>
      <c r="BR10" s="29"/>
      <c r="BS10" s="409"/>
      <c r="BT10" s="354"/>
      <c r="BU10" s="354"/>
      <c r="BV10" s="354"/>
      <c r="BW10" s="356"/>
      <c r="BX10" s="1107"/>
      <c r="BY10" s="1108"/>
      <c r="BZ10" s="1108"/>
      <c r="CA10" s="1108"/>
      <c r="CB10" s="1108"/>
      <c r="CC10" s="1108"/>
      <c r="CD10" s="1109"/>
      <c r="CE10" s="362"/>
      <c r="CF10" s="362"/>
      <c r="CG10" s="362"/>
      <c r="CH10" s="363"/>
      <c r="CI10" s="356"/>
      <c r="CJ10" s="356"/>
      <c r="CK10" s="356"/>
      <c r="CL10" s="356"/>
      <c r="CM10" s="817"/>
      <c r="CN10" s="248"/>
      <c r="CO10" s="248"/>
      <c r="CP10" s="248"/>
      <c r="CQ10" s="248"/>
      <c r="CR10" s="248"/>
      <c r="CS10" s="248"/>
      <c r="CT10" s="248"/>
      <c r="CU10" s="816"/>
      <c r="CY10" s="14"/>
      <c r="CZ10" s="959"/>
      <c r="DA10" s="960"/>
      <c r="DB10" s="961"/>
    </row>
    <row r="11" spans="1:107" ht="20.9" customHeight="1" x14ac:dyDescent="0.25">
      <c r="C11" s="1044"/>
      <c r="D11" s="1065" t="str">
        <f>"CATI VALIDATION: IF "&amp;'1.HHroster'!O32&amp;"0=2 AND "&amp;D4&amp;"=1 OR =4 OR =5 ALERT MESSAGE  The person is registered as the partner of the head of household check the marital status."</f>
        <v>CATI VALIDATION: IF 1.20=2 AND 2.01=1 OR =4 OR =5 ALERT MESSAGE  The person is registered as the partner of the head of household check the marital status.</v>
      </c>
      <c r="E11" s="1066"/>
      <c r="F11" s="1066"/>
      <c r="G11" s="1066"/>
      <c r="H11" s="1066"/>
      <c r="I11" s="1067"/>
      <c r="J11" s="992"/>
      <c r="K11" s="993"/>
      <c r="L11" s="993"/>
      <c r="M11" s="993"/>
      <c r="N11" s="993"/>
      <c r="O11" s="994"/>
      <c r="P11" s="950"/>
      <c r="Q11" s="951"/>
      <c r="R11" s="951"/>
      <c r="S11" s="952"/>
      <c r="T11" s="818"/>
      <c r="U11" s="102"/>
      <c r="V11" s="102"/>
      <c r="W11" s="463"/>
      <c r="X11" s="757"/>
      <c r="Y11" s="758"/>
      <c r="Z11" s="758"/>
      <c r="AA11" s="758"/>
      <c r="AB11" s="764"/>
      <c r="AC11" s="322"/>
      <c r="AD11" s="321"/>
      <c r="AE11" s="321"/>
      <c r="AF11" s="321"/>
      <c r="AG11" s="819"/>
      <c r="AH11" s="410"/>
      <c r="AI11" s="474"/>
      <c r="AJ11" s="814"/>
      <c r="AK11" s="21"/>
      <c r="AL11" s="21"/>
      <c r="AM11" s="111"/>
      <c r="AN11" s="992"/>
      <c r="AO11" s="993"/>
      <c r="AP11" s="993"/>
      <c r="AQ11" s="993"/>
      <c r="AR11" s="993"/>
      <c r="AS11" s="993"/>
      <c r="AT11" s="813"/>
      <c r="AU11" s="475"/>
      <c r="AV11" s="475"/>
      <c r="AW11" s="475"/>
      <c r="AX11" s="475"/>
      <c r="AY11" s="475"/>
      <c r="AZ11" s="576"/>
      <c r="BA11" s="354"/>
      <c r="BB11" s="354"/>
      <c r="BC11" s="354"/>
      <c r="BD11" s="408"/>
      <c r="BE11" s="1022" t="s">
        <v>133</v>
      </c>
      <c r="BF11" s="979"/>
      <c r="BG11" s="979"/>
      <c r="BH11" s="980"/>
      <c r="BI11" s="820"/>
      <c r="BJ11" s="362"/>
      <c r="BK11" s="362"/>
      <c r="BL11" s="362"/>
      <c r="BM11" s="362"/>
      <c r="BN11" s="362"/>
      <c r="BO11" s="364"/>
      <c r="BP11" s="354"/>
      <c r="BQ11" s="354"/>
      <c r="BR11" s="354"/>
      <c r="BS11" s="408"/>
      <c r="BT11" s="1022" t="s">
        <v>134</v>
      </c>
      <c r="BU11" s="979"/>
      <c r="BV11" s="979"/>
      <c r="BW11" s="980"/>
      <c r="BX11" s="821"/>
      <c r="BY11" s="516"/>
      <c r="BZ11" s="516"/>
      <c r="CA11" s="516"/>
      <c r="CB11" s="516"/>
      <c r="CC11" s="516"/>
      <c r="CD11" s="517"/>
      <c r="CE11" s="354"/>
      <c r="CF11" s="354"/>
      <c r="CG11" s="354"/>
      <c r="CH11" s="408"/>
      <c r="CI11" s="1022" t="s">
        <v>135</v>
      </c>
      <c r="CJ11" s="979"/>
      <c r="CK11" s="979"/>
      <c r="CL11" s="980"/>
      <c r="CM11" s="817"/>
      <c r="CN11" s="248"/>
      <c r="CO11" s="248"/>
      <c r="CP11" s="248"/>
      <c r="CQ11" s="248"/>
      <c r="CR11" s="248"/>
      <c r="CS11" s="248"/>
      <c r="CT11" s="248"/>
      <c r="CU11" s="816"/>
      <c r="CY11" s="14"/>
      <c r="CZ11" s="959"/>
      <c r="DA11" s="960"/>
      <c r="DB11" s="961"/>
      <c r="DC11" s="104"/>
    </row>
    <row r="12" spans="1:107" ht="20.9" customHeight="1" x14ac:dyDescent="0.25">
      <c r="C12" s="1044"/>
      <c r="D12" s="1065"/>
      <c r="E12" s="1066"/>
      <c r="F12" s="1066"/>
      <c r="G12" s="1066"/>
      <c r="H12" s="1066"/>
      <c r="I12" s="1067"/>
      <c r="J12" s="992"/>
      <c r="K12" s="993"/>
      <c r="L12" s="993"/>
      <c r="M12" s="993"/>
      <c r="N12" s="993"/>
      <c r="O12" s="994"/>
      <c r="P12" s="1051"/>
      <c r="Q12" s="1052"/>
      <c r="R12" s="1052"/>
      <c r="S12" s="1053"/>
      <c r="T12" s="783"/>
      <c r="W12" s="411"/>
      <c r="X12" s="757"/>
      <c r="Y12" s="758"/>
      <c r="Z12" s="758"/>
      <c r="AA12" s="758"/>
      <c r="AB12" s="764"/>
      <c r="AC12" s="322"/>
      <c r="AD12" s="475"/>
      <c r="AE12" s="321"/>
      <c r="AF12" s="321"/>
      <c r="AG12" s="819"/>
      <c r="AH12" s="410"/>
      <c r="AI12" s="474"/>
      <c r="AJ12" s="1012" t="str">
        <f>"CATI VALIDATION: IF "&amp;J4&amp;"=3 AND "&amp;AJ4&amp;"=2 ALERT MESSAGE The person lives abroad, probe if it was less than 1 month"</f>
        <v>CATI VALIDATION: IF 2.02=3 AND 2.08=2 ALERT MESSAGE The person lives abroad, probe if it was less than 1 month</v>
      </c>
      <c r="AK12" s="996"/>
      <c r="AL12" s="996"/>
      <c r="AM12" s="997"/>
      <c r="AN12" s="358" t="s">
        <v>136</v>
      </c>
      <c r="AO12" s="358"/>
      <c r="AP12" s="10"/>
      <c r="AQ12" s="358"/>
      <c r="AR12" s="358"/>
      <c r="AS12" s="358"/>
      <c r="AT12" s="820"/>
      <c r="AU12" s="362"/>
      <c r="AV12" s="362"/>
      <c r="AW12" s="362"/>
      <c r="AX12" s="362"/>
      <c r="AY12" s="362"/>
      <c r="AZ12" s="364"/>
      <c r="BA12" s="354"/>
      <c r="BB12" s="354"/>
      <c r="BC12" s="354"/>
      <c r="BD12" s="408"/>
      <c r="BE12" s="1022"/>
      <c r="BF12" s="979"/>
      <c r="BG12" s="979"/>
      <c r="BH12" s="980"/>
      <c r="BI12" s="820"/>
      <c r="BJ12" s="575"/>
      <c r="BK12" s="575"/>
      <c r="BL12" s="575"/>
      <c r="BM12" s="575"/>
      <c r="BN12" s="362"/>
      <c r="BO12" s="364"/>
      <c r="BP12" s="354"/>
      <c r="BQ12" s="354"/>
      <c r="BR12" s="354"/>
      <c r="BS12" s="408"/>
      <c r="BT12" s="1022"/>
      <c r="BU12" s="979"/>
      <c r="BV12" s="979"/>
      <c r="BW12" s="980"/>
      <c r="BX12" s="821"/>
      <c r="BY12" s="516"/>
      <c r="BZ12" s="516"/>
      <c r="CA12" s="516"/>
      <c r="CB12" s="516"/>
      <c r="CC12" s="516"/>
      <c r="CD12" s="517"/>
      <c r="CE12" s="354"/>
      <c r="CF12" s="354"/>
      <c r="CG12" s="354"/>
      <c r="CH12" s="408"/>
      <c r="CI12" s="1022"/>
      <c r="CJ12" s="979"/>
      <c r="CK12" s="979"/>
      <c r="CL12" s="980"/>
      <c r="CM12" s="822" t="str">
        <f>UPPER(CM9)</f>
        <v/>
      </c>
      <c r="CN12" s="359"/>
      <c r="CO12" s="359"/>
      <c r="CP12" s="359"/>
      <c r="CQ12" s="359"/>
      <c r="CR12" s="359"/>
      <c r="CS12" s="359"/>
      <c r="CT12" s="359"/>
      <c r="CU12" s="823"/>
      <c r="CV12" s="359"/>
      <c r="CW12" s="359"/>
      <c r="CX12" s="359"/>
      <c r="CY12" s="241"/>
      <c r="DB12" s="296"/>
      <c r="DC12" s="104"/>
    </row>
    <row r="13" spans="1:107" s="104" customFormat="1" ht="20.9" customHeight="1" x14ac:dyDescent="0.25">
      <c r="A13" s="9"/>
      <c r="B13" s="9"/>
      <c r="C13" s="1044"/>
      <c r="D13" s="1065"/>
      <c r="E13" s="1066"/>
      <c r="F13" s="1066"/>
      <c r="G13" s="1066"/>
      <c r="H13" s="1066"/>
      <c r="I13" s="1067"/>
      <c r="J13" s="812"/>
      <c r="O13" s="296"/>
      <c r="P13" s="1051"/>
      <c r="Q13" s="1052"/>
      <c r="R13" s="1052"/>
      <c r="S13" s="1053"/>
      <c r="T13" s="812"/>
      <c r="W13" s="296"/>
      <c r="X13" s="759"/>
      <c r="Y13" s="356"/>
      <c r="Z13" s="356"/>
      <c r="AA13" s="356"/>
      <c r="AB13" s="191"/>
      <c r="AC13" s="476"/>
      <c r="AD13" s="67"/>
      <c r="AE13" s="475"/>
      <c r="AF13" s="475"/>
      <c r="AG13" s="785">
        <v>1</v>
      </c>
      <c r="AH13" s="112" t="s">
        <v>55</v>
      </c>
      <c r="AI13" s="474"/>
      <c r="AJ13" s="1012"/>
      <c r="AK13" s="996"/>
      <c r="AL13" s="996"/>
      <c r="AM13" s="997"/>
      <c r="AN13" s="358"/>
      <c r="AO13" s="358"/>
      <c r="AP13" s="10"/>
      <c r="AQ13" s="358"/>
      <c r="AR13" s="358"/>
      <c r="AS13" s="358"/>
      <c r="AT13" s="824">
        <v>1</v>
      </c>
      <c r="AU13" s="951" t="s">
        <v>137</v>
      </c>
      <c r="AV13" s="951"/>
      <c r="AW13" s="951"/>
      <c r="AX13" s="951"/>
      <c r="AY13" s="13"/>
      <c r="AZ13" s="240"/>
      <c r="BA13" s="1019" t="s">
        <v>138</v>
      </c>
      <c r="BB13" s="1020"/>
      <c r="BC13" s="1020"/>
      <c r="BD13" s="1021"/>
      <c r="BE13" s="354"/>
      <c r="BF13" s="354"/>
      <c r="BG13" s="354"/>
      <c r="BH13" s="356"/>
      <c r="BI13" s="824">
        <v>1</v>
      </c>
      <c r="BJ13" s="951" t="s">
        <v>139</v>
      </c>
      <c r="BK13" s="951"/>
      <c r="BL13" s="951"/>
      <c r="BM13" s="951"/>
      <c r="BN13" s="362"/>
      <c r="BO13" s="364"/>
      <c r="BP13" s="1019" t="s">
        <v>138</v>
      </c>
      <c r="BQ13" s="1020"/>
      <c r="BR13" s="1020"/>
      <c r="BS13" s="1021"/>
      <c r="BT13" s="354"/>
      <c r="BU13" s="354"/>
      <c r="BV13" s="354"/>
      <c r="BW13" s="356"/>
      <c r="BX13" s="824">
        <v>1</v>
      </c>
      <c r="BY13" s="951" t="s">
        <v>140</v>
      </c>
      <c r="BZ13" s="951"/>
      <c r="CA13" s="951"/>
      <c r="CB13" s="951"/>
      <c r="CC13" s="362"/>
      <c r="CD13" s="364"/>
      <c r="CE13" s="1019" t="s">
        <v>138</v>
      </c>
      <c r="CF13" s="1020"/>
      <c r="CG13" s="1020"/>
      <c r="CH13" s="1021"/>
      <c r="CI13" s="354"/>
      <c r="CJ13" s="354"/>
      <c r="CK13" s="354"/>
      <c r="CL13" s="356"/>
      <c r="CM13" s="822"/>
      <c r="CN13" s="359"/>
      <c r="CO13" s="359"/>
      <c r="CP13" s="359"/>
      <c r="CQ13" s="359"/>
      <c r="CR13" s="359"/>
      <c r="CS13" s="359"/>
      <c r="CT13" s="359"/>
      <c r="CU13" s="816"/>
      <c r="CV13" s="9"/>
      <c r="CW13" s="9"/>
      <c r="CX13" s="9"/>
      <c r="CY13" s="14"/>
      <c r="DB13" s="296"/>
    </row>
    <row r="14" spans="1:107" s="104" customFormat="1" ht="20.9" customHeight="1" x14ac:dyDescent="0.25">
      <c r="A14" s="9"/>
      <c r="B14" s="9"/>
      <c r="C14" s="1044"/>
      <c r="D14" s="762"/>
      <c r="E14" s="129"/>
      <c r="F14" s="129"/>
      <c r="G14" s="129"/>
      <c r="H14" s="129"/>
      <c r="I14" s="129"/>
      <c r="J14" s="812"/>
      <c r="O14" s="296"/>
      <c r="P14" s="783"/>
      <c r="Q14" s="325"/>
      <c r="R14" s="360"/>
      <c r="S14" s="243"/>
      <c r="T14" s="812"/>
      <c r="W14" s="296"/>
      <c r="X14" s="760" t="s">
        <v>141</v>
      </c>
      <c r="Y14" s="761"/>
      <c r="Z14" s="761"/>
      <c r="AA14" s="761"/>
      <c r="AB14" s="765"/>
      <c r="AC14" s="476"/>
      <c r="AD14" s="475"/>
      <c r="AE14" s="475"/>
      <c r="AF14" s="475"/>
      <c r="AG14" s="785">
        <v>2</v>
      </c>
      <c r="AH14" s="112" t="s">
        <v>56</v>
      </c>
      <c r="AI14" s="474"/>
      <c r="AJ14" s="1012"/>
      <c r="AK14" s="996"/>
      <c r="AL14" s="996"/>
      <c r="AM14" s="997"/>
      <c r="AN14" s="358"/>
      <c r="AO14" s="9"/>
      <c r="AP14" s="10"/>
      <c r="AQ14" s="358"/>
      <c r="AR14" s="358"/>
      <c r="AS14" s="358"/>
      <c r="AT14" s="825"/>
      <c r="AU14" s="951"/>
      <c r="AV14" s="951"/>
      <c r="AW14" s="951"/>
      <c r="AX14" s="951"/>
      <c r="AY14" s="13"/>
      <c r="AZ14" s="240"/>
      <c r="BA14" s="1019"/>
      <c r="BB14" s="1020"/>
      <c r="BC14" s="1020"/>
      <c r="BD14" s="1021"/>
      <c r="BE14" s="356"/>
      <c r="BF14" s="356"/>
      <c r="BG14" s="356"/>
      <c r="BH14" s="356"/>
      <c r="BI14" s="825"/>
      <c r="BJ14" s="951"/>
      <c r="BK14" s="951"/>
      <c r="BL14" s="951"/>
      <c r="BM14" s="951"/>
      <c r="BN14" s="356"/>
      <c r="BO14" s="191"/>
      <c r="BP14" s="1019"/>
      <c r="BQ14" s="1020"/>
      <c r="BR14" s="1020"/>
      <c r="BS14" s="1021"/>
      <c r="BT14" s="356"/>
      <c r="BU14" s="356"/>
      <c r="BV14" s="356"/>
      <c r="BW14" s="356"/>
      <c r="BX14" s="825"/>
      <c r="BY14" s="951"/>
      <c r="BZ14" s="951"/>
      <c r="CA14" s="951"/>
      <c r="CB14" s="951"/>
      <c r="CC14" s="356"/>
      <c r="CD14" s="191"/>
      <c r="CE14" s="1019"/>
      <c r="CF14" s="1020"/>
      <c r="CG14" s="1020"/>
      <c r="CH14" s="1021"/>
      <c r="CI14" s="356"/>
      <c r="CJ14" s="356"/>
      <c r="CK14" s="356"/>
      <c r="CL14" s="356"/>
      <c r="CM14" s="822"/>
      <c r="CN14" s="359"/>
      <c r="CO14" s="359"/>
      <c r="CP14" s="359"/>
      <c r="CQ14" s="359"/>
      <c r="CR14" s="359"/>
      <c r="CS14" s="359"/>
      <c r="CT14" s="359"/>
      <c r="CU14" s="816"/>
      <c r="CV14" s="9"/>
      <c r="CW14" s="9"/>
      <c r="CX14" s="9"/>
      <c r="CY14" s="14"/>
      <c r="DB14" s="296"/>
    </row>
    <row r="15" spans="1:107" s="104" customFormat="1" ht="20.9" customHeight="1" x14ac:dyDescent="0.35">
      <c r="C15" s="1044"/>
      <c r="D15" s="826">
        <v>1</v>
      </c>
      <c r="E15" s="104" t="s">
        <v>142</v>
      </c>
      <c r="F15" s="24"/>
      <c r="G15" s="24"/>
      <c r="H15" s="24"/>
      <c r="I15" s="24"/>
      <c r="J15" s="826">
        <v>1</v>
      </c>
      <c r="K15" s="125" t="s">
        <v>143</v>
      </c>
      <c r="L15" s="129"/>
      <c r="M15" s="129"/>
      <c r="N15" s="325" t="s">
        <v>144</v>
      </c>
      <c r="O15" s="294">
        <f>AC4</f>
        <v>2.0599999999999987</v>
      </c>
      <c r="P15" s="1012" t="s">
        <v>145</v>
      </c>
      <c r="Q15" s="996"/>
      <c r="R15" s="996"/>
      <c r="S15" s="997"/>
      <c r="T15" s="827">
        <v>1</v>
      </c>
      <c r="U15" s="104" t="s">
        <v>146</v>
      </c>
      <c r="V15" s="173"/>
      <c r="W15" s="169"/>
      <c r="X15" s="762"/>
      <c r="Y15" s="129"/>
      <c r="Z15" s="129"/>
      <c r="AA15" s="129"/>
      <c r="AB15" s="169"/>
      <c r="AC15" s="477"/>
      <c r="AD15" s="477"/>
      <c r="AE15" s="477"/>
      <c r="AF15" s="477"/>
      <c r="AG15" s="785">
        <v>3</v>
      </c>
      <c r="AH15" s="112" t="s">
        <v>57</v>
      </c>
      <c r="AI15" s="463"/>
      <c r="AJ15" s="828"/>
      <c r="AK15" s="275"/>
      <c r="AL15" s="275"/>
      <c r="AM15" s="295"/>
      <c r="AN15" s="84" t="s">
        <v>147</v>
      </c>
      <c r="AO15" s="104" t="s">
        <v>146</v>
      </c>
      <c r="AP15" s="10"/>
      <c r="AQ15" s="358"/>
      <c r="AR15" s="358"/>
      <c r="AS15" s="358"/>
      <c r="AT15" s="785">
        <v>2</v>
      </c>
      <c r="AU15" s="923" t="s">
        <v>148</v>
      </c>
      <c r="AV15" s="923"/>
      <c r="AW15" s="923"/>
      <c r="AX15" s="923"/>
      <c r="AY15" s="86" t="s">
        <v>144</v>
      </c>
      <c r="AZ15" s="297">
        <f>BE4</f>
        <v>2.1199999999999974</v>
      </c>
      <c r="BA15" s="129"/>
      <c r="BB15" s="129"/>
      <c r="BC15" s="129"/>
      <c r="BD15" s="238"/>
      <c r="BE15" s="129"/>
      <c r="BF15" s="129"/>
      <c r="BG15" s="129"/>
      <c r="BH15" s="129"/>
      <c r="BI15" s="785">
        <v>2</v>
      </c>
      <c r="BJ15" s="923" t="s">
        <v>149</v>
      </c>
      <c r="BK15" s="923"/>
      <c r="BL15" s="923"/>
      <c r="BM15" s="923"/>
      <c r="BN15" s="361" t="s">
        <v>144</v>
      </c>
      <c r="BO15" s="298">
        <f>BT4</f>
        <v>2.1499999999999968</v>
      </c>
      <c r="BP15" s="129"/>
      <c r="BQ15" s="129"/>
      <c r="BR15" s="129"/>
      <c r="BS15" s="238"/>
      <c r="BT15" s="129"/>
      <c r="BU15" s="129"/>
      <c r="BV15" s="129"/>
      <c r="BW15" s="129"/>
      <c r="BX15" s="785">
        <v>2</v>
      </c>
      <c r="BY15" s="923" t="s">
        <v>150</v>
      </c>
      <c r="BZ15" s="923"/>
      <c r="CA15" s="923"/>
      <c r="CB15" s="923"/>
      <c r="CC15" s="361" t="s">
        <v>144</v>
      </c>
      <c r="CD15" s="299">
        <f>CI4</f>
        <v>2.1799999999999962</v>
      </c>
      <c r="CE15" s="129"/>
      <c r="CF15" s="129"/>
      <c r="CG15" s="129"/>
      <c r="CH15" s="238"/>
      <c r="CI15" s="129"/>
      <c r="CJ15" s="129"/>
      <c r="CK15" s="129"/>
      <c r="CL15" s="129"/>
      <c r="CM15" s="824"/>
      <c r="CN15" s="12"/>
      <c r="CO15" s="12"/>
      <c r="CP15" s="12"/>
      <c r="CQ15" s="12"/>
      <c r="CR15" s="12"/>
      <c r="CS15" s="359"/>
      <c r="CT15" s="359"/>
      <c r="CU15" s="823"/>
      <c r="CV15" s="359"/>
      <c r="CW15" s="359"/>
      <c r="CX15" s="359"/>
      <c r="CY15" s="241"/>
      <c r="DB15" s="296"/>
    </row>
    <row r="16" spans="1:107" s="104" customFormat="1" ht="20.9" customHeight="1" x14ac:dyDescent="0.25">
      <c r="C16" s="1044"/>
      <c r="D16" s="826">
        <v>2</v>
      </c>
      <c r="E16" s="104" t="s">
        <v>151</v>
      </c>
      <c r="F16" s="24"/>
      <c r="G16" s="24"/>
      <c r="H16" s="24"/>
      <c r="I16" s="24"/>
      <c r="J16" s="826">
        <v>2</v>
      </c>
      <c r="K16" s="1068" t="s">
        <v>152</v>
      </c>
      <c r="L16" s="1068"/>
      <c r="M16" s="1068"/>
      <c r="N16" s="325"/>
      <c r="O16" s="294"/>
      <c r="P16" s="1012"/>
      <c r="Q16" s="996"/>
      <c r="R16" s="996"/>
      <c r="S16" s="997"/>
      <c r="T16" s="827">
        <v>2</v>
      </c>
      <c r="U16" s="104" t="s">
        <v>153</v>
      </c>
      <c r="V16" s="9"/>
      <c r="W16" s="169"/>
      <c r="X16" s="762"/>
      <c r="Y16" s="129"/>
      <c r="Z16" s="129"/>
      <c r="AA16" s="129"/>
      <c r="AB16" s="169"/>
      <c r="AC16" s="477"/>
      <c r="AD16" s="477"/>
      <c r="AE16" s="477"/>
      <c r="AF16" s="477"/>
      <c r="AG16" s="829"/>
      <c r="AH16" s="477"/>
      <c r="AI16" s="463"/>
      <c r="AJ16" s="762"/>
      <c r="AK16" s="129"/>
      <c r="AL16" s="129"/>
      <c r="AM16" s="169"/>
      <c r="AN16" s="84" t="s">
        <v>154</v>
      </c>
      <c r="AO16" s="104" t="s">
        <v>153</v>
      </c>
      <c r="AP16" s="10"/>
      <c r="AQ16" s="358"/>
      <c r="AR16" s="358"/>
      <c r="AS16" s="358"/>
      <c r="AT16" s="824"/>
      <c r="AU16" s="923"/>
      <c r="AV16" s="923"/>
      <c r="AW16" s="923"/>
      <c r="AX16" s="923"/>
      <c r="AY16" s="129"/>
      <c r="AZ16" s="169"/>
      <c r="BA16" s="978" t="s">
        <v>155</v>
      </c>
      <c r="BB16" s="979"/>
      <c r="BC16" s="979"/>
      <c r="BD16" s="1030"/>
      <c r="BE16" s="995" t="str">
        <f>"CATI VALIDATION:  "&amp; BE4&amp;" &gt;  " &amp; BA4&amp;" BLOCKING MESSAGE This year must be less than or equal to the year of arrival"</f>
        <v>CATI VALIDATION:  2.12 &gt;  2.11 BLOCKING MESSAGE This year must be less than or equal to the year of arrival</v>
      </c>
      <c r="BF16" s="996"/>
      <c r="BG16" s="996"/>
      <c r="BH16" s="997"/>
      <c r="BI16" s="824"/>
      <c r="BJ16" s="923"/>
      <c r="BK16" s="923"/>
      <c r="BL16" s="923"/>
      <c r="BM16" s="923"/>
      <c r="BN16" s="129"/>
      <c r="BO16" s="169"/>
      <c r="BP16" s="978" t="s">
        <v>156</v>
      </c>
      <c r="BQ16" s="979"/>
      <c r="BR16" s="979"/>
      <c r="BS16" s="1030"/>
      <c r="BT16" s="995" t="str">
        <f>"CATI VALIDATION:  "&amp; BT4&amp;" &gt;  " &amp; BP4&amp;" BLOCKING MESSAGE This year must be less than or equal to the year of arrival"</f>
        <v>CATI VALIDATION:  2.15 &gt;  2.14 BLOCKING MESSAGE This year must be less than or equal to the year of arrival</v>
      </c>
      <c r="BU16" s="996"/>
      <c r="BV16" s="996"/>
      <c r="BW16" s="997"/>
      <c r="BX16" s="824"/>
      <c r="BY16" s="923"/>
      <c r="BZ16" s="923"/>
      <c r="CA16" s="923"/>
      <c r="CB16" s="923"/>
      <c r="CC16" s="129"/>
      <c r="CD16" s="169"/>
      <c r="CE16" s="978" t="s">
        <v>157</v>
      </c>
      <c r="CF16" s="979"/>
      <c r="CG16" s="979"/>
      <c r="CH16" s="1030"/>
      <c r="CI16" s="995" t="str">
        <f>"CATI VALIDATION:  "&amp; CI4&amp;" &gt;  " &amp; CE4&amp;" BLOCKING MESSAGE This year must be less than or equal to the year of arrival"</f>
        <v>CATI VALIDATION:  2.18 &gt;  2.17 BLOCKING MESSAGE This year must be less than or equal to the year of arrival</v>
      </c>
      <c r="CJ16" s="996"/>
      <c r="CK16" s="996"/>
      <c r="CL16" s="997"/>
      <c r="CM16" s="824">
        <v>1</v>
      </c>
      <c r="CN16" s="103" t="s">
        <v>158</v>
      </c>
      <c r="CO16" s="103"/>
      <c r="CP16" s="12"/>
      <c r="CQ16" s="12"/>
      <c r="CR16" s="97" t="s">
        <v>144</v>
      </c>
      <c r="CS16" s="98">
        <v>2.21</v>
      </c>
      <c r="CT16" s="98"/>
      <c r="CU16" s="823"/>
      <c r="CV16" s="359"/>
      <c r="CW16" s="359"/>
      <c r="CX16" s="359"/>
      <c r="CY16" s="241"/>
      <c r="DB16" s="296"/>
      <c r="DC16" s="9"/>
    </row>
    <row r="17" spans="3:16042" s="104" customFormat="1" ht="20.9" customHeight="1" x14ac:dyDescent="0.25">
      <c r="C17" s="1044"/>
      <c r="D17" s="830">
        <v>3</v>
      </c>
      <c r="E17" s="1068" t="s">
        <v>159</v>
      </c>
      <c r="F17" s="1068"/>
      <c r="G17" s="1068"/>
      <c r="H17" s="1068"/>
      <c r="I17" s="1068"/>
      <c r="J17" s="830"/>
      <c r="K17" s="1068"/>
      <c r="L17" s="1068"/>
      <c r="M17" s="1068"/>
      <c r="N17" s="2"/>
      <c r="O17" s="169"/>
      <c r="P17" s="1012"/>
      <c r="Q17" s="996"/>
      <c r="R17" s="996"/>
      <c r="S17" s="997"/>
      <c r="T17" s="827">
        <v>3</v>
      </c>
      <c r="U17" s="104" t="s">
        <v>160</v>
      </c>
      <c r="V17" s="258"/>
      <c r="W17" s="169"/>
      <c r="X17" s="762"/>
      <c r="Y17" s="129"/>
      <c r="Z17" s="129"/>
      <c r="AA17" s="129"/>
      <c r="AB17" s="169"/>
      <c r="AC17" s="103"/>
      <c r="AD17" s="103"/>
      <c r="AE17" s="103"/>
      <c r="AF17" s="103"/>
      <c r="AG17" s="831"/>
      <c r="AH17" s="103"/>
      <c r="AI17" s="478"/>
      <c r="AJ17" s="828"/>
      <c r="AK17" s="275"/>
      <c r="AL17" s="275"/>
      <c r="AM17" s="295"/>
      <c r="AN17" s="84" t="s">
        <v>161</v>
      </c>
      <c r="AO17" s="104" t="s">
        <v>160</v>
      </c>
      <c r="AP17" s="10"/>
      <c r="AQ17" s="358"/>
      <c r="AR17" s="358"/>
      <c r="AS17" s="358"/>
      <c r="AT17" s="812"/>
      <c r="AU17" s="103"/>
      <c r="AV17" s="103"/>
      <c r="AW17" s="103"/>
      <c r="AX17" s="103"/>
      <c r="AZ17" s="296"/>
      <c r="BA17" s="978"/>
      <c r="BB17" s="979"/>
      <c r="BC17" s="979"/>
      <c r="BD17" s="1030"/>
      <c r="BE17" s="995"/>
      <c r="BF17" s="996"/>
      <c r="BG17" s="996"/>
      <c r="BH17" s="997"/>
      <c r="BI17" s="812"/>
      <c r="BJ17" s="103"/>
      <c r="BK17" s="103"/>
      <c r="BL17" s="103"/>
      <c r="BM17" s="103"/>
      <c r="BP17" s="978"/>
      <c r="BQ17" s="979"/>
      <c r="BR17" s="979"/>
      <c r="BS17" s="1030"/>
      <c r="BT17" s="995"/>
      <c r="BU17" s="996"/>
      <c r="BV17" s="996"/>
      <c r="BW17" s="997"/>
      <c r="BX17" s="812"/>
      <c r="BY17" s="103"/>
      <c r="BZ17" s="103"/>
      <c r="CA17" s="103"/>
      <c r="CB17" s="103"/>
      <c r="CE17" s="978"/>
      <c r="CF17" s="979"/>
      <c r="CG17" s="979"/>
      <c r="CH17" s="1030"/>
      <c r="CI17" s="995"/>
      <c r="CJ17" s="996"/>
      <c r="CK17" s="996"/>
      <c r="CL17" s="997"/>
      <c r="CM17" s="785">
        <v>2</v>
      </c>
      <c r="CN17" s="112" t="s">
        <v>162</v>
      </c>
      <c r="CO17" s="112"/>
      <c r="CP17" s="12"/>
      <c r="CQ17" s="12"/>
      <c r="CR17" s="97" t="s">
        <v>144</v>
      </c>
      <c r="CS17" s="98">
        <v>2.21</v>
      </c>
      <c r="CT17" s="98"/>
      <c r="CU17" s="785">
        <v>1</v>
      </c>
      <c r="CV17" s="112" t="s">
        <v>163</v>
      </c>
      <c r="CW17" s="112"/>
      <c r="CX17" s="112"/>
      <c r="CY17" s="296"/>
      <c r="CZ17" s="832"/>
      <c r="DA17" s="1"/>
      <c r="DB17" s="296"/>
      <c r="DC17" s="9"/>
    </row>
    <row r="18" spans="3:16042" s="104" customFormat="1" ht="20.9" customHeight="1" x14ac:dyDescent="0.35">
      <c r="C18" s="1044"/>
      <c r="D18" s="830"/>
      <c r="E18" s="1068"/>
      <c r="F18" s="1068"/>
      <c r="G18" s="1068"/>
      <c r="H18" s="1068"/>
      <c r="I18" s="1068"/>
      <c r="J18" s="830">
        <v>3</v>
      </c>
      <c r="K18" s="24" t="s">
        <v>164</v>
      </c>
      <c r="L18" s="24"/>
      <c r="M18" s="24"/>
      <c r="N18" s="325" t="s">
        <v>144</v>
      </c>
      <c r="O18" s="294">
        <f>T4</f>
        <v>2.0399999999999991</v>
      </c>
      <c r="P18" s="812"/>
      <c r="S18" s="296"/>
      <c r="T18" s="827">
        <v>4</v>
      </c>
      <c r="U18" s="104" t="s">
        <v>165</v>
      </c>
      <c r="V18" s="173"/>
      <c r="W18" s="169"/>
      <c r="X18" s="762"/>
      <c r="Y18" s="129"/>
      <c r="Z18" s="129"/>
      <c r="AA18" s="129"/>
      <c r="AB18" s="169"/>
      <c r="AC18" s="103"/>
      <c r="AD18" s="103"/>
      <c r="AE18" s="103"/>
      <c r="AF18" s="103"/>
      <c r="AG18" s="833"/>
      <c r="AH18" s="112"/>
      <c r="AI18" s="153"/>
      <c r="AJ18" s="828"/>
      <c r="AK18" s="275"/>
      <c r="AL18" s="275"/>
      <c r="AM18" s="295"/>
      <c r="AN18" s="84" t="s">
        <v>166</v>
      </c>
      <c r="AO18" s="104" t="s">
        <v>165</v>
      </c>
      <c r="AP18" s="10"/>
      <c r="AQ18" s="358"/>
      <c r="AR18" s="358"/>
      <c r="AS18" s="358"/>
      <c r="AT18" s="1039">
        <v>3</v>
      </c>
      <c r="AU18" s="951" t="s">
        <v>167</v>
      </c>
      <c r="AV18" s="951"/>
      <c r="AW18" s="951"/>
      <c r="AX18" s="951"/>
      <c r="AY18" s="1029" t="s">
        <v>144</v>
      </c>
      <c r="AZ18" s="1071">
        <f>BI4</f>
        <v>2.1299999999999972</v>
      </c>
      <c r="BA18" s="237"/>
      <c r="BB18" s="237"/>
      <c r="BC18" s="237"/>
      <c r="BD18" s="300"/>
      <c r="BE18" s="995"/>
      <c r="BF18" s="996"/>
      <c r="BG18" s="996"/>
      <c r="BH18" s="997"/>
      <c r="BI18" s="1039">
        <v>3</v>
      </c>
      <c r="BJ18" s="951" t="s">
        <v>167</v>
      </c>
      <c r="BK18" s="951"/>
      <c r="BL18" s="951"/>
      <c r="BM18" s="951"/>
      <c r="BN18" s="1029" t="s">
        <v>144</v>
      </c>
      <c r="BO18" s="1118">
        <f>BX4</f>
        <v>2.1599999999999966</v>
      </c>
      <c r="BP18" s="237"/>
      <c r="BQ18" s="237"/>
      <c r="BR18" s="237"/>
      <c r="BS18" s="300"/>
      <c r="BT18" s="995"/>
      <c r="BU18" s="996"/>
      <c r="BV18" s="996"/>
      <c r="BW18" s="997"/>
      <c r="BX18" s="1039">
        <v>3</v>
      </c>
      <c r="BY18" s="951" t="s">
        <v>167</v>
      </c>
      <c r="BZ18" s="951"/>
      <c r="CA18" s="951"/>
      <c r="CB18" s="951"/>
      <c r="CC18" s="1029" t="s">
        <v>144</v>
      </c>
      <c r="CD18" s="1118">
        <f>CM4</f>
        <v>2.1899999999999959</v>
      </c>
      <c r="CE18" s="237"/>
      <c r="CF18" s="237"/>
      <c r="CG18" s="237"/>
      <c r="CH18" s="300"/>
      <c r="CI18" s="995"/>
      <c r="CJ18" s="996"/>
      <c r="CK18" s="996"/>
      <c r="CL18" s="997"/>
      <c r="CM18" s="1039">
        <v>3</v>
      </c>
      <c r="CN18" s="923" t="s">
        <v>168</v>
      </c>
      <c r="CO18" s="923"/>
      <c r="CP18" s="923"/>
      <c r="CQ18" s="145"/>
      <c r="CR18" s="145"/>
      <c r="CU18" s="834">
        <v>2</v>
      </c>
      <c r="CV18" s="103" t="s">
        <v>169</v>
      </c>
      <c r="CW18" s="112"/>
      <c r="CX18" s="103"/>
      <c r="CY18" s="148"/>
      <c r="CZ18" s="832"/>
      <c r="DA18" s="1"/>
      <c r="DB18" s="296"/>
      <c r="DC18" s="173"/>
    </row>
    <row r="19" spans="3:16042" s="104" customFormat="1" ht="20.9" customHeight="1" x14ac:dyDescent="0.25">
      <c r="C19" s="1044"/>
      <c r="D19" s="826">
        <v>4</v>
      </c>
      <c r="E19" s="104" t="s">
        <v>170</v>
      </c>
      <c r="F19" s="24"/>
      <c r="G19" s="24"/>
      <c r="H19" s="24"/>
      <c r="I19" s="24"/>
      <c r="J19" s="826"/>
      <c r="K19" s="24"/>
      <c r="L19" s="24"/>
      <c r="M19" s="24"/>
      <c r="N19" s="24"/>
      <c r="O19" s="127"/>
      <c r="P19" s="1054" t="str">
        <f>"CATI: GO TO "&amp;X4</f>
        <v>CATI: GO TO 2.05</v>
      </c>
      <c r="Q19" s="985"/>
      <c r="R19" s="985"/>
      <c r="S19" s="1055"/>
      <c r="T19" s="827">
        <v>5</v>
      </c>
      <c r="U19" s="104" t="s">
        <v>171</v>
      </c>
      <c r="V19" s="173"/>
      <c r="W19" s="169"/>
      <c r="X19" s="762" t="s">
        <v>136</v>
      </c>
      <c r="Y19" s="129"/>
      <c r="Z19" s="129"/>
      <c r="AA19" s="129"/>
      <c r="AB19" s="169"/>
      <c r="AC19" s="154">
        <v>1</v>
      </c>
      <c r="AD19" s="112" t="s">
        <v>143</v>
      </c>
      <c r="AE19" s="112"/>
      <c r="AF19" s="112"/>
      <c r="AG19" s="833"/>
      <c r="AH19" s="112"/>
      <c r="AI19" s="153"/>
      <c r="AJ19" s="785">
        <v>1</v>
      </c>
      <c r="AK19" s="112" t="s">
        <v>143</v>
      </c>
      <c r="AL19" s="112"/>
      <c r="AM19" s="153"/>
      <c r="AN19" s="84" t="s">
        <v>172</v>
      </c>
      <c r="AO19" s="104" t="s">
        <v>171</v>
      </c>
      <c r="AP19" s="10"/>
      <c r="AQ19" s="358"/>
      <c r="AR19" s="358"/>
      <c r="AS19" s="358"/>
      <c r="AT19" s="1039"/>
      <c r="AU19" s="951"/>
      <c r="AV19" s="951"/>
      <c r="AW19" s="951"/>
      <c r="AX19" s="951"/>
      <c r="AY19" s="1029"/>
      <c r="AZ19" s="1071"/>
      <c r="BA19" s="237"/>
      <c r="BB19" s="237"/>
      <c r="BC19" s="237"/>
      <c r="BD19" s="300"/>
      <c r="BE19" s="995"/>
      <c r="BF19" s="996"/>
      <c r="BG19" s="996"/>
      <c r="BH19" s="997"/>
      <c r="BI19" s="1039"/>
      <c r="BJ19" s="951"/>
      <c r="BK19" s="951"/>
      <c r="BL19" s="951"/>
      <c r="BM19" s="951"/>
      <c r="BN19" s="1029"/>
      <c r="BO19" s="1118"/>
      <c r="BP19" s="237"/>
      <c r="BQ19" s="237"/>
      <c r="BR19" s="237"/>
      <c r="BS19" s="300"/>
      <c r="BT19" s="995"/>
      <c r="BU19" s="996"/>
      <c r="BV19" s="996"/>
      <c r="BW19" s="997"/>
      <c r="BX19" s="1039"/>
      <c r="BY19" s="951"/>
      <c r="BZ19" s="951"/>
      <c r="CA19" s="951"/>
      <c r="CB19" s="951"/>
      <c r="CC19" s="1029"/>
      <c r="CD19" s="1118"/>
      <c r="CE19" s="237"/>
      <c r="CF19" s="237"/>
      <c r="CG19" s="237"/>
      <c r="CH19" s="300"/>
      <c r="CI19" s="995"/>
      <c r="CJ19" s="996"/>
      <c r="CK19" s="996"/>
      <c r="CL19" s="997"/>
      <c r="CM19" s="1039"/>
      <c r="CN19" s="923"/>
      <c r="CO19" s="923"/>
      <c r="CP19" s="923"/>
      <c r="CQ19" s="145"/>
      <c r="CR19" s="145"/>
      <c r="CS19" s="12"/>
      <c r="CT19" s="12"/>
      <c r="CU19" s="785">
        <v>3</v>
      </c>
      <c r="CV19" s="112" t="s">
        <v>173</v>
      </c>
      <c r="CW19" s="112"/>
      <c r="CX19" s="112"/>
      <c r="CY19" s="148"/>
      <c r="CZ19" s="832"/>
      <c r="DA19" s="1"/>
      <c r="DB19" s="296"/>
      <c r="DC19" s="173"/>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c r="JC19" s="9"/>
      <c r="JD19" s="9"/>
      <c r="JE19" s="9"/>
      <c r="JF19" s="9"/>
      <c r="JG19" s="9"/>
      <c r="JH19" s="9"/>
      <c r="JI19" s="9"/>
      <c r="JJ19" s="9"/>
      <c r="JK19" s="9"/>
      <c r="JL19" s="9"/>
      <c r="JM19" s="9"/>
      <c r="JN19" s="9"/>
      <c r="JO19" s="9"/>
      <c r="JP19" s="9"/>
      <c r="JQ19" s="9"/>
      <c r="JR19" s="9"/>
      <c r="JS19" s="9"/>
      <c r="JT19" s="9"/>
      <c r="JU19" s="9"/>
      <c r="JV19" s="9"/>
      <c r="JW19" s="9"/>
      <c r="JX19" s="9"/>
      <c r="JY19" s="9"/>
      <c r="JZ19" s="9"/>
      <c r="KA19" s="9"/>
      <c r="KB19" s="9"/>
      <c r="KC19" s="9"/>
      <c r="KD19" s="9"/>
      <c r="KE19" s="9"/>
      <c r="KF19" s="9"/>
      <c r="KG19" s="9"/>
      <c r="KH19" s="9"/>
      <c r="KI19" s="9"/>
      <c r="KJ19" s="9"/>
      <c r="KK19" s="9"/>
      <c r="KL19" s="9"/>
      <c r="KM19" s="9"/>
      <c r="KN19" s="9"/>
      <c r="KO19" s="9"/>
      <c r="KP19" s="9"/>
      <c r="KQ19" s="9"/>
      <c r="KR19" s="9"/>
      <c r="KS19" s="9"/>
      <c r="KT19" s="9"/>
      <c r="KU19" s="9"/>
      <c r="KV19" s="9"/>
      <c r="KW19" s="9"/>
      <c r="KX19" s="9"/>
      <c r="KY19" s="9"/>
      <c r="KZ19" s="9"/>
      <c r="LA19" s="9"/>
      <c r="LB19" s="9"/>
      <c r="LC19" s="9"/>
      <c r="LD19" s="9"/>
      <c r="LE19" s="9"/>
      <c r="LF19" s="9"/>
      <c r="LG19" s="9"/>
      <c r="LH19" s="9"/>
      <c r="LI19" s="9"/>
      <c r="LJ19" s="9"/>
      <c r="LK19" s="9"/>
      <c r="LL19" s="9"/>
      <c r="LM19" s="9"/>
      <c r="LN19" s="9"/>
      <c r="LO19" s="9"/>
      <c r="LP19" s="9"/>
      <c r="LQ19" s="9"/>
      <c r="LR19" s="9"/>
      <c r="LS19" s="9"/>
      <c r="LT19" s="9"/>
      <c r="LU19" s="9"/>
      <c r="LV19" s="9"/>
      <c r="LW19" s="9"/>
      <c r="LX19" s="9"/>
      <c r="LY19" s="9"/>
      <c r="LZ19" s="9"/>
      <c r="MA19" s="9"/>
      <c r="MB19" s="9"/>
      <c r="MC19" s="9"/>
      <c r="MD19" s="9"/>
      <c r="ME19" s="9"/>
      <c r="MF19" s="9"/>
      <c r="MG19" s="9"/>
      <c r="MH19" s="9"/>
      <c r="MI19" s="9"/>
      <c r="MJ19" s="9"/>
      <c r="MK19" s="9"/>
      <c r="ML19" s="9"/>
      <c r="MM19" s="9"/>
      <c r="MN19" s="9"/>
      <c r="MO19" s="9"/>
      <c r="MP19" s="9"/>
      <c r="MQ19" s="9"/>
      <c r="MR19" s="9"/>
      <c r="MS19" s="9"/>
      <c r="MT19" s="9"/>
      <c r="MU19" s="9"/>
      <c r="MV19" s="9"/>
      <c r="MW19" s="9"/>
      <c r="MX19" s="9"/>
      <c r="MY19" s="9"/>
      <c r="MZ19" s="9"/>
      <c r="NA19" s="9"/>
      <c r="NB19" s="9"/>
      <c r="NC19" s="9"/>
      <c r="ND19" s="9"/>
      <c r="NE19" s="9"/>
      <c r="NF19" s="9"/>
      <c r="NG19" s="9"/>
      <c r="NH19" s="9"/>
      <c r="NI19" s="9"/>
      <c r="NJ19" s="9"/>
      <c r="NK19" s="9"/>
      <c r="NL19" s="9"/>
      <c r="NM19" s="9"/>
      <c r="NN19" s="9"/>
      <c r="NO19" s="9"/>
      <c r="NP19" s="9"/>
      <c r="NQ19" s="9"/>
      <c r="NR19" s="9"/>
      <c r="NS19" s="9"/>
      <c r="NT19" s="9"/>
      <c r="NU19" s="9"/>
      <c r="NV19" s="9"/>
      <c r="NW19" s="9"/>
      <c r="NX19" s="9"/>
      <c r="NY19" s="9"/>
      <c r="NZ19" s="9"/>
      <c r="OA19" s="9"/>
      <c r="OB19" s="9"/>
      <c r="OC19" s="9"/>
      <c r="OD19" s="9"/>
      <c r="OE19" s="9"/>
      <c r="OF19" s="9"/>
      <c r="OG19" s="9"/>
      <c r="OH19" s="9"/>
      <c r="OI19" s="9"/>
      <c r="OJ19" s="9"/>
      <c r="OK19" s="9"/>
      <c r="OL19" s="9"/>
      <c r="OM19" s="9"/>
      <c r="ON19" s="9"/>
      <c r="OO19" s="9"/>
      <c r="OP19" s="9"/>
      <c r="OQ19" s="9"/>
      <c r="OR19" s="9"/>
      <c r="OS19" s="9"/>
      <c r="OT19" s="9"/>
      <c r="OU19" s="9"/>
      <c r="OV19" s="9"/>
      <c r="OW19" s="9"/>
      <c r="OX19" s="9"/>
      <c r="OY19" s="9"/>
      <c r="OZ19" s="9"/>
      <c r="PA19" s="9"/>
      <c r="PB19" s="9"/>
      <c r="PC19" s="9"/>
      <c r="PD19" s="9"/>
      <c r="PE19" s="9"/>
      <c r="PF19" s="9"/>
      <c r="PG19" s="9"/>
      <c r="PH19" s="9"/>
      <c r="PI19" s="9"/>
      <c r="PJ19" s="9"/>
      <c r="PK19" s="9"/>
      <c r="PL19" s="9"/>
      <c r="PM19" s="9"/>
      <c r="PN19" s="9"/>
      <c r="PO19" s="9"/>
      <c r="PP19" s="9"/>
      <c r="PQ19" s="9"/>
      <c r="PR19" s="9"/>
      <c r="PS19" s="9"/>
      <c r="PT19" s="9"/>
      <c r="PU19" s="9"/>
      <c r="PV19" s="9"/>
      <c r="PW19" s="9"/>
      <c r="PX19" s="9"/>
      <c r="PY19" s="9"/>
      <c r="PZ19" s="9"/>
      <c r="QA19" s="9"/>
      <c r="QB19" s="9"/>
      <c r="QC19" s="9"/>
      <c r="QD19" s="9"/>
      <c r="QE19" s="9"/>
      <c r="QF19" s="9"/>
      <c r="QG19" s="9"/>
      <c r="QH19" s="9"/>
      <c r="QI19" s="9"/>
      <c r="QJ19" s="9"/>
      <c r="QK19" s="9"/>
      <c r="QL19" s="9"/>
      <c r="QM19" s="9"/>
      <c r="QN19" s="9"/>
      <c r="QO19" s="9"/>
      <c r="QP19" s="9"/>
      <c r="QQ19" s="9"/>
      <c r="QR19" s="9"/>
      <c r="QS19" s="9"/>
      <c r="QT19" s="9"/>
      <c r="QU19" s="9"/>
      <c r="QV19" s="9"/>
      <c r="QW19" s="9"/>
      <c r="QX19" s="9"/>
      <c r="QY19" s="9"/>
      <c r="QZ19" s="9"/>
      <c r="RA19" s="9"/>
      <c r="RB19" s="9"/>
      <c r="RC19" s="9"/>
      <c r="RD19" s="9"/>
      <c r="RE19" s="9"/>
      <c r="RF19" s="9"/>
      <c r="RG19" s="9"/>
      <c r="RH19" s="9"/>
      <c r="RI19" s="9"/>
      <c r="RJ19" s="9"/>
      <c r="RK19" s="9"/>
      <c r="RL19" s="9"/>
      <c r="RM19" s="9"/>
      <c r="RN19" s="9"/>
      <c r="RO19" s="9"/>
      <c r="RP19" s="9"/>
      <c r="RQ19" s="9"/>
      <c r="RR19" s="9"/>
      <c r="RS19" s="9"/>
      <c r="RT19" s="9"/>
      <c r="RU19" s="9"/>
      <c r="RV19" s="9"/>
      <c r="RW19" s="9"/>
      <c r="RX19" s="9"/>
      <c r="RY19" s="9"/>
      <c r="RZ19" s="9"/>
      <c r="SA19" s="9"/>
      <c r="SB19" s="9"/>
      <c r="SC19" s="9"/>
      <c r="SD19" s="9"/>
      <c r="SE19" s="9"/>
      <c r="SF19" s="9"/>
      <c r="SG19" s="9"/>
      <c r="SH19" s="9"/>
      <c r="SI19" s="9"/>
      <c r="SJ19" s="9"/>
      <c r="SK19" s="9"/>
      <c r="SL19" s="9"/>
      <c r="SM19" s="9"/>
      <c r="SN19" s="9"/>
      <c r="SO19" s="9"/>
      <c r="SP19" s="9"/>
      <c r="SQ19" s="9"/>
      <c r="SR19" s="9"/>
      <c r="SS19" s="9"/>
      <c r="ST19" s="9"/>
      <c r="SU19" s="9"/>
      <c r="SV19" s="9"/>
      <c r="SW19" s="9"/>
      <c r="SX19" s="9"/>
      <c r="SY19" s="9"/>
      <c r="SZ19" s="9"/>
      <c r="TA19" s="9"/>
      <c r="TB19" s="9"/>
      <c r="TC19" s="9"/>
      <c r="TD19" s="9"/>
      <c r="TE19" s="9"/>
      <c r="TF19" s="9"/>
      <c r="TG19" s="9"/>
      <c r="TH19" s="9"/>
      <c r="TI19" s="9"/>
      <c r="TJ19" s="9"/>
      <c r="TK19" s="9"/>
      <c r="TL19" s="9"/>
      <c r="TM19" s="9"/>
      <c r="TN19" s="9"/>
      <c r="TO19" s="9"/>
      <c r="TP19" s="9"/>
      <c r="TQ19" s="9"/>
      <c r="TR19" s="9"/>
      <c r="TS19" s="9"/>
      <c r="TT19" s="9"/>
      <c r="TU19" s="9"/>
      <c r="TV19" s="9"/>
      <c r="TW19" s="9"/>
      <c r="TX19" s="9"/>
      <c r="TY19" s="9"/>
      <c r="TZ19" s="9"/>
      <c r="UA19" s="9"/>
      <c r="UB19" s="9"/>
      <c r="UC19" s="9"/>
      <c r="UD19" s="9"/>
      <c r="UE19" s="9"/>
      <c r="UF19" s="9"/>
      <c r="UG19" s="9"/>
      <c r="UH19" s="9"/>
      <c r="UI19" s="9"/>
      <c r="UJ19" s="9"/>
      <c r="UK19" s="9"/>
      <c r="UL19" s="9"/>
      <c r="UM19" s="9"/>
      <c r="UN19" s="9"/>
      <c r="UO19" s="9"/>
      <c r="UP19" s="9"/>
      <c r="UQ19" s="9"/>
      <c r="UR19" s="9"/>
      <c r="US19" s="9"/>
      <c r="UT19" s="9"/>
      <c r="UU19" s="9"/>
      <c r="UV19" s="9"/>
      <c r="UW19" s="9"/>
      <c r="UX19" s="9"/>
      <c r="UY19" s="9"/>
      <c r="UZ19" s="9"/>
      <c r="VA19" s="9"/>
      <c r="VB19" s="9"/>
      <c r="VC19" s="9"/>
      <c r="VD19" s="9"/>
      <c r="VE19" s="9"/>
      <c r="VF19" s="9"/>
      <c r="VG19" s="9"/>
      <c r="VH19" s="9"/>
      <c r="VI19" s="9"/>
      <c r="VJ19" s="9"/>
      <c r="VK19" s="9"/>
      <c r="VL19" s="9"/>
      <c r="VM19" s="9"/>
      <c r="VN19" s="9"/>
      <c r="VO19" s="9"/>
      <c r="VP19" s="9"/>
      <c r="VQ19" s="9"/>
      <c r="VR19" s="9"/>
      <c r="VS19" s="9"/>
      <c r="VT19" s="9"/>
      <c r="VU19" s="9"/>
      <c r="VV19" s="9"/>
      <c r="VW19" s="9"/>
      <c r="VX19" s="9"/>
      <c r="VY19" s="9"/>
      <c r="VZ19" s="9"/>
      <c r="WA19" s="9"/>
      <c r="WB19" s="9"/>
      <c r="WC19" s="9"/>
      <c r="WD19" s="9"/>
      <c r="WE19" s="9"/>
      <c r="WF19" s="9"/>
      <c r="WG19" s="9"/>
      <c r="WH19" s="9"/>
      <c r="WI19" s="9"/>
      <c r="WJ19" s="9"/>
      <c r="WK19" s="9"/>
      <c r="WL19" s="9"/>
      <c r="WM19" s="9"/>
      <c r="WN19" s="9"/>
      <c r="WO19" s="9"/>
      <c r="WP19" s="9"/>
      <c r="WQ19" s="9"/>
      <c r="WR19" s="9"/>
      <c r="WS19" s="9"/>
      <c r="WT19" s="9"/>
      <c r="WU19" s="9"/>
      <c r="WV19" s="9"/>
      <c r="WW19" s="9"/>
      <c r="WX19" s="9"/>
      <c r="WY19" s="9"/>
      <c r="WZ19" s="9"/>
      <c r="XA19" s="9"/>
      <c r="XB19" s="9"/>
      <c r="XC19" s="9"/>
      <c r="XD19" s="9"/>
      <c r="XE19" s="9"/>
      <c r="XF19" s="9"/>
      <c r="XG19" s="9"/>
      <c r="XH19" s="9"/>
      <c r="XI19" s="9"/>
      <c r="XJ19" s="9"/>
      <c r="XK19" s="9"/>
      <c r="XL19" s="9"/>
      <c r="XM19" s="9"/>
      <c r="XN19" s="9"/>
      <c r="XO19" s="9"/>
      <c r="XP19" s="9"/>
      <c r="XQ19" s="9"/>
      <c r="XR19" s="9"/>
      <c r="XS19" s="9"/>
      <c r="XT19" s="9"/>
      <c r="XU19" s="9"/>
      <c r="XV19" s="9"/>
      <c r="XW19" s="9"/>
      <c r="XX19" s="9"/>
      <c r="XY19" s="9"/>
      <c r="XZ19" s="9"/>
      <c r="YA19" s="9"/>
      <c r="YB19" s="9"/>
      <c r="YC19" s="9"/>
      <c r="YD19" s="9"/>
      <c r="YE19" s="9"/>
      <c r="YF19" s="9"/>
      <c r="YG19" s="9"/>
      <c r="YH19" s="9"/>
      <c r="YI19" s="9"/>
      <c r="YJ19" s="9"/>
      <c r="YK19" s="9"/>
      <c r="YL19" s="9"/>
      <c r="YM19" s="9"/>
      <c r="YN19" s="9"/>
      <c r="YO19" s="9"/>
      <c r="YP19" s="9"/>
      <c r="YQ19" s="9"/>
      <c r="YR19" s="9"/>
      <c r="YS19" s="9"/>
      <c r="YT19" s="9"/>
      <c r="YU19" s="9"/>
      <c r="YV19" s="9"/>
      <c r="YW19" s="9"/>
      <c r="YX19" s="9"/>
      <c r="YY19" s="9"/>
      <c r="YZ19" s="9"/>
      <c r="ZA19" s="9"/>
      <c r="ZB19" s="9"/>
      <c r="ZC19" s="9"/>
      <c r="ZD19" s="9"/>
      <c r="ZE19" s="9"/>
      <c r="ZF19" s="9"/>
      <c r="ZG19" s="9"/>
      <c r="ZH19" s="9"/>
      <c r="ZI19" s="9"/>
      <c r="ZJ19" s="9"/>
      <c r="ZK19" s="9"/>
      <c r="ZL19" s="9"/>
      <c r="ZM19" s="9"/>
      <c r="ZN19" s="9"/>
      <c r="ZO19" s="9"/>
      <c r="ZP19" s="9"/>
      <c r="ZQ19" s="9"/>
      <c r="ZR19" s="9"/>
      <c r="ZS19" s="9"/>
      <c r="ZT19" s="9"/>
      <c r="ZU19" s="9"/>
      <c r="ZV19" s="9"/>
      <c r="ZW19" s="9"/>
      <c r="ZX19" s="9"/>
      <c r="ZY19" s="9"/>
      <c r="ZZ19" s="9"/>
      <c r="AAA19" s="9"/>
      <c r="AAB19" s="9"/>
      <c r="AAC19" s="9"/>
      <c r="AAD19" s="9"/>
      <c r="AAE19" s="9"/>
      <c r="AAF19" s="9"/>
      <c r="AAG19" s="9"/>
      <c r="AAH19" s="9"/>
      <c r="AAI19" s="9"/>
      <c r="AAJ19" s="9"/>
      <c r="AAK19" s="9"/>
      <c r="AAL19" s="9"/>
      <c r="AAM19" s="9"/>
      <c r="AAN19" s="9"/>
      <c r="AAO19" s="9"/>
      <c r="AAP19" s="9"/>
      <c r="AAQ19" s="9"/>
      <c r="AAR19" s="9"/>
      <c r="AAS19" s="9"/>
      <c r="AAT19" s="9"/>
      <c r="AAU19" s="9"/>
      <c r="AAV19" s="9"/>
      <c r="AAW19" s="9"/>
      <c r="AAX19" s="9"/>
      <c r="AAY19" s="9"/>
      <c r="AAZ19" s="9"/>
      <c r="ABA19" s="9"/>
      <c r="ABB19" s="9"/>
      <c r="ABC19" s="9"/>
      <c r="ABD19" s="9"/>
      <c r="ABE19" s="9"/>
      <c r="ABF19" s="9"/>
      <c r="ABG19" s="9"/>
      <c r="ABH19" s="9"/>
      <c r="ABI19" s="9"/>
      <c r="ABJ19" s="9"/>
      <c r="ABK19" s="9"/>
      <c r="ABL19" s="9"/>
      <c r="ABM19" s="9"/>
      <c r="ABN19" s="9"/>
      <c r="ABO19" s="9"/>
      <c r="ABP19" s="9"/>
      <c r="ABQ19" s="9"/>
      <c r="ABR19" s="9"/>
      <c r="ABS19" s="9"/>
      <c r="ABT19" s="9"/>
      <c r="ABU19" s="9"/>
      <c r="ABV19" s="9"/>
      <c r="ABW19" s="9"/>
      <c r="ABX19" s="9"/>
      <c r="ABY19" s="9"/>
      <c r="ABZ19" s="9"/>
      <c r="ACA19" s="9"/>
      <c r="ACB19" s="9"/>
      <c r="ACC19" s="9"/>
      <c r="ACD19" s="9"/>
      <c r="ACE19" s="9"/>
      <c r="ACF19" s="9"/>
      <c r="ACG19" s="9"/>
      <c r="ACH19" s="9"/>
      <c r="ACI19" s="9"/>
      <c r="ACJ19" s="9"/>
      <c r="ACK19" s="9"/>
      <c r="ACL19" s="9"/>
      <c r="ACM19" s="9"/>
      <c r="ACN19" s="9"/>
      <c r="ACO19" s="9"/>
      <c r="ACP19" s="9"/>
      <c r="ACQ19" s="9"/>
      <c r="ACR19" s="9"/>
      <c r="ACS19" s="9"/>
      <c r="ACT19" s="9"/>
      <c r="ACU19" s="9"/>
      <c r="ACV19" s="9"/>
      <c r="ACW19" s="9"/>
      <c r="ACX19" s="9"/>
      <c r="ACY19" s="9"/>
      <c r="ACZ19" s="9"/>
      <c r="ADA19" s="9"/>
      <c r="ADB19" s="9"/>
      <c r="ADC19" s="9"/>
      <c r="ADD19" s="9"/>
      <c r="ADE19" s="9"/>
      <c r="ADF19" s="9"/>
      <c r="ADG19" s="9"/>
      <c r="ADH19" s="9"/>
      <c r="ADI19" s="9"/>
      <c r="ADJ19" s="9"/>
      <c r="ADK19" s="9"/>
      <c r="ADL19" s="9"/>
      <c r="ADM19" s="9"/>
      <c r="ADN19" s="9"/>
      <c r="ADO19" s="9"/>
      <c r="ADP19" s="9"/>
      <c r="ADQ19" s="9"/>
      <c r="ADR19" s="9"/>
      <c r="ADS19" s="9"/>
      <c r="ADT19" s="9"/>
      <c r="ADU19" s="9"/>
      <c r="ADV19" s="9"/>
      <c r="ADW19" s="9"/>
      <c r="ADX19" s="9"/>
      <c r="ADY19" s="9"/>
      <c r="ADZ19" s="9"/>
      <c r="AEA19" s="9"/>
      <c r="AEB19" s="9"/>
      <c r="AEC19" s="9"/>
      <c r="AED19" s="9"/>
      <c r="AEE19" s="9"/>
      <c r="AEF19" s="9"/>
      <c r="AEG19" s="9"/>
      <c r="AEH19" s="9"/>
      <c r="AEI19" s="9"/>
      <c r="AEJ19" s="9"/>
      <c r="AEK19" s="9"/>
      <c r="AEL19" s="9"/>
      <c r="AEM19" s="9"/>
      <c r="AEN19" s="9"/>
      <c r="AEO19" s="9"/>
      <c r="AEP19" s="9"/>
      <c r="AEQ19" s="9"/>
      <c r="AER19" s="9"/>
      <c r="AES19" s="9"/>
      <c r="AET19" s="9"/>
      <c r="AEU19" s="9"/>
      <c r="AEV19" s="9"/>
      <c r="AEW19" s="9"/>
      <c r="AEX19" s="9"/>
      <c r="AEY19" s="9"/>
      <c r="AEZ19" s="9"/>
      <c r="AFA19" s="9"/>
      <c r="AFB19" s="9"/>
      <c r="AFC19" s="9"/>
      <c r="AFD19" s="9"/>
      <c r="AFE19" s="9"/>
      <c r="AFF19" s="9"/>
      <c r="AFG19" s="9"/>
      <c r="AFH19" s="9"/>
      <c r="AFI19" s="9"/>
      <c r="AFJ19" s="9"/>
      <c r="AFK19" s="9"/>
      <c r="AFL19" s="9"/>
      <c r="AFM19" s="9"/>
      <c r="AFN19" s="9"/>
      <c r="AFO19" s="9"/>
      <c r="AFP19" s="9"/>
      <c r="AFQ19" s="9"/>
      <c r="AFR19" s="9"/>
      <c r="AFS19" s="9"/>
      <c r="AFT19" s="9"/>
      <c r="AFU19" s="9"/>
      <c r="AFV19" s="9"/>
      <c r="AFW19" s="9"/>
      <c r="AFX19" s="9"/>
      <c r="AFY19" s="9"/>
      <c r="AFZ19" s="9"/>
      <c r="AGA19" s="9"/>
      <c r="AGB19" s="9"/>
      <c r="AGC19" s="9"/>
      <c r="AGD19" s="9"/>
      <c r="AGE19" s="9"/>
      <c r="AGF19" s="9"/>
      <c r="AGG19" s="9"/>
      <c r="AGH19" s="9"/>
      <c r="AGI19" s="9"/>
      <c r="AGJ19" s="9"/>
      <c r="AGK19" s="9"/>
      <c r="AGL19" s="9"/>
      <c r="AGM19" s="9"/>
      <c r="AGN19" s="9"/>
      <c r="AGO19" s="9"/>
      <c r="AGP19" s="9"/>
      <c r="AGQ19" s="9"/>
      <c r="AGR19" s="9"/>
      <c r="AGS19" s="9"/>
      <c r="AGT19" s="9"/>
      <c r="AGU19" s="9"/>
      <c r="AGV19" s="9"/>
      <c r="AGW19" s="9"/>
      <c r="AGX19" s="9"/>
      <c r="AGY19" s="9"/>
      <c r="AGZ19" s="9"/>
      <c r="AHA19" s="9"/>
      <c r="AHB19" s="9"/>
      <c r="AHC19" s="9"/>
      <c r="AHD19" s="9"/>
      <c r="AHE19" s="9"/>
      <c r="AHF19" s="9"/>
      <c r="AHG19" s="9"/>
      <c r="AHH19" s="9"/>
      <c r="AHI19" s="9"/>
      <c r="AHJ19" s="9"/>
      <c r="AHK19" s="9"/>
      <c r="AHL19" s="9"/>
      <c r="AHM19" s="9"/>
      <c r="AHN19" s="9"/>
      <c r="AHO19" s="9"/>
      <c r="AHP19" s="9"/>
      <c r="AHQ19" s="9"/>
      <c r="AHR19" s="9"/>
      <c r="AHS19" s="9"/>
      <c r="AHT19" s="9"/>
      <c r="AHU19" s="9"/>
      <c r="AHV19" s="9"/>
      <c r="AHW19" s="9"/>
      <c r="AHX19" s="9"/>
      <c r="AHY19" s="9"/>
      <c r="AHZ19" s="9"/>
      <c r="AIA19" s="9"/>
      <c r="AIB19" s="9"/>
      <c r="AIC19" s="9"/>
      <c r="AID19" s="9"/>
      <c r="AIE19" s="9"/>
      <c r="AIF19" s="9"/>
      <c r="AIG19" s="9"/>
      <c r="AIH19" s="9"/>
      <c r="AII19" s="9"/>
      <c r="AIJ19" s="9"/>
      <c r="AIK19" s="9"/>
      <c r="AIL19" s="9"/>
      <c r="AIM19" s="9"/>
      <c r="AIN19" s="9"/>
      <c r="AIO19" s="9"/>
      <c r="AIP19" s="9"/>
      <c r="AIQ19" s="9"/>
      <c r="AIR19" s="9"/>
      <c r="AIS19" s="9"/>
      <c r="AIT19" s="9"/>
      <c r="AIU19" s="9"/>
      <c r="AIV19" s="9"/>
      <c r="AIW19" s="9"/>
      <c r="AIX19" s="9"/>
      <c r="AIY19" s="9"/>
      <c r="AIZ19" s="9"/>
      <c r="AJA19" s="9"/>
      <c r="AJB19" s="9"/>
      <c r="AJC19" s="9"/>
      <c r="AJD19" s="9"/>
      <c r="AJE19" s="9"/>
      <c r="AJF19" s="9"/>
      <c r="AJG19" s="9"/>
      <c r="AJH19" s="9"/>
      <c r="AJI19" s="9"/>
      <c r="AJJ19" s="9"/>
      <c r="AJK19" s="9"/>
      <c r="AJL19" s="9"/>
      <c r="AJM19" s="9"/>
      <c r="AJN19" s="9"/>
      <c r="AJO19" s="9"/>
      <c r="AJP19" s="9"/>
      <c r="AJQ19" s="9"/>
      <c r="AJR19" s="9"/>
      <c r="AJS19" s="9"/>
      <c r="AJT19" s="9"/>
      <c r="AJU19" s="9"/>
      <c r="AJV19" s="9"/>
      <c r="AJW19" s="9"/>
      <c r="AJX19" s="9"/>
      <c r="AJY19" s="9"/>
      <c r="AJZ19" s="9"/>
      <c r="AKA19" s="9"/>
      <c r="AKB19" s="9"/>
      <c r="AKC19" s="9"/>
      <c r="AKD19" s="9"/>
      <c r="AKE19" s="9"/>
      <c r="AKF19" s="9"/>
      <c r="AKG19" s="9"/>
      <c r="AKH19" s="9"/>
      <c r="AKI19" s="9"/>
      <c r="AKJ19" s="9"/>
      <c r="AKK19" s="9"/>
      <c r="AKL19" s="9"/>
      <c r="AKM19" s="9"/>
      <c r="AKN19" s="9"/>
      <c r="AKO19" s="9"/>
      <c r="AKP19" s="9"/>
      <c r="AKQ19" s="9"/>
      <c r="AKR19" s="9"/>
      <c r="AKS19" s="9"/>
      <c r="AKT19" s="9"/>
      <c r="AKU19" s="9"/>
      <c r="AKV19" s="9"/>
      <c r="AKW19" s="9"/>
      <c r="AKX19" s="9"/>
      <c r="AKY19" s="9"/>
      <c r="AKZ19" s="9"/>
      <c r="ALA19" s="9"/>
      <c r="ALB19" s="9"/>
      <c r="ALC19" s="9"/>
      <c r="ALD19" s="9"/>
      <c r="ALE19" s="9"/>
      <c r="ALF19" s="9"/>
      <c r="ALG19" s="9"/>
      <c r="ALH19" s="9"/>
      <c r="ALI19" s="9"/>
      <c r="ALJ19" s="9"/>
      <c r="ALK19" s="9"/>
      <c r="ALL19" s="9"/>
      <c r="ALM19" s="9"/>
      <c r="ALN19" s="9"/>
      <c r="ALO19" s="9"/>
      <c r="ALP19" s="9"/>
      <c r="ALQ19" s="9"/>
      <c r="ALR19" s="9"/>
      <c r="ALS19" s="9"/>
      <c r="ALT19" s="9"/>
      <c r="ALU19" s="9"/>
      <c r="ALV19" s="9"/>
      <c r="ALW19" s="9"/>
      <c r="ALX19" s="9"/>
      <c r="ALY19" s="9"/>
      <c r="ALZ19" s="9"/>
      <c r="AMA19" s="9"/>
      <c r="AMB19" s="9"/>
      <c r="AMC19" s="9"/>
      <c r="AMD19" s="9"/>
      <c r="AME19" s="9"/>
      <c r="AMF19" s="9"/>
      <c r="AMG19" s="9"/>
      <c r="AMH19" s="9"/>
      <c r="AMI19" s="9"/>
      <c r="AMJ19" s="9"/>
      <c r="AMK19" s="9"/>
      <c r="AML19" s="9"/>
      <c r="AMM19" s="9"/>
      <c r="AMN19" s="9"/>
      <c r="AMO19" s="9"/>
      <c r="AMP19" s="9"/>
      <c r="AMQ19" s="9"/>
      <c r="AMR19" s="9"/>
      <c r="AMS19" s="9"/>
      <c r="AMT19" s="9"/>
      <c r="AMU19" s="9"/>
      <c r="AMV19" s="9"/>
      <c r="AMW19" s="9"/>
      <c r="AMX19" s="9"/>
      <c r="AMY19" s="9"/>
      <c r="AMZ19" s="9"/>
      <c r="ANA19" s="9"/>
      <c r="ANB19" s="9"/>
      <c r="ANC19" s="9"/>
      <c r="AND19" s="9"/>
      <c r="ANE19" s="9"/>
      <c r="ANF19" s="9"/>
      <c r="ANG19" s="9"/>
      <c r="ANH19" s="9"/>
      <c r="ANI19" s="9"/>
      <c r="ANJ19" s="9"/>
      <c r="ANK19" s="9"/>
      <c r="ANL19" s="9"/>
      <c r="ANM19" s="9"/>
      <c r="ANN19" s="9"/>
      <c r="ANO19" s="9"/>
      <c r="ANP19" s="9"/>
      <c r="ANQ19" s="9"/>
      <c r="ANR19" s="9"/>
      <c r="ANS19" s="9"/>
      <c r="ANT19" s="9"/>
      <c r="ANU19" s="9"/>
      <c r="ANV19" s="9"/>
      <c r="ANW19" s="9"/>
      <c r="ANX19" s="9"/>
      <c r="ANY19" s="9"/>
      <c r="ANZ19" s="9"/>
      <c r="AOA19" s="9"/>
      <c r="AOB19" s="9"/>
      <c r="AOC19" s="9"/>
      <c r="AOD19" s="9"/>
      <c r="AOE19" s="9"/>
      <c r="AOF19" s="9"/>
      <c r="AOG19" s="9"/>
      <c r="AOH19" s="9"/>
      <c r="AOI19" s="9"/>
      <c r="AOJ19" s="9"/>
      <c r="AOK19" s="9"/>
      <c r="AOL19" s="9"/>
      <c r="AOM19" s="9"/>
      <c r="AON19" s="9"/>
      <c r="AOO19" s="9"/>
      <c r="AOP19" s="9"/>
      <c r="AOQ19" s="9"/>
      <c r="AOR19" s="9"/>
      <c r="AOS19" s="9"/>
      <c r="AOT19" s="9"/>
      <c r="AOU19" s="9"/>
      <c r="AOV19" s="9"/>
      <c r="AOW19" s="9"/>
      <c r="AOX19" s="9"/>
      <c r="AOY19" s="9"/>
      <c r="AOZ19" s="9"/>
      <c r="APA19" s="9"/>
      <c r="APB19" s="9"/>
      <c r="APC19" s="9"/>
      <c r="APD19" s="9"/>
      <c r="APE19" s="9"/>
      <c r="APF19" s="9"/>
      <c r="APG19" s="9"/>
      <c r="APH19" s="9"/>
      <c r="API19" s="9"/>
      <c r="APJ19" s="9"/>
      <c r="APK19" s="9"/>
      <c r="APL19" s="9"/>
      <c r="APM19" s="9"/>
      <c r="APN19" s="9"/>
      <c r="APO19" s="9"/>
      <c r="APP19" s="9"/>
      <c r="APQ19" s="9"/>
      <c r="APR19" s="9"/>
      <c r="APS19" s="9"/>
      <c r="APT19" s="9"/>
      <c r="APU19" s="9"/>
      <c r="APV19" s="9"/>
      <c r="APW19" s="9"/>
      <c r="APX19" s="9"/>
      <c r="APY19" s="9"/>
      <c r="APZ19" s="9"/>
      <c r="AQA19" s="9"/>
      <c r="AQB19" s="9"/>
      <c r="AQC19" s="9"/>
      <c r="AQD19" s="9"/>
      <c r="AQE19" s="9"/>
      <c r="AQF19" s="9"/>
      <c r="AQG19" s="9"/>
      <c r="AQH19" s="9"/>
      <c r="AQI19" s="9"/>
      <c r="AQJ19" s="9"/>
      <c r="AQK19" s="9"/>
      <c r="AQL19" s="9"/>
      <c r="AQM19" s="9"/>
      <c r="AQN19" s="9"/>
      <c r="AQO19" s="9"/>
      <c r="AQP19" s="9"/>
      <c r="AQQ19" s="9"/>
      <c r="AQR19" s="9"/>
      <c r="AQS19" s="9"/>
      <c r="AQT19" s="9"/>
      <c r="AQU19" s="9"/>
      <c r="AQV19" s="9"/>
      <c r="AQW19" s="9"/>
      <c r="AQX19" s="9"/>
      <c r="AQY19" s="9"/>
      <c r="AQZ19" s="9"/>
      <c r="ARA19" s="9"/>
      <c r="ARB19" s="9"/>
      <c r="ARC19" s="9"/>
      <c r="ARD19" s="9"/>
      <c r="ARE19" s="9"/>
      <c r="ARF19" s="9"/>
      <c r="ARG19" s="9"/>
      <c r="ARH19" s="9"/>
      <c r="ARI19" s="9"/>
      <c r="ARJ19" s="9"/>
      <c r="ARK19" s="9"/>
      <c r="ARL19" s="9"/>
      <c r="ARM19" s="9"/>
      <c r="ARN19" s="9"/>
      <c r="ARO19" s="9"/>
      <c r="ARP19" s="9"/>
      <c r="ARQ19" s="9"/>
      <c r="ARR19" s="9"/>
      <c r="ARS19" s="9"/>
      <c r="ART19" s="9"/>
      <c r="ARU19" s="9"/>
      <c r="ARV19" s="9"/>
      <c r="ARW19" s="9"/>
      <c r="ARX19" s="9"/>
      <c r="ARY19" s="9"/>
      <c r="ARZ19" s="9"/>
      <c r="ASA19" s="9"/>
      <c r="ASB19" s="9"/>
      <c r="ASC19" s="9"/>
      <c r="ASD19" s="9"/>
      <c r="ASE19" s="9"/>
      <c r="ASF19" s="9"/>
      <c r="ASG19" s="9"/>
      <c r="ASH19" s="9"/>
      <c r="ASI19" s="9"/>
      <c r="ASJ19" s="9"/>
      <c r="ASK19" s="9"/>
      <c r="ASL19" s="9"/>
      <c r="ASM19" s="9"/>
      <c r="ASN19" s="9"/>
      <c r="ASO19" s="9"/>
      <c r="ASP19" s="9"/>
      <c r="ASQ19" s="9"/>
      <c r="ASR19" s="9"/>
      <c r="ASS19" s="9"/>
      <c r="AST19" s="9"/>
      <c r="ASU19" s="9"/>
      <c r="ASV19" s="9"/>
      <c r="ASW19" s="9"/>
      <c r="ASX19" s="9"/>
      <c r="ASY19" s="9"/>
      <c r="ASZ19" s="9"/>
      <c r="ATA19" s="9"/>
      <c r="ATB19" s="9"/>
      <c r="ATC19" s="9"/>
      <c r="ATD19" s="9"/>
      <c r="ATE19" s="9"/>
      <c r="ATF19" s="9"/>
      <c r="ATG19" s="9"/>
      <c r="ATH19" s="9"/>
      <c r="ATI19" s="9"/>
      <c r="ATJ19" s="9"/>
      <c r="ATK19" s="9"/>
      <c r="ATL19" s="9"/>
      <c r="ATM19" s="9"/>
      <c r="ATN19" s="9"/>
      <c r="ATO19" s="9"/>
      <c r="ATP19" s="9"/>
      <c r="ATQ19" s="9"/>
      <c r="ATR19" s="9"/>
      <c r="ATS19" s="9"/>
      <c r="ATT19" s="9"/>
      <c r="ATU19" s="9"/>
      <c r="ATV19" s="9"/>
      <c r="ATW19" s="9"/>
      <c r="ATX19" s="9"/>
      <c r="ATY19" s="9"/>
      <c r="ATZ19" s="9"/>
      <c r="AUA19" s="9"/>
      <c r="AUB19" s="9"/>
      <c r="AUC19" s="9"/>
      <c r="AUD19" s="9"/>
      <c r="AUE19" s="9"/>
      <c r="AUF19" s="9"/>
      <c r="AUG19" s="9"/>
      <c r="AUH19" s="9"/>
      <c r="AUI19" s="9"/>
      <c r="AUJ19" s="9"/>
      <c r="AUK19" s="9"/>
      <c r="AUL19" s="9"/>
      <c r="AUM19" s="9"/>
      <c r="AUN19" s="9"/>
      <c r="AUO19" s="9"/>
      <c r="AUP19" s="9"/>
      <c r="AUQ19" s="9"/>
      <c r="AUR19" s="9"/>
      <c r="AUS19" s="9"/>
      <c r="AUT19" s="9"/>
      <c r="AUU19" s="9"/>
      <c r="AUV19" s="9"/>
      <c r="AUW19" s="9"/>
      <c r="AUX19" s="9"/>
      <c r="AUY19" s="9"/>
      <c r="AUZ19" s="9"/>
      <c r="AVA19" s="9"/>
      <c r="AVB19" s="9"/>
      <c r="AVC19" s="9"/>
      <c r="AVD19" s="9"/>
      <c r="AVE19" s="9"/>
      <c r="AVF19" s="9"/>
      <c r="AVG19" s="9"/>
      <c r="AVH19" s="9"/>
      <c r="AVI19" s="9"/>
      <c r="AVJ19" s="9"/>
      <c r="AVK19" s="9"/>
      <c r="AVL19" s="9"/>
      <c r="AVM19" s="9"/>
      <c r="AVN19" s="9"/>
      <c r="AVO19" s="9"/>
      <c r="AVP19" s="9"/>
      <c r="AVQ19" s="9"/>
      <c r="AVR19" s="9"/>
      <c r="AVS19" s="9"/>
      <c r="AVT19" s="9"/>
      <c r="AVU19" s="9"/>
      <c r="AVV19" s="9"/>
      <c r="AVW19" s="9"/>
      <c r="AVX19" s="9"/>
      <c r="AVY19" s="9"/>
      <c r="AVZ19" s="9"/>
      <c r="AWA19" s="9"/>
      <c r="AWB19" s="9"/>
      <c r="AWC19" s="9"/>
      <c r="AWD19" s="9"/>
      <c r="AWE19" s="9"/>
      <c r="AWF19" s="9"/>
      <c r="AWG19" s="9"/>
      <c r="AWH19" s="9"/>
      <c r="AWI19" s="9"/>
      <c r="AWJ19" s="9"/>
      <c r="AWK19" s="9"/>
      <c r="AWL19" s="9"/>
      <c r="AWM19" s="9"/>
      <c r="AWN19" s="9"/>
      <c r="AWO19" s="9"/>
      <c r="AWP19" s="9"/>
      <c r="AWQ19" s="9"/>
      <c r="AWR19" s="9"/>
      <c r="AWS19" s="9"/>
      <c r="AWT19" s="9"/>
      <c r="AWU19" s="9"/>
      <c r="AWV19" s="9"/>
      <c r="AWW19" s="9"/>
      <c r="AWX19" s="9"/>
      <c r="AWY19" s="9"/>
      <c r="AWZ19" s="9"/>
      <c r="AXA19" s="9"/>
      <c r="AXB19" s="9"/>
      <c r="AXC19" s="9"/>
      <c r="AXD19" s="9"/>
      <c r="AXE19" s="9"/>
      <c r="AXF19" s="9"/>
      <c r="AXG19" s="9"/>
      <c r="AXH19" s="9"/>
      <c r="AXI19" s="9"/>
      <c r="AXJ19" s="9"/>
      <c r="AXK19" s="9"/>
      <c r="AXL19" s="9"/>
      <c r="AXM19" s="9"/>
      <c r="AXN19" s="9"/>
      <c r="AXO19" s="9"/>
      <c r="AXP19" s="9"/>
      <c r="AXQ19" s="9"/>
      <c r="AXR19" s="9"/>
      <c r="AXS19" s="9"/>
      <c r="AXT19" s="9"/>
      <c r="AXU19" s="9"/>
      <c r="AXV19" s="9"/>
      <c r="AXW19" s="9"/>
      <c r="AXX19" s="9"/>
      <c r="AXY19" s="9"/>
      <c r="AXZ19" s="9"/>
      <c r="AYA19" s="9"/>
      <c r="AYB19" s="9"/>
      <c r="AYC19" s="9"/>
      <c r="AYD19" s="9"/>
      <c r="AYE19" s="9"/>
      <c r="AYF19" s="9"/>
      <c r="AYG19" s="9"/>
      <c r="AYH19" s="9"/>
      <c r="AYI19" s="9"/>
      <c r="AYJ19" s="9"/>
      <c r="AYK19" s="9"/>
      <c r="AYL19" s="9"/>
      <c r="AYM19" s="9"/>
      <c r="AYN19" s="9"/>
      <c r="AYO19" s="9"/>
      <c r="AYP19" s="9"/>
      <c r="AYQ19" s="9"/>
      <c r="AYR19" s="9"/>
      <c r="AYS19" s="9"/>
      <c r="AYT19" s="9"/>
      <c r="AYU19" s="9"/>
      <c r="AYV19" s="9"/>
      <c r="AYW19" s="9"/>
      <c r="AYX19" s="9"/>
      <c r="AYY19" s="9"/>
      <c r="AYZ19" s="9"/>
      <c r="AZA19" s="9"/>
      <c r="AZB19" s="9"/>
      <c r="AZC19" s="9"/>
      <c r="AZD19" s="9"/>
      <c r="AZE19" s="9"/>
      <c r="AZF19" s="9"/>
      <c r="AZG19" s="9"/>
      <c r="AZH19" s="9"/>
      <c r="AZI19" s="9"/>
      <c r="AZJ19" s="9"/>
      <c r="AZK19" s="9"/>
      <c r="AZL19" s="9"/>
      <c r="AZM19" s="9"/>
      <c r="AZN19" s="9"/>
      <c r="AZO19" s="9"/>
      <c r="AZP19" s="9"/>
      <c r="AZQ19" s="9"/>
      <c r="AZR19" s="9"/>
      <c r="AZS19" s="9"/>
      <c r="AZT19" s="9"/>
      <c r="AZU19" s="9"/>
      <c r="AZV19" s="9"/>
      <c r="AZW19" s="9"/>
      <c r="AZX19" s="9"/>
      <c r="AZY19" s="9"/>
      <c r="AZZ19" s="9"/>
      <c r="BAA19" s="9"/>
      <c r="BAB19" s="9"/>
      <c r="BAC19" s="9"/>
      <c r="BAD19" s="9"/>
      <c r="BAE19" s="9"/>
      <c r="BAF19" s="9"/>
      <c r="BAG19" s="9"/>
      <c r="BAH19" s="9"/>
      <c r="BAI19" s="9"/>
      <c r="BAJ19" s="9"/>
      <c r="BAK19" s="9"/>
      <c r="BAL19" s="9"/>
      <c r="BAM19" s="9"/>
      <c r="BAN19" s="9"/>
      <c r="BAO19" s="9"/>
      <c r="BAP19" s="9"/>
      <c r="BAQ19" s="9"/>
      <c r="BAR19" s="9"/>
      <c r="BAS19" s="9"/>
      <c r="BAT19" s="9"/>
      <c r="BAU19" s="9"/>
      <c r="BAV19" s="9"/>
      <c r="BAW19" s="9"/>
      <c r="BAX19" s="9"/>
      <c r="BAY19" s="9"/>
      <c r="BAZ19" s="9"/>
      <c r="BBA19" s="9"/>
      <c r="BBB19" s="9"/>
      <c r="BBC19" s="9"/>
      <c r="BBD19" s="9"/>
      <c r="BBE19" s="9"/>
      <c r="BBF19" s="9"/>
      <c r="BBG19" s="9"/>
      <c r="BBH19" s="9"/>
      <c r="BBI19" s="9"/>
      <c r="BBJ19" s="9"/>
      <c r="BBK19" s="9"/>
      <c r="BBL19" s="9"/>
      <c r="BBM19" s="9"/>
      <c r="BBN19" s="9"/>
      <c r="BBO19" s="9"/>
      <c r="BBP19" s="9"/>
      <c r="BBQ19" s="9"/>
      <c r="BBR19" s="9"/>
      <c r="BBS19" s="9"/>
      <c r="BBT19" s="9"/>
      <c r="BBU19" s="9"/>
      <c r="BBV19" s="9"/>
      <c r="BBW19" s="9"/>
      <c r="BBX19" s="9"/>
      <c r="BBY19" s="9"/>
      <c r="BBZ19" s="9"/>
      <c r="BCA19" s="9"/>
      <c r="BCB19" s="9"/>
      <c r="BCC19" s="9"/>
      <c r="BCD19" s="9"/>
      <c r="BCE19" s="9"/>
      <c r="BCF19" s="9"/>
      <c r="BCG19" s="9"/>
      <c r="BCH19" s="9"/>
      <c r="BCI19" s="9"/>
      <c r="BCJ19" s="9"/>
      <c r="BCK19" s="9"/>
      <c r="BCL19" s="9"/>
      <c r="BCM19" s="9"/>
      <c r="BCN19" s="9"/>
      <c r="BCO19" s="9"/>
      <c r="BCP19" s="9"/>
      <c r="BCQ19" s="9"/>
      <c r="BCR19" s="9"/>
      <c r="BCS19" s="9"/>
      <c r="BCT19" s="9"/>
      <c r="BCU19" s="9"/>
      <c r="BCV19" s="9"/>
      <c r="BCW19" s="9"/>
      <c r="BCX19" s="9"/>
      <c r="BCY19" s="9"/>
      <c r="BCZ19" s="9"/>
      <c r="BDA19" s="9"/>
      <c r="BDB19" s="9"/>
      <c r="BDC19" s="9"/>
      <c r="BDD19" s="9"/>
      <c r="BDE19" s="9"/>
      <c r="BDF19" s="9"/>
      <c r="BDG19" s="9"/>
      <c r="BDH19" s="9"/>
      <c r="BDI19" s="9"/>
      <c r="BDJ19" s="9"/>
      <c r="BDK19" s="9"/>
      <c r="BDL19" s="9"/>
      <c r="BDM19" s="9"/>
      <c r="BDN19" s="9"/>
      <c r="BDO19" s="9"/>
      <c r="BDP19" s="9"/>
      <c r="BDQ19" s="9"/>
      <c r="BDR19" s="9"/>
      <c r="BDS19" s="9"/>
      <c r="BDT19" s="9"/>
      <c r="BDU19" s="9"/>
      <c r="BDV19" s="9"/>
      <c r="BDW19" s="9"/>
      <c r="BDX19" s="9"/>
      <c r="BDY19" s="9"/>
      <c r="BDZ19" s="9"/>
      <c r="BEA19" s="9"/>
      <c r="BEB19" s="9"/>
      <c r="BEC19" s="9"/>
      <c r="BED19" s="9"/>
      <c r="BEE19" s="9"/>
      <c r="BEF19" s="9"/>
      <c r="BEG19" s="9"/>
      <c r="BEH19" s="9"/>
      <c r="BEI19" s="9"/>
      <c r="BEJ19" s="9"/>
      <c r="BEK19" s="9"/>
      <c r="BEL19" s="9"/>
      <c r="BEM19" s="9"/>
      <c r="BEN19" s="9"/>
      <c r="BEO19" s="9"/>
      <c r="BEP19" s="9"/>
      <c r="BEQ19" s="9"/>
      <c r="BER19" s="9"/>
      <c r="BES19" s="9"/>
      <c r="BET19" s="9"/>
      <c r="BEU19" s="9"/>
      <c r="BEV19" s="9"/>
      <c r="BEW19" s="9"/>
      <c r="BEX19" s="9"/>
      <c r="BEY19" s="9"/>
      <c r="BEZ19" s="9"/>
      <c r="BFA19" s="9"/>
      <c r="BFB19" s="9"/>
      <c r="BFC19" s="9"/>
      <c r="BFD19" s="9"/>
      <c r="BFE19" s="9"/>
      <c r="BFF19" s="9"/>
      <c r="BFG19" s="9"/>
      <c r="BFH19" s="9"/>
      <c r="BFI19" s="9"/>
      <c r="BFJ19" s="9"/>
      <c r="BFK19" s="9"/>
      <c r="BFL19" s="9"/>
      <c r="BFM19" s="9"/>
      <c r="BFN19" s="9"/>
      <c r="BFO19" s="9"/>
      <c r="BFP19" s="9"/>
      <c r="BFQ19" s="9"/>
      <c r="BFR19" s="9"/>
      <c r="BFS19" s="9"/>
      <c r="BFT19" s="9"/>
      <c r="BFU19" s="9"/>
      <c r="BFV19" s="9"/>
      <c r="BFW19" s="9"/>
      <c r="BFX19" s="9"/>
      <c r="BFY19" s="9"/>
      <c r="BFZ19" s="9"/>
      <c r="BGA19" s="9"/>
      <c r="BGB19" s="9"/>
      <c r="BGC19" s="9"/>
      <c r="BGD19" s="9"/>
      <c r="BGE19" s="9"/>
      <c r="BGF19" s="9"/>
      <c r="BGG19" s="9"/>
      <c r="BGH19" s="9"/>
      <c r="BGI19" s="9"/>
      <c r="BGJ19" s="9"/>
      <c r="BGK19" s="9"/>
      <c r="BGL19" s="9"/>
      <c r="BGM19" s="9"/>
      <c r="BGN19" s="9"/>
      <c r="BGO19" s="9"/>
      <c r="BGP19" s="9"/>
      <c r="BGQ19" s="9"/>
      <c r="BGR19" s="9"/>
      <c r="BGS19" s="9"/>
      <c r="BGT19" s="9"/>
      <c r="BGU19" s="9"/>
      <c r="BGV19" s="9"/>
      <c r="BGW19" s="9"/>
      <c r="BGX19" s="9"/>
      <c r="BGY19" s="9"/>
      <c r="BGZ19" s="9"/>
      <c r="BHA19" s="9"/>
      <c r="BHB19" s="9"/>
      <c r="BHC19" s="9"/>
      <c r="BHD19" s="9"/>
      <c r="BHE19" s="9"/>
      <c r="BHF19" s="9"/>
      <c r="BHG19" s="9"/>
      <c r="BHH19" s="9"/>
      <c r="BHI19" s="9"/>
      <c r="BHJ19" s="9"/>
      <c r="BHK19" s="9"/>
      <c r="BHL19" s="9"/>
      <c r="BHM19" s="9"/>
      <c r="BHN19" s="9"/>
      <c r="BHO19" s="9"/>
      <c r="BHP19" s="9"/>
      <c r="BHQ19" s="9"/>
      <c r="BHR19" s="9"/>
      <c r="BHS19" s="9"/>
      <c r="BHT19" s="9"/>
      <c r="BHU19" s="9"/>
      <c r="BHV19" s="9"/>
      <c r="BHW19" s="9"/>
      <c r="BHX19" s="9"/>
      <c r="BHY19" s="9"/>
      <c r="BHZ19" s="9"/>
      <c r="BIA19" s="9"/>
      <c r="BIB19" s="9"/>
      <c r="BIC19" s="9"/>
      <c r="BID19" s="9"/>
      <c r="BIE19" s="9"/>
      <c r="BIF19" s="9"/>
      <c r="BIG19" s="9"/>
      <c r="BIH19" s="9"/>
      <c r="BII19" s="9"/>
      <c r="BIJ19" s="9"/>
      <c r="BIK19" s="9"/>
      <c r="BIL19" s="9"/>
      <c r="BIM19" s="9"/>
      <c r="BIN19" s="9"/>
      <c r="BIO19" s="9"/>
      <c r="BIP19" s="9"/>
      <c r="BIQ19" s="9"/>
      <c r="BIR19" s="9"/>
      <c r="BIS19" s="9"/>
      <c r="BIT19" s="9"/>
      <c r="BIU19" s="9"/>
      <c r="BIV19" s="9"/>
      <c r="BIW19" s="9"/>
      <c r="BIX19" s="9"/>
      <c r="BIY19" s="9"/>
      <c r="BIZ19" s="9"/>
      <c r="BJA19" s="9"/>
      <c r="BJB19" s="9"/>
      <c r="BJC19" s="9"/>
      <c r="BJD19" s="9"/>
      <c r="BJE19" s="9"/>
      <c r="BJF19" s="9"/>
      <c r="BJG19" s="9"/>
      <c r="BJH19" s="9"/>
      <c r="BJI19" s="9"/>
      <c r="BJJ19" s="9"/>
      <c r="BJK19" s="9"/>
      <c r="BJL19" s="9"/>
      <c r="BJM19" s="9"/>
      <c r="BJN19" s="9"/>
      <c r="BJO19" s="9"/>
      <c r="BJP19" s="9"/>
      <c r="BJQ19" s="9"/>
      <c r="BJR19" s="9"/>
      <c r="BJS19" s="9"/>
      <c r="BJT19" s="9"/>
      <c r="BJU19" s="9"/>
      <c r="BJV19" s="9"/>
      <c r="BJW19" s="9"/>
      <c r="BJX19" s="9"/>
      <c r="BJY19" s="9"/>
      <c r="BJZ19" s="9"/>
      <c r="BKA19" s="9"/>
      <c r="BKB19" s="9"/>
      <c r="BKC19" s="9"/>
      <c r="BKD19" s="9"/>
      <c r="BKE19" s="9"/>
      <c r="BKF19" s="9"/>
      <c r="BKG19" s="9"/>
      <c r="BKH19" s="9"/>
      <c r="BKI19" s="9"/>
      <c r="BKJ19" s="9"/>
      <c r="BKK19" s="9"/>
      <c r="BKL19" s="9"/>
      <c r="BKM19" s="9"/>
      <c r="BKN19" s="9"/>
      <c r="BKO19" s="9"/>
      <c r="BKP19" s="9"/>
      <c r="BKQ19" s="9"/>
      <c r="BKR19" s="9"/>
      <c r="BKS19" s="9"/>
      <c r="BKT19" s="9"/>
      <c r="BKU19" s="9"/>
      <c r="BKV19" s="9"/>
      <c r="BKW19" s="9"/>
      <c r="BKX19" s="9"/>
      <c r="BKY19" s="9"/>
      <c r="BKZ19" s="9"/>
      <c r="BLA19" s="9"/>
      <c r="BLB19" s="9"/>
      <c r="BLC19" s="9"/>
      <c r="BLD19" s="9"/>
      <c r="BLE19" s="9"/>
      <c r="BLF19" s="9"/>
      <c r="BLG19" s="9"/>
      <c r="BLH19" s="9"/>
      <c r="BLI19" s="9"/>
      <c r="BLJ19" s="9"/>
      <c r="BLK19" s="9"/>
      <c r="BLL19" s="9"/>
      <c r="BLM19" s="9"/>
      <c r="BLN19" s="9"/>
      <c r="BLO19" s="9"/>
      <c r="BLP19" s="9"/>
      <c r="BLQ19" s="9"/>
      <c r="BLR19" s="9"/>
      <c r="BLS19" s="9"/>
      <c r="BLT19" s="9"/>
      <c r="BLU19" s="9"/>
      <c r="BLV19" s="9"/>
      <c r="BLW19" s="9"/>
      <c r="BLX19" s="9"/>
      <c r="BLY19" s="9"/>
      <c r="BLZ19" s="9"/>
      <c r="BMA19" s="9"/>
      <c r="BMB19" s="9"/>
      <c r="BMC19" s="9"/>
      <c r="BMD19" s="9"/>
      <c r="BME19" s="9"/>
      <c r="BMF19" s="9"/>
      <c r="BMG19" s="9"/>
      <c r="BMH19" s="9"/>
      <c r="BMI19" s="9"/>
      <c r="BMJ19" s="9"/>
      <c r="BMK19" s="9"/>
      <c r="BML19" s="9"/>
      <c r="BMM19" s="9"/>
      <c r="BMN19" s="9"/>
      <c r="BMO19" s="9"/>
      <c r="BMP19" s="9"/>
      <c r="BMQ19" s="9"/>
      <c r="BMR19" s="9"/>
      <c r="BMS19" s="9"/>
      <c r="BMT19" s="9"/>
      <c r="BMU19" s="9"/>
      <c r="BMV19" s="9"/>
      <c r="BMW19" s="9"/>
      <c r="BMX19" s="9"/>
      <c r="BMY19" s="9"/>
      <c r="BMZ19" s="9"/>
      <c r="BNA19" s="9"/>
      <c r="BNB19" s="9"/>
      <c r="BNC19" s="9"/>
      <c r="BND19" s="9"/>
      <c r="BNE19" s="9"/>
      <c r="BNF19" s="9"/>
      <c r="BNG19" s="9"/>
      <c r="BNH19" s="9"/>
      <c r="BNI19" s="9"/>
      <c r="BNJ19" s="9"/>
      <c r="BNK19" s="9"/>
      <c r="BNL19" s="9"/>
      <c r="BNM19" s="9"/>
      <c r="BNN19" s="9"/>
      <c r="BNO19" s="9"/>
      <c r="BNP19" s="9"/>
      <c r="BNQ19" s="9"/>
      <c r="BNR19" s="9"/>
      <c r="BNS19" s="9"/>
      <c r="BNT19" s="9"/>
      <c r="BNU19" s="9"/>
      <c r="BNV19" s="9"/>
      <c r="BNW19" s="9"/>
      <c r="BNX19" s="9"/>
      <c r="BNY19" s="9"/>
      <c r="BNZ19" s="9"/>
      <c r="BOA19" s="9"/>
      <c r="BOB19" s="9"/>
      <c r="BOC19" s="9"/>
      <c r="BOD19" s="9"/>
      <c r="BOE19" s="9"/>
      <c r="BOF19" s="9"/>
      <c r="BOG19" s="9"/>
      <c r="BOH19" s="9"/>
      <c r="BOI19" s="9"/>
      <c r="BOJ19" s="9"/>
      <c r="BOK19" s="9"/>
      <c r="BOL19" s="9"/>
      <c r="BOM19" s="9"/>
      <c r="BON19" s="9"/>
      <c r="BOO19" s="9"/>
      <c r="BOP19" s="9"/>
      <c r="BOQ19" s="9"/>
      <c r="BOR19" s="9"/>
      <c r="BOS19" s="9"/>
      <c r="BOT19" s="9"/>
      <c r="BOU19" s="9"/>
      <c r="BOV19" s="9"/>
      <c r="BOW19" s="9"/>
      <c r="BOX19" s="9"/>
      <c r="BOY19" s="9"/>
      <c r="BOZ19" s="9"/>
      <c r="BPA19" s="9"/>
      <c r="BPB19" s="9"/>
      <c r="BPC19" s="9"/>
      <c r="BPD19" s="9"/>
      <c r="BPE19" s="9"/>
      <c r="BPF19" s="9"/>
      <c r="BPG19" s="9"/>
      <c r="BPH19" s="9"/>
      <c r="BPI19" s="9"/>
      <c r="BPJ19" s="9"/>
      <c r="BPK19" s="9"/>
      <c r="BPL19" s="9"/>
      <c r="BPM19" s="9"/>
      <c r="BPN19" s="9"/>
      <c r="BPO19" s="9"/>
      <c r="BPP19" s="9"/>
      <c r="BPQ19" s="9"/>
      <c r="BPR19" s="9"/>
      <c r="BPS19" s="9"/>
      <c r="BPT19" s="9"/>
      <c r="BPU19" s="9"/>
      <c r="BPV19" s="9"/>
      <c r="BPW19" s="9"/>
      <c r="BPX19" s="9"/>
      <c r="BPY19" s="9"/>
      <c r="BPZ19" s="9"/>
      <c r="BQA19" s="9"/>
      <c r="BQB19" s="9"/>
      <c r="BQC19" s="9"/>
      <c r="BQD19" s="9"/>
      <c r="BQE19" s="9"/>
      <c r="BQF19" s="9"/>
      <c r="BQG19" s="9"/>
      <c r="BQH19" s="9"/>
      <c r="BQI19" s="9"/>
      <c r="BQJ19" s="9"/>
      <c r="BQK19" s="9"/>
      <c r="BQL19" s="9"/>
      <c r="BQM19" s="9"/>
      <c r="BQN19" s="9"/>
      <c r="BQO19" s="9"/>
      <c r="BQP19" s="9"/>
      <c r="BQQ19" s="9"/>
      <c r="BQR19" s="9"/>
      <c r="BQS19" s="9"/>
      <c r="BQT19" s="9"/>
      <c r="BQU19" s="9"/>
      <c r="BQV19" s="9"/>
      <c r="BQW19" s="9"/>
      <c r="BQX19" s="9"/>
      <c r="BQY19" s="9"/>
      <c r="BQZ19" s="9"/>
      <c r="BRA19" s="9"/>
      <c r="BRB19" s="9"/>
      <c r="BRC19" s="9"/>
      <c r="BRD19" s="9"/>
      <c r="BRE19" s="9"/>
      <c r="BRF19" s="9"/>
      <c r="BRG19" s="9"/>
      <c r="BRH19" s="9"/>
      <c r="BRI19" s="9"/>
      <c r="BRJ19" s="9"/>
      <c r="BRK19" s="9"/>
      <c r="BRL19" s="9"/>
      <c r="BRM19" s="9"/>
      <c r="BRN19" s="9"/>
      <c r="BRO19" s="9"/>
      <c r="BRP19" s="9"/>
      <c r="BRQ19" s="9"/>
      <c r="BRR19" s="9"/>
      <c r="BRS19" s="9"/>
      <c r="BRT19" s="9"/>
      <c r="BRU19" s="9"/>
      <c r="BRV19" s="9"/>
      <c r="BRW19" s="9"/>
      <c r="BRX19" s="9"/>
      <c r="BRY19" s="9"/>
      <c r="BRZ19" s="9"/>
      <c r="BSA19" s="9"/>
      <c r="BSB19" s="9"/>
      <c r="BSC19" s="9"/>
      <c r="BSD19" s="9"/>
      <c r="BSE19" s="9"/>
      <c r="BSF19" s="9"/>
      <c r="BSG19" s="9"/>
      <c r="BSH19" s="9"/>
      <c r="BSI19" s="9"/>
      <c r="BSJ19" s="9"/>
      <c r="BSK19" s="9"/>
      <c r="BSL19" s="9"/>
      <c r="BSM19" s="9"/>
      <c r="BSN19" s="9"/>
      <c r="BSO19" s="9"/>
      <c r="BSP19" s="9"/>
      <c r="BSQ19" s="9"/>
      <c r="BSR19" s="9"/>
      <c r="BSS19" s="9"/>
      <c r="BST19" s="9"/>
      <c r="BSU19" s="9"/>
      <c r="BSV19" s="9"/>
      <c r="BSW19" s="9"/>
      <c r="BSX19" s="9"/>
      <c r="BSY19" s="9"/>
      <c r="BSZ19" s="9"/>
      <c r="BTA19" s="9"/>
      <c r="BTB19" s="9"/>
      <c r="BTC19" s="9"/>
      <c r="BTD19" s="9"/>
      <c r="BTE19" s="9"/>
      <c r="BTF19" s="9"/>
      <c r="BTG19" s="9"/>
      <c r="BTH19" s="9"/>
      <c r="BTI19" s="9"/>
      <c r="BTJ19" s="9"/>
      <c r="BTK19" s="9"/>
      <c r="BTL19" s="9"/>
      <c r="BTM19" s="9"/>
      <c r="BTN19" s="9"/>
      <c r="BTO19" s="9"/>
      <c r="BTP19" s="9"/>
      <c r="BTQ19" s="9"/>
      <c r="BTR19" s="9"/>
      <c r="BTS19" s="9"/>
      <c r="BTT19" s="9"/>
      <c r="BTU19" s="9"/>
      <c r="BTV19" s="9"/>
      <c r="BTW19" s="9"/>
      <c r="BTX19" s="9"/>
      <c r="BTY19" s="9"/>
      <c r="BTZ19" s="9"/>
      <c r="BUA19" s="9"/>
      <c r="BUB19" s="9"/>
      <c r="BUC19" s="9"/>
      <c r="BUD19" s="9"/>
      <c r="BUE19" s="9"/>
      <c r="BUF19" s="9"/>
      <c r="BUG19" s="9"/>
      <c r="BUH19" s="9"/>
      <c r="BUI19" s="9"/>
      <c r="BUJ19" s="9"/>
      <c r="BUK19" s="9"/>
      <c r="BUL19" s="9"/>
      <c r="BUM19" s="9"/>
      <c r="BUN19" s="9"/>
      <c r="BUO19" s="9"/>
      <c r="BUP19" s="9"/>
      <c r="BUQ19" s="9"/>
      <c r="BUR19" s="9"/>
      <c r="BUS19" s="9"/>
      <c r="BUT19" s="9"/>
      <c r="BUU19" s="9"/>
      <c r="BUV19" s="9"/>
      <c r="BUW19" s="9"/>
      <c r="BUX19" s="9"/>
      <c r="BUY19" s="9"/>
      <c r="BUZ19" s="9"/>
      <c r="BVA19" s="9"/>
      <c r="BVB19" s="9"/>
      <c r="BVC19" s="9"/>
      <c r="BVD19" s="9"/>
      <c r="BVE19" s="9"/>
      <c r="BVF19" s="9"/>
      <c r="BVG19" s="9"/>
      <c r="BVH19" s="9"/>
      <c r="BVI19" s="9"/>
      <c r="BVJ19" s="9"/>
      <c r="BVK19" s="9"/>
      <c r="BVL19" s="9"/>
      <c r="BVM19" s="9"/>
      <c r="BVN19" s="9"/>
      <c r="BVO19" s="9"/>
      <c r="BVP19" s="9"/>
      <c r="BVQ19" s="9"/>
      <c r="BVR19" s="9"/>
      <c r="BVS19" s="9"/>
      <c r="BVT19" s="9"/>
      <c r="BVU19" s="9"/>
      <c r="BVV19" s="9"/>
      <c r="BVW19" s="9"/>
      <c r="BVX19" s="9"/>
      <c r="BVY19" s="9"/>
      <c r="BVZ19" s="9"/>
      <c r="BWA19" s="9"/>
      <c r="BWB19" s="9"/>
      <c r="BWC19" s="9"/>
      <c r="BWD19" s="9"/>
      <c r="BWE19" s="9"/>
      <c r="BWF19" s="9"/>
      <c r="BWG19" s="9"/>
      <c r="BWH19" s="9"/>
      <c r="BWI19" s="9"/>
      <c r="BWJ19" s="9"/>
      <c r="BWK19" s="9"/>
      <c r="BWL19" s="9"/>
      <c r="BWM19" s="9"/>
      <c r="BWN19" s="9"/>
      <c r="BWO19" s="9"/>
      <c r="BWP19" s="9"/>
      <c r="BWQ19" s="9"/>
      <c r="BWR19" s="9"/>
      <c r="BWS19" s="9"/>
      <c r="BWT19" s="9"/>
      <c r="BWU19" s="9"/>
      <c r="BWV19" s="9"/>
      <c r="BWW19" s="9"/>
      <c r="BWX19" s="9"/>
      <c r="BWY19" s="9"/>
      <c r="BWZ19" s="9"/>
      <c r="BXA19" s="9"/>
      <c r="BXB19" s="9"/>
      <c r="BXC19" s="9"/>
      <c r="BXD19" s="9"/>
      <c r="BXE19" s="9"/>
      <c r="BXF19" s="9"/>
      <c r="BXG19" s="9"/>
      <c r="BXH19" s="9"/>
      <c r="BXI19" s="9"/>
      <c r="BXJ19" s="9"/>
      <c r="BXK19" s="9"/>
      <c r="BXL19" s="9"/>
      <c r="BXM19" s="9"/>
      <c r="BXN19" s="9"/>
      <c r="BXO19" s="9"/>
      <c r="BXP19" s="9"/>
      <c r="BXQ19" s="9"/>
      <c r="BXR19" s="9"/>
      <c r="BXS19" s="9"/>
      <c r="BXT19" s="9"/>
      <c r="BXU19" s="9"/>
      <c r="BXV19" s="9"/>
      <c r="BXW19" s="9"/>
      <c r="BXX19" s="9"/>
      <c r="BXY19" s="9"/>
      <c r="BXZ19" s="9"/>
      <c r="BYA19" s="9"/>
      <c r="BYB19" s="9"/>
      <c r="BYC19" s="9"/>
      <c r="BYD19" s="9"/>
      <c r="BYE19" s="9"/>
      <c r="BYF19" s="9"/>
      <c r="BYG19" s="9"/>
      <c r="BYH19" s="9"/>
      <c r="BYI19" s="9"/>
      <c r="BYJ19" s="9"/>
      <c r="BYK19" s="9"/>
      <c r="BYL19" s="9"/>
      <c r="BYM19" s="9"/>
      <c r="BYN19" s="9"/>
      <c r="BYO19" s="9"/>
      <c r="BYP19" s="9"/>
      <c r="BYQ19" s="9"/>
      <c r="BYR19" s="9"/>
      <c r="BYS19" s="9"/>
      <c r="BYT19" s="9"/>
      <c r="BYU19" s="9"/>
      <c r="BYV19" s="9"/>
      <c r="BYW19" s="9"/>
      <c r="BYX19" s="9"/>
      <c r="BYY19" s="9"/>
      <c r="BYZ19" s="9"/>
      <c r="BZA19" s="9"/>
      <c r="BZB19" s="9"/>
      <c r="BZC19" s="9"/>
      <c r="BZD19" s="9"/>
      <c r="BZE19" s="9"/>
      <c r="BZF19" s="9"/>
      <c r="BZG19" s="9"/>
      <c r="BZH19" s="9"/>
      <c r="BZI19" s="9"/>
      <c r="BZJ19" s="9"/>
      <c r="BZK19" s="9"/>
      <c r="BZL19" s="9"/>
      <c r="BZM19" s="9"/>
      <c r="BZN19" s="9"/>
      <c r="BZO19" s="9"/>
      <c r="BZP19" s="9"/>
      <c r="BZQ19" s="9"/>
      <c r="BZR19" s="9"/>
      <c r="BZS19" s="9"/>
      <c r="BZT19" s="9"/>
      <c r="BZU19" s="9"/>
      <c r="BZV19" s="9"/>
      <c r="BZW19" s="9"/>
      <c r="BZX19" s="9"/>
      <c r="BZY19" s="9"/>
      <c r="BZZ19" s="9"/>
      <c r="CAA19" s="9"/>
      <c r="CAB19" s="9"/>
      <c r="CAC19" s="9"/>
      <c r="CAD19" s="9"/>
      <c r="CAE19" s="9"/>
      <c r="CAF19" s="9"/>
      <c r="CAG19" s="9"/>
      <c r="CAH19" s="9"/>
      <c r="CAI19" s="9"/>
      <c r="CAJ19" s="9"/>
      <c r="CAK19" s="9"/>
      <c r="CAL19" s="9"/>
      <c r="CAM19" s="9"/>
      <c r="CAN19" s="9"/>
      <c r="CAO19" s="9"/>
      <c r="CAP19" s="9"/>
      <c r="CAQ19" s="9"/>
      <c r="CAR19" s="9"/>
      <c r="CAS19" s="9"/>
      <c r="CAT19" s="9"/>
      <c r="CAU19" s="9"/>
      <c r="CAV19" s="9"/>
      <c r="CAW19" s="9"/>
      <c r="CAX19" s="9"/>
      <c r="CAY19" s="9"/>
      <c r="CAZ19" s="9"/>
      <c r="CBA19" s="9"/>
      <c r="CBB19" s="9"/>
      <c r="CBC19" s="9"/>
      <c r="CBD19" s="9"/>
      <c r="CBE19" s="9"/>
      <c r="CBF19" s="9"/>
      <c r="CBG19" s="9"/>
      <c r="CBH19" s="9"/>
      <c r="CBI19" s="9"/>
      <c r="CBJ19" s="9"/>
      <c r="CBK19" s="9"/>
      <c r="CBL19" s="9"/>
      <c r="CBM19" s="9"/>
      <c r="CBN19" s="9"/>
      <c r="CBO19" s="9"/>
      <c r="CBP19" s="9"/>
      <c r="CBQ19" s="9"/>
      <c r="CBR19" s="9"/>
      <c r="CBS19" s="9"/>
      <c r="CBT19" s="9"/>
      <c r="CBU19" s="9"/>
      <c r="CBV19" s="9"/>
      <c r="CBW19" s="9"/>
      <c r="CBX19" s="9"/>
      <c r="CBY19" s="9"/>
      <c r="CBZ19" s="9"/>
      <c r="CCA19" s="9"/>
      <c r="CCB19" s="9"/>
      <c r="CCC19" s="9"/>
      <c r="CCD19" s="9"/>
      <c r="CCE19" s="9"/>
      <c r="CCF19" s="9"/>
      <c r="CCG19" s="9"/>
      <c r="CCH19" s="9"/>
      <c r="CCI19" s="9"/>
      <c r="CCJ19" s="9"/>
      <c r="CCK19" s="9"/>
      <c r="CCL19" s="9"/>
      <c r="CCM19" s="9"/>
      <c r="CCN19" s="9"/>
      <c r="CCO19" s="9"/>
      <c r="CCP19" s="9"/>
      <c r="CCQ19" s="9"/>
      <c r="CCR19" s="9"/>
      <c r="CCS19" s="9"/>
      <c r="CCT19" s="9"/>
      <c r="CCU19" s="9"/>
      <c r="CCV19" s="9"/>
      <c r="CCW19" s="9"/>
      <c r="CCX19" s="9"/>
      <c r="CCY19" s="9"/>
      <c r="CCZ19" s="9"/>
      <c r="CDA19" s="9"/>
      <c r="CDB19" s="9"/>
      <c r="CDC19" s="9"/>
      <c r="CDD19" s="9"/>
      <c r="CDE19" s="9"/>
      <c r="CDF19" s="9"/>
      <c r="CDG19" s="9"/>
      <c r="CDH19" s="9"/>
      <c r="CDI19" s="9"/>
      <c r="CDJ19" s="9"/>
      <c r="CDK19" s="9"/>
      <c r="CDL19" s="9"/>
      <c r="CDM19" s="9"/>
      <c r="CDN19" s="9"/>
      <c r="CDO19" s="9"/>
      <c r="CDP19" s="9"/>
      <c r="CDQ19" s="9"/>
      <c r="CDR19" s="9"/>
      <c r="CDS19" s="9"/>
      <c r="CDT19" s="9"/>
      <c r="CDU19" s="9"/>
      <c r="CDV19" s="9"/>
      <c r="CDW19" s="9"/>
      <c r="CDX19" s="9"/>
      <c r="CDY19" s="9"/>
      <c r="CDZ19" s="9"/>
      <c r="CEA19" s="9"/>
      <c r="CEB19" s="9"/>
      <c r="CEC19" s="9"/>
      <c r="CED19" s="9"/>
      <c r="CEE19" s="9"/>
      <c r="CEF19" s="9"/>
      <c r="CEG19" s="9"/>
      <c r="CEH19" s="9"/>
      <c r="CEI19" s="9"/>
      <c r="CEJ19" s="9"/>
      <c r="CEK19" s="9"/>
      <c r="CEL19" s="9"/>
      <c r="CEM19" s="9"/>
      <c r="CEN19" s="9"/>
      <c r="CEO19" s="9"/>
      <c r="CEP19" s="9"/>
      <c r="CEQ19" s="9"/>
      <c r="CER19" s="9"/>
      <c r="CES19" s="9"/>
      <c r="CET19" s="9"/>
      <c r="CEU19" s="9"/>
      <c r="CEV19" s="9"/>
      <c r="CEW19" s="9"/>
      <c r="CEX19" s="9"/>
      <c r="CEY19" s="9"/>
      <c r="CEZ19" s="9"/>
      <c r="CFA19" s="9"/>
      <c r="CFB19" s="9"/>
      <c r="CFC19" s="9"/>
      <c r="CFD19" s="9"/>
      <c r="CFE19" s="9"/>
      <c r="CFF19" s="9"/>
      <c r="CFG19" s="9"/>
      <c r="CFH19" s="9"/>
      <c r="CFI19" s="9"/>
      <c r="CFJ19" s="9"/>
      <c r="CFK19" s="9"/>
      <c r="CFL19" s="9"/>
      <c r="CFM19" s="9"/>
      <c r="CFN19" s="9"/>
      <c r="CFO19" s="9"/>
      <c r="CFP19" s="9"/>
      <c r="CFQ19" s="9"/>
      <c r="CFR19" s="9"/>
      <c r="CFS19" s="9"/>
      <c r="CFT19" s="9"/>
      <c r="CFU19" s="9"/>
      <c r="CFV19" s="9"/>
      <c r="CFW19" s="9"/>
      <c r="CFX19" s="9"/>
      <c r="CFY19" s="9"/>
      <c r="CFZ19" s="9"/>
      <c r="CGA19" s="9"/>
      <c r="CGB19" s="9"/>
      <c r="CGC19" s="9"/>
      <c r="CGD19" s="9"/>
      <c r="CGE19" s="9"/>
      <c r="CGF19" s="9"/>
      <c r="CGG19" s="9"/>
      <c r="CGH19" s="9"/>
      <c r="CGI19" s="9"/>
      <c r="CGJ19" s="9"/>
      <c r="CGK19" s="9"/>
      <c r="CGL19" s="9"/>
      <c r="CGM19" s="9"/>
      <c r="CGN19" s="9"/>
      <c r="CGO19" s="9"/>
      <c r="CGP19" s="9"/>
      <c r="CGQ19" s="9"/>
      <c r="CGR19" s="9"/>
      <c r="CGS19" s="9"/>
      <c r="CGT19" s="9"/>
      <c r="CGU19" s="9"/>
      <c r="CGV19" s="9"/>
      <c r="CGW19" s="9"/>
      <c r="CGX19" s="9"/>
      <c r="CGY19" s="9"/>
      <c r="CGZ19" s="9"/>
      <c r="CHA19" s="9"/>
      <c r="CHB19" s="9"/>
      <c r="CHC19" s="9"/>
      <c r="CHD19" s="9"/>
      <c r="CHE19" s="9"/>
      <c r="CHF19" s="9"/>
      <c r="CHG19" s="9"/>
      <c r="CHH19" s="9"/>
      <c r="CHI19" s="9"/>
      <c r="CHJ19" s="9"/>
      <c r="CHK19" s="9"/>
      <c r="CHL19" s="9"/>
      <c r="CHM19" s="9"/>
      <c r="CHN19" s="9"/>
      <c r="CHO19" s="9"/>
      <c r="CHP19" s="9"/>
      <c r="CHQ19" s="9"/>
      <c r="CHR19" s="9"/>
      <c r="CHS19" s="9"/>
      <c r="CHT19" s="9"/>
      <c r="CHU19" s="9"/>
      <c r="CHV19" s="9"/>
      <c r="CHW19" s="9"/>
      <c r="CHX19" s="9"/>
      <c r="CHY19" s="9"/>
      <c r="CHZ19" s="9"/>
      <c r="CIA19" s="9"/>
      <c r="CIB19" s="9"/>
      <c r="CIC19" s="9"/>
      <c r="CID19" s="9"/>
      <c r="CIE19" s="9"/>
      <c r="CIF19" s="9"/>
      <c r="CIG19" s="9"/>
      <c r="CIH19" s="9"/>
      <c r="CII19" s="9"/>
      <c r="CIJ19" s="9"/>
      <c r="CIK19" s="9"/>
      <c r="CIL19" s="9"/>
      <c r="CIM19" s="9"/>
      <c r="CIN19" s="9"/>
      <c r="CIO19" s="9"/>
      <c r="CIP19" s="9"/>
      <c r="CIQ19" s="9"/>
      <c r="CIR19" s="9"/>
      <c r="CIS19" s="9"/>
      <c r="CIT19" s="9"/>
      <c r="CIU19" s="9"/>
      <c r="CIV19" s="9"/>
      <c r="CIW19" s="9"/>
      <c r="CIX19" s="9"/>
      <c r="CIY19" s="9"/>
      <c r="CIZ19" s="9"/>
      <c r="CJA19" s="9"/>
      <c r="CJB19" s="9"/>
      <c r="CJC19" s="9"/>
      <c r="CJD19" s="9"/>
      <c r="CJE19" s="9"/>
      <c r="CJF19" s="9"/>
      <c r="CJG19" s="9"/>
      <c r="CJH19" s="9"/>
      <c r="CJI19" s="9"/>
      <c r="CJJ19" s="9"/>
      <c r="CJK19" s="9"/>
      <c r="CJL19" s="9"/>
      <c r="CJM19" s="9"/>
      <c r="CJN19" s="9"/>
      <c r="CJO19" s="9"/>
      <c r="CJP19" s="9"/>
      <c r="CJQ19" s="9"/>
      <c r="CJR19" s="9"/>
      <c r="CJS19" s="9"/>
      <c r="CJT19" s="9"/>
      <c r="CJU19" s="9"/>
      <c r="CJV19" s="9"/>
      <c r="CJW19" s="9"/>
      <c r="CJX19" s="9"/>
      <c r="CJY19" s="9"/>
      <c r="CJZ19" s="9"/>
      <c r="CKA19" s="9"/>
      <c r="CKB19" s="9"/>
      <c r="CKC19" s="9"/>
      <c r="CKD19" s="9"/>
      <c r="CKE19" s="9"/>
      <c r="CKF19" s="9"/>
      <c r="CKG19" s="9"/>
      <c r="CKH19" s="9"/>
      <c r="CKI19" s="9"/>
      <c r="CKJ19" s="9"/>
      <c r="CKK19" s="9"/>
      <c r="CKL19" s="9"/>
      <c r="CKM19" s="9"/>
      <c r="CKN19" s="9"/>
      <c r="CKO19" s="9"/>
      <c r="CKP19" s="9"/>
      <c r="CKQ19" s="9"/>
      <c r="CKR19" s="9"/>
      <c r="CKS19" s="9"/>
      <c r="CKT19" s="9"/>
      <c r="CKU19" s="9"/>
      <c r="CKV19" s="9"/>
      <c r="CKW19" s="9"/>
      <c r="CKX19" s="9"/>
      <c r="CKY19" s="9"/>
      <c r="CKZ19" s="9"/>
      <c r="CLA19" s="9"/>
      <c r="CLB19" s="9"/>
      <c r="CLC19" s="9"/>
      <c r="CLD19" s="9"/>
      <c r="CLE19" s="9"/>
      <c r="CLF19" s="9"/>
      <c r="CLG19" s="9"/>
      <c r="CLH19" s="9"/>
      <c r="CLI19" s="9"/>
      <c r="CLJ19" s="9"/>
      <c r="CLK19" s="9"/>
      <c r="CLL19" s="9"/>
      <c r="CLM19" s="9"/>
      <c r="CLN19" s="9"/>
      <c r="CLO19" s="9"/>
      <c r="CLP19" s="9"/>
      <c r="CLQ19" s="9"/>
      <c r="CLR19" s="9"/>
      <c r="CLS19" s="9"/>
      <c r="CLT19" s="9"/>
      <c r="CLU19" s="9"/>
      <c r="CLV19" s="9"/>
      <c r="CLW19" s="9"/>
      <c r="CLX19" s="9"/>
      <c r="CLY19" s="9"/>
      <c r="CLZ19" s="9"/>
      <c r="CMA19" s="9"/>
      <c r="CMB19" s="9"/>
      <c r="CMC19" s="9"/>
      <c r="CMD19" s="9"/>
      <c r="CME19" s="9"/>
      <c r="CMF19" s="9"/>
      <c r="CMG19" s="9"/>
      <c r="CMH19" s="9"/>
      <c r="CMI19" s="9"/>
      <c r="CMJ19" s="9"/>
      <c r="CMK19" s="9"/>
      <c r="CML19" s="9"/>
      <c r="CMM19" s="9"/>
      <c r="CMN19" s="9"/>
      <c r="CMO19" s="9"/>
      <c r="CMP19" s="9"/>
      <c r="CMQ19" s="9"/>
      <c r="CMR19" s="9"/>
      <c r="CMS19" s="9"/>
      <c r="CMT19" s="9"/>
      <c r="CMU19" s="9"/>
      <c r="CMV19" s="9"/>
      <c r="CMW19" s="9"/>
      <c r="CMX19" s="9"/>
      <c r="CMY19" s="9"/>
      <c r="CMZ19" s="9"/>
      <c r="CNA19" s="9"/>
      <c r="CNB19" s="9"/>
      <c r="CNC19" s="9"/>
      <c r="CND19" s="9"/>
      <c r="CNE19" s="9"/>
      <c r="CNF19" s="9"/>
      <c r="CNG19" s="9"/>
      <c r="CNH19" s="9"/>
      <c r="CNI19" s="9"/>
      <c r="CNJ19" s="9"/>
      <c r="CNK19" s="9"/>
      <c r="CNL19" s="9"/>
      <c r="CNM19" s="9"/>
      <c r="CNN19" s="9"/>
      <c r="CNO19" s="9"/>
      <c r="CNP19" s="9"/>
      <c r="CNQ19" s="9"/>
      <c r="CNR19" s="9"/>
      <c r="CNS19" s="9"/>
      <c r="CNT19" s="9"/>
      <c r="CNU19" s="9"/>
      <c r="CNV19" s="9"/>
      <c r="CNW19" s="9"/>
      <c r="CNX19" s="9"/>
      <c r="CNY19" s="9"/>
      <c r="CNZ19" s="9"/>
      <c r="COA19" s="9"/>
      <c r="COB19" s="9"/>
      <c r="COC19" s="9"/>
      <c r="COD19" s="9"/>
      <c r="COE19" s="9"/>
      <c r="COF19" s="9"/>
      <c r="COG19" s="9"/>
      <c r="COH19" s="9"/>
      <c r="COI19" s="9"/>
      <c r="COJ19" s="9"/>
      <c r="COK19" s="9"/>
      <c r="COL19" s="9"/>
      <c r="COM19" s="9"/>
      <c r="CON19" s="9"/>
      <c r="COO19" s="9"/>
      <c r="COP19" s="9"/>
      <c r="COQ19" s="9"/>
      <c r="COR19" s="9"/>
      <c r="COS19" s="9"/>
      <c r="COT19" s="9"/>
      <c r="COU19" s="9"/>
      <c r="COV19" s="9"/>
      <c r="COW19" s="9"/>
      <c r="COX19" s="9"/>
      <c r="COY19" s="9"/>
      <c r="COZ19" s="9"/>
      <c r="CPA19" s="9"/>
      <c r="CPB19" s="9"/>
      <c r="CPC19" s="9"/>
      <c r="CPD19" s="9"/>
      <c r="CPE19" s="9"/>
      <c r="CPF19" s="9"/>
      <c r="CPG19" s="9"/>
      <c r="CPH19" s="9"/>
      <c r="CPI19" s="9"/>
      <c r="CPJ19" s="9"/>
      <c r="CPK19" s="9"/>
      <c r="CPL19" s="9"/>
      <c r="CPM19" s="9"/>
      <c r="CPN19" s="9"/>
      <c r="CPO19" s="9"/>
      <c r="CPP19" s="9"/>
      <c r="CPQ19" s="9"/>
      <c r="CPR19" s="9"/>
      <c r="CPS19" s="9"/>
      <c r="CPT19" s="9"/>
      <c r="CPU19" s="9"/>
      <c r="CPV19" s="9"/>
      <c r="CPW19" s="9"/>
      <c r="CPX19" s="9"/>
      <c r="CPY19" s="9"/>
      <c r="CPZ19" s="9"/>
      <c r="CQA19" s="9"/>
      <c r="CQB19" s="9"/>
      <c r="CQC19" s="9"/>
      <c r="CQD19" s="9"/>
      <c r="CQE19" s="9"/>
      <c r="CQF19" s="9"/>
      <c r="CQG19" s="9"/>
      <c r="CQH19" s="9"/>
      <c r="CQI19" s="9"/>
      <c r="CQJ19" s="9"/>
      <c r="CQK19" s="9"/>
      <c r="CQL19" s="9"/>
      <c r="CQM19" s="9"/>
      <c r="CQN19" s="9"/>
      <c r="CQO19" s="9"/>
      <c r="CQP19" s="9"/>
      <c r="CQQ19" s="9"/>
      <c r="CQR19" s="9"/>
      <c r="CQS19" s="9"/>
      <c r="CQT19" s="9"/>
      <c r="CQU19" s="9"/>
      <c r="CQV19" s="9"/>
      <c r="CQW19" s="9"/>
      <c r="CQX19" s="9"/>
      <c r="CQY19" s="9"/>
      <c r="CQZ19" s="9"/>
      <c r="CRA19" s="9"/>
      <c r="CRB19" s="9"/>
      <c r="CRC19" s="9"/>
      <c r="CRD19" s="9"/>
      <c r="CRE19" s="9"/>
      <c r="CRF19" s="9"/>
      <c r="CRG19" s="9"/>
      <c r="CRH19" s="9"/>
      <c r="CRI19" s="9"/>
      <c r="CRJ19" s="9"/>
      <c r="CRK19" s="9"/>
      <c r="CRL19" s="9"/>
      <c r="CRM19" s="9"/>
      <c r="CRN19" s="9"/>
      <c r="CRO19" s="9"/>
      <c r="CRP19" s="9"/>
      <c r="CRQ19" s="9"/>
      <c r="CRR19" s="9"/>
      <c r="CRS19" s="9"/>
      <c r="CRT19" s="9"/>
      <c r="CRU19" s="9"/>
      <c r="CRV19" s="9"/>
      <c r="CRW19" s="9"/>
      <c r="CRX19" s="9"/>
      <c r="CRY19" s="9"/>
      <c r="CRZ19" s="9"/>
      <c r="CSA19" s="9"/>
      <c r="CSB19" s="9"/>
      <c r="CSC19" s="9"/>
      <c r="CSD19" s="9"/>
      <c r="CSE19" s="9"/>
      <c r="CSF19" s="9"/>
      <c r="CSG19" s="9"/>
      <c r="CSH19" s="9"/>
      <c r="CSI19" s="9"/>
      <c r="CSJ19" s="9"/>
      <c r="CSK19" s="9"/>
      <c r="CSL19" s="9"/>
      <c r="CSM19" s="9"/>
      <c r="CSN19" s="9"/>
      <c r="CSO19" s="9"/>
      <c r="CSP19" s="9"/>
      <c r="CSQ19" s="9"/>
      <c r="CSR19" s="9"/>
      <c r="CSS19" s="9"/>
      <c r="CST19" s="9"/>
      <c r="CSU19" s="9"/>
      <c r="CSV19" s="9"/>
      <c r="CSW19" s="9"/>
      <c r="CSX19" s="9"/>
      <c r="CSY19" s="9"/>
      <c r="CSZ19" s="9"/>
      <c r="CTA19" s="9"/>
      <c r="CTB19" s="9"/>
      <c r="CTC19" s="9"/>
      <c r="CTD19" s="9"/>
      <c r="CTE19" s="9"/>
      <c r="CTF19" s="9"/>
      <c r="CTG19" s="9"/>
      <c r="CTH19" s="9"/>
      <c r="CTI19" s="9"/>
      <c r="CTJ19" s="9"/>
      <c r="CTK19" s="9"/>
      <c r="CTL19" s="9"/>
      <c r="CTM19" s="9"/>
      <c r="CTN19" s="9"/>
      <c r="CTO19" s="9"/>
      <c r="CTP19" s="9"/>
      <c r="CTQ19" s="9"/>
      <c r="CTR19" s="9"/>
      <c r="CTS19" s="9"/>
      <c r="CTT19" s="9"/>
      <c r="CTU19" s="9"/>
      <c r="CTV19" s="9"/>
      <c r="CTW19" s="9"/>
      <c r="CTX19" s="9"/>
      <c r="CTY19" s="9"/>
      <c r="CTZ19" s="9"/>
      <c r="CUA19" s="9"/>
      <c r="CUB19" s="9"/>
      <c r="CUC19" s="9"/>
      <c r="CUD19" s="9"/>
      <c r="CUE19" s="9"/>
      <c r="CUF19" s="9"/>
      <c r="CUG19" s="9"/>
      <c r="CUH19" s="9"/>
      <c r="CUI19" s="9"/>
      <c r="CUJ19" s="9"/>
      <c r="CUK19" s="9"/>
      <c r="CUL19" s="9"/>
      <c r="CUM19" s="9"/>
      <c r="CUN19" s="9"/>
      <c r="CUO19" s="9"/>
      <c r="CUP19" s="9"/>
      <c r="CUQ19" s="9"/>
      <c r="CUR19" s="9"/>
      <c r="CUS19" s="9"/>
      <c r="CUT19" s="9"/>
      <c r="CUU19" s="9"/>
      <c r="CUV19" s="9"/>
      <c r="CUW19" s="9"/>
      <c r="CUX19" s="9"/>
      <c r="CUY19" s="9"/>
      <c r="CUZ19" s="9"/>
      <c r="CVA19" s="9"/>
      <c r="CVB19" s="9"/>
      <c r="CVC19" s="9"/>
      <c r="CVD19" s="9"/>
      <c r="CVE19" s="9"/>
      <c r="CVF19" s="9"/>
      <c r="CVG19" s="9"/>
      <c r="CVH19" s="9"/>
      <c r="CVI19" s="9"/>
      <c r="CVJ19" s="9"/>
      <c r="CVK19" s="9"/>
      <c r="CVL19" s="9"/>
      <c r="CVM19" s="9"/>
      <c r="CVN19" s="9"/>
      <c r="CVO19" s="9"/>
      <c r="CVP19" s="9"/>
      <c r="CVQ19" s="9"/>
      <c r="CVR19" s="9"/>
      <c r="CVS19" s="9"/>
      <c r="CVT19" s="9"/>
      <c r="CVU19" s="9"/>
      <c r="CVV19" s="9"/>
      <c r="CVW19" s="9"/>
      <c r="CVX19" s="9"/>
      <c r="CVY19" s="9"/>
      <c r="CVZ19" s="9"/>
      <c r="CWA19" s="9"/>
      <c r="CWB19" s="9"/>
      <c r="CWC19" s="9"/>
      <c r="CWD19" s="9"/>
      <c r="CWE19" s="9"/>
      <c r="CWF19" s="9"/>
      <c r="CWG19" s="9"/>
      <c r="CWH19" s="9"/>
      <c r="CWI19" s="9"/>
      <c r="CWJ19" s="9"/>
      <c r="CWK19" s="9"/>
      <c r="CWL19" s="9"/>
      <c r="CWM19" s="9"/>
      <c r="CWN19" s="9"/>
      <c r="CWO19" s="9"/>
      <c r="CWP19" s="9"/>
      <c r="CWQ19" s="9"/>
      <c r="CWR19" s="9"/>
      <c r="CWS19" s="9"/>
      <c r="CWT19" s="9"/>
      <c r="CWU19" s="9"/>
      <c r="CWV19" s="9"/>
      <c r="CWW19" s="9"/>
      <c r="CWX19" s="9"/>
      <c r="CWY19" s="9"/>
      <c r="CWZ19" s="9"/>
      <c r="CXA19" s="9"/>
      <c r="CXB19" s="9"/>
      <c r="CXC19" s="9"/>
      <c r="CXD19" s="9"/>
      <c r="CXE19" s="9"/>
      <c r="CXF19" s="9"/>
      <c r="CXG19" s="9"/>
      <c r="CXH19" s="9"/>
      <c r="CXI19" s="9"/>
      <c r="CXJ19" s="9"/>
      <c r="CXK19" s="9"/>
      <c r="CXL19" s="9"/>
      <c r="CXM19" s="9"/>
      <c r="CXN19" s="9"/>
      <c r="CXO19" s="9"/>
      <c r="CXP19" s="9"/>
      <c r="CXQ19" s="9"/>
      <c r="CXR19" s="9"/>
      <c r="CXS19" s="9"/>
      <c r="CXT19" s="9"/>
      <c r="CXU19" s="9"/>
      <c r="CXV19" s="9"/>
      <c r="CXW19" s="9"/>
      <c r="CXX19" s="9"/>
      <c r="CXY19" s="9"/>
      <c r="CXZ19" s="9"/>
      <c r="CYA19" s="9"/>
      <c r="CYB19" s="9"/>
      <c r="CYC19" s="9"/>
      <c r="CYD19" s="9"/>
      <c r="CYE19" s="9"/>
      <c r="CYF19" s="9"/>
      <c r="CYG19" s="9"/>
      <c r="CYH19" s="9"/>
      <c r="CYI19" s="9"/>
      <c r="CYJ19" s="9"/>
      <c r="CYK19" s="9"/>
      <c r="CYL19" s="9"/>
      <c r="CYM19" s="9"/>
      <c r="CYN19" s="9"/>
      <c r="CYO19" s="9"/>
      <c r="CYP19" s="9"/>
      <c r="CYQ19" s="9"/>
      <c r="CYR19" s="9"/>
      <c r="CYS19" s="9"/>
      <c r="CYT19" s="9"/>
      <c r="CYU19" s="9"/>
      <c r="CYV19" s="9"/>
      <c r="CYW19" s="9"/>
      <c r="CYX19" s="9"/>
      <c r="CYY19" s="9"/>
      <c r="CYZ19" s="9"/>
      <c r="CZA19" s="9"/>
      <c r="CZB19" s="9"/>
      <c r="CZC19" s="9"/>
      <c r="CZD19" s="9"/>
      <c r="CZE19" s="9"/>
      <c r="CZF19" s="9"/>
      <c r="CZG19" s="9"/>
      <c r="CZH19" s="9"/>
      <c r="CZI19" s="9"/>
      <c r="CZJ19" s="9"/>
      <c r="CZK19" s="9"/>
      <c r="CZL19" s="9"/>
      <c r="CZM19" s="9"/>
      <c r="CZN19" s="9"/>
      <c r="CZO19" s="9"/>
      <c r="CZP19" s="9"/>
      <c r="CZQ19" s="9"/>
      <c r="CZR19" s="9"/>
      <c r="CZS19" s="9"/>
      <c r="CZT19" s="9"/>
      <c r="CZU19" s="9"/>
      <c r="CZV19" s="9"/>
      <c r="CZW19" s="9"/>
      <c r="CZX19" s="9"/>
      <c r="CZY19" s="9"/>
      <c r="CZZ19" s="9"/>
      <c r="DAA19" s="9"/>
      <c r="DAB19" s="9"/>
      <c r="DAC19" s="9"/>
      <c r="DAD19" s="9"/>
      <c r="DAE19" s="9"/>
      <c r="DAF19" s="9"/>
      <c r="DAG19" s="9"/>
      <c r="DAH19" s="9"/>
      <c r="DAI19" s="9"/>
      <c r="DAJ19" s="9"/>
      <c r="DAK19" s="9"/>
      <c r="DAL19" s="9"/>
      <c r="DAM19" s="9"/>
      <c r="DAN19" s="9"/>
      <c r="DAO19" s="9"/>
      <c r="DAP19" s="9"/>
      <c r="DAQ19" s="9"/>
      <c r="DAR19" s="9"/>
      <c r="DAS19" s="9"/>
      <c r="DAT19" s="9"/>
      <c r="DAU19" s="9"/>
      <c r="DAV19" s="9"/>
      <c r="DAW19" s="9"/>
      <c r="DAX19" s="9"/>
      <c r="DAY19" s="9"/>
      <c r="DAZ19" s="9"/>
      <c r="DBA19" s="9"/>
      <c r="DBB19" s="9"/>
      <c r="DBC19" s="9"/>
      <c r="DBD19" s="9"/>
      <c r="DBE19" s="9"/>
      <c r="DBF19" s="9"/>
      <c r="DBG19" s="9"/>
      <c r="DBH19" s="9"/>
      <c r="DBI19" s="9"/>
      <c r="DBJ19" s="9"/>
      <c r="DBK19" s="9"/>
      <c r="DBL19" s="9"/>
      <c r="DBM19" s="9"/>
      <c r="DBN19" s="9"/>
      <c r="DBO19" s="9"/>
      <c r="DBP19" s="9"/>
      <c r="DBQ19" s="9"/>
      <c r="DBR19" s="9"/>
      <c r="DBS19" s="9"/>
      <c r="DBT19" s="9"/>
      <c r="DBU19" s="9"/>
      <c r="DBV19" s="9"/>
      <c r="DBW19" s="9"/>
      <c r="DBX19" s="9"/>
      <c r="DBY19" s="9"/>
      <c r="DBZ19" s="9"/>
      <c r="DCA19" s="9"/>
      <c r="DCB19" s="9"/>
      <c r="DCC19" s="9"/>
      <c r="DCD19" s="9"/>
      <c r="DCE19" s="9"/>
      <c r="DCF19" s="9"/>
      <c r="DCG19" s="9"/>
      <c r="DCH19" s="9"/>
      <c r="DCI19" s="9"/>
      <c r="DCJ19" s="9"/>
      <c r="DCK19" s="9"/>
      <c r="DCL19" s="9"/>
      <c r="DCM19" s="9"/>
      <c r="DCN19" s="9"/>
      <c r="DCO19" s="9"/>
      <c r="DCP19" s="9"/>
      <c r="DCQ19" s="9"/>
      <c r="DCR19" s="9"/>
      <c r="DCS19" s="9"/>
      <c r="DCT19" s="9"/>
      <c r="DCU19" s="9"/>
      <c r="DCV19" s="9"/>
      <c r="DCW19" s="9"/>
      <c r="DCX19" s="9"/>
      <c r="DCY19" s="9"/>
      <c r="DCZ19" s="9"/>
      <c r="DDA19" s="9"/>
      <c r="DDB19" s="9"/>
      <c r="DDC19" s="9"/>
      <c r="DDD19" s="9"/>
      <c r="DDE19" s="9"/>
      <c r="DDF19" s="9"/>
      <c r="DDG19" s="9"/>
      <c r="DDH19" s="9"/>
      <c r="DDI19" s="9"/>
      <c r="DDJ19" s="9"/>
      <c r="DDK19" s="9"/>
      <c r="DDL19" s="9"/>
      <c r="DDM19" s="9"/>
      <c r="DDN19" s="9"/>
      <c r="DDO19" s="9"/>
      <c r="DDP19" s="9"/>
      <c r="DDQ19" s="9"/>
      <c r="DDR19" s="9"/>
      <c r="DDS19" s="9"/>
      <c r="DDT19" s="9"/>
      <c r="DDU19" s="9"/>
      <c r="DDV19" s="9"/>
      <c r="DDW19" s="9"/>
      <c r="DDX19" s="9"/>
      <c r="DDY19" s="9"/>
      <c r="DDZ19" s="9"/>
      <c r="DEA19" s="9"/>
      <c r="DEB19" s="9"/>
      <c r="DEC19" s="9"/>
      <c r="DED19" s="9"/>
      <c r="DEE19" s="9"/>
      <c r="DEF19" s="9"/>
      <c r="DEG19" s="9"/>
      <c r="DEH19" s="9"/>
      <c r="DEI19" s="9"/>
      <c r="DEJ19" s="9"/>
      <c r="DEK19" s="9"/>
      <c r="DEL19" s="9"/>
      <c r="DEM19" s="9"/>
      <c r="DEN19" s="9"/>
      <c r="DEO19" s="9"/>
      <c r="DEP19" s="9"/>
      <c r="DEQ19" s="9"/>
      <c r="DER19" s="9"/>
      <c r="DES19" s="9"/>
      <c r="DET19" s="9"/>
      <c r="DEU19" s="9"/>
      <c r="DEV19" s="9"/>
      <c r="DEW19" s="9"/>
      <c r="DEX19" s="9"/>
      <c r="DEY19" s="9"/>
      <c r="DEZ19" s="9"/>
      <c r="DFA19" s="9"/>
      <c r="DFB19" s="9"/>
      <c r="DFC19" s="9"/>
      <c r="DFD19" s="9"/>
      <c r="DFE19" s="9"/>
      <c r="DFF19" s="9"/>
      <c r="DFG19" s="9"/>
      <c r="DFH19" s="9"/>
      <c r="DFI19" s="9"/>
      <c r="DFJ19" s="9"/>
      <c r="DFK19" s="9"/>
      <c r="DFL19" s="9"/>
      <c r="DFM19" s="9"/>
      <c r="DFN19" s="9"/>
      <c r="DFO19" s="9"/>
      <c r="DFP19" s="9"/>
      <c r="DFQ19" s="9"/>
      <c r="DFR19" s="9"/>
      <c r="DFS19" s="9"/>
      <c r="DFT19" s="9"/>
      <c r="DFU19" s="9"/>
      <c r="DFV19" s="9"/>
      <c r="DFW19" s="9"/>
      <c r="DFX19" s="9"/>
      <c r="DFY19" s="9"/>
      <c r="DFZ19" s="9"/>
      <c r="DGA19" s="9"/>
      <c r="DGB19" s="9"/>
      <c r="DGC19" s="9"/>
      <c r="DGD19" s="9"/>
      <c r="DGE19" s="9"/>
      <c r="DGF19" s="9"/>
      <c r="DGG19" s="9"/>
      <c r="DGH19" s="9"/>
      <c r="DGI19" s="9"/>
      <c r="DGJ19" s="9"/>
      <c r="DGK19" s="9"/>
      <c r="DGL19" s="9"/>
      <c r="DGM19" s="9"/>
      <c r="DGN19" s="9"/>
      <c r="DGO19" s="9"/>
      <c r="DGP19" s="9"/>
      <c r="DGQ19" s="9"/>
      <c r="DGR19" s="9"/>
      <c r="DGS19" s="9"/>
      <c r="DGT19" s="9"/>
      <c r="DGU19" s="9"/>
      <c r="DGV19" s="9"/>
      <c r="DGW19" s="9"/>
      <c r="DGX19" s="9"/>
      <c r="DGY19" s="9"/>
      <c r="DGZ19" s="9"/>
      <c r="DHA19" s="9"/>
      <c r="DHB19" s="9"/>
      <c r="DHC19" s="9"/>
      <c r="DHD19" s="9"/>
      <c r="DHE19" s="9"/>
      <c r="DHF19" s="9"/>
      <c r="DHG19" s="9"/>
      <c r="DHH19" s="9"/>
      <c r="DHI19" s="9"/>
      <c r="DHJ19" s="9"/>
      <c r="DHK19" s="9"/>
      <c r="DHL19" s="9"/>
      <c r="DHM19" s="9"/>
      <c r="DHN19" s="9"/>
      <c r="DHO19" s="9"/>
      <c r="DHP19" s="9"/>
      <c r="DHQ19" s="9"/>
      <c r="DHR19" s="9"/>
      <c r="DHS19" s="9"/>
      <c r="DHT19" s="9"/>
      <c r="DHU19" s="9"/>
      <c r="DHV19" s="9"/>
      <c r="DHW19" s="9"/>
      <c r="DHX19" s="9"/>
      <c r="DHY19" s="9"/>
      <c r="DHZ19" s="9"/>
      <c r="DIA19" s="9"/>
      <c r="DIB19" s="9"/>
      <c r="DIC19" s="9"/>
      <c r="DID19" s="9"/>
      <c r="DIE19" s="9"/>
      <c r="DIF19" s="9"/>
      <c r="DIG19" s="9"/>
      <c r="DIH19" s="9"/>
      <c r="DII19" s="9"/>
      <c r="DIJ19" s="9"/>
      <c r="DIK19" s="9"/>
      <c r="DIL19" s="9"/>
      <c r="DIM19" s="9"/>
      <c r="DIN19" s="9"/>
      <c r="DIO19" s="9"/>
      <c r="DIP19" s="9"/>
      <c r="DIQ19" s="9"/>
      <c r="DIR19" s="9"/>
      <c r="DIS19" s="9"/>
      <c r="DIT19" s="9"/>
      <c r="DIU19" s="9"/>
      <c r="DIV19" s="9"/>
      <c r="DIW19" s="9"/>
      <c r="DIX19" s="9"/>
      <c r="DIY19" s="9"/>
      <c r="DIZ19" s="9"/>
      <c r="DJA19" s="9"/>
      <c r="DJB19" s="9"/>
      <c r="DJC19" s="9"/>
      <c r="DJD19" s="9"/>
      <c r="DJE19" s="9"/>
      <c r="DJF19" s="9"/>
      <c r="DJG19" s="9"/>
      <c r="DJH19" s="9"/>
      <c r="DJI19" s="9"/>
      <c r="DJJ19" s="9"/>
      <c r="DJK19" s="9"/>
      <c r="DJL19" s="9"/>
      <c r="DJM19" s="9"/>
      <c r="DJN19" s="9"/>
      <c r="DJO19" s="9"/>
      <c r="DJP19" s="9"/>
      <c r="DJQ19" s="9"/>
      <c r="DJR19" s="9"/>
      <c r="DJS19" s="9"/>
      <c r="DJT19" s="9"/>
      <c r="DJU19" s="9"/>
      <c r="DJV19" s="9"/>
      <c r="DJW19" s="9"/>
      <c r="DJX19" s="9"/>
      <c r="DJY19" s="9"/>
      <c r="DJZ19" s="9"/>
      <c r="DKA19" s="9"/>
      <c r="DKB19" s="9"/>
      <c r="DKC19" s="9"/>
      <c r="DKD19" s="9"/>
      <c r="DKE19" s="9"/>
      <c r="DKF19" s="9"/>
      <c r="DKG19" s="9"/>
      <c r="DKH19" s="9"/>
      <c r="DKI19" s="9"/>
      <c r="DKJ19" s="9"/>
      <c r="DKK19" s="9"/>
      <c r="DKL19" s="9"/>
      <c r="DKM19" s="9"/>
      <c r="DKN19" s="9"/>
      <c r="DKO19" s="9"/>
      <c r="DKP19" s="9"/>
      <c r="DKQ19" s="9"/>
      <c r="DKR19" s="9"/>
      <c r="DKS19" s="9"/>
      <c r="DKT19" s="9"/>
      <c r="DKU19" s="9"/>
      <c r="DKV19" s="9"/>
      <c r="DKW19" s="9"/>
      <c r="DKX19" s="9"/>
      <c r="DKY19" s="9"/>
      <c r="DKZ19" s="9"/>
      <c r="DLA19" s="9"/>
      <c r="DLB19" s="9"/>
      <c r="DLC19" s="9"/>
      <c r="DLD19" s="9"/>
      <c r="DLE19" s="9"/>
      <c r="DLF19" s="9"/>
      <c r="DLG19" s="9"/>
      <c r="DLH19" s="9"/>
      <c r="DLI19" s="9"/>
      <c r="DLJ19" s="9"/>
      <c r="DLK19" s="9"/>
      <c r="DLL19" s="9"/>
      <c r="DLM19" s="9"/>
      <c r="DLN19" s="9"/>
      <c r="DLO19" s="9"/>
      <c r="DLP19" s="9"/>
      <c r="DLQ19" s="9"/>
      <c r="DLR19" s="9"/>
      <c r="DLS19" s="9"/>
      <c r="DLT19" s="9"/>
      <c r="DLU19" s="9"/>
      <c r="DLV19" s="9"/>
      <c r="DLW19" s="9"/>
      <c r="DLX19" s="9"/>
      <c r="DLY19" s="9"/>
      <c r="DLZ19" s="9"/>
      <c r="DMA19" s="9"/>
      <c r="DMB19" s="9"/>
      <c r="DMC19" s="9"/>
      <c r="DMD19" s="9"/>
      <c r="DME19" s="9"/>
      <c r="DMF19" s="9"/>
      <c r="DMG19" s="9"/>
      <c r="DMH19" s="9"/>
      <c r="DMI19" s="9"/>
      <c r="DMJ19" s="9"/>
      <c r="DMK19" s="9"/>
      <c r="DML19" s="9"/>
      <c r="DMM19" s="9"/>
      <c r="DMN19" s="9"/>
      <c r="DMO19" s="9"/>
      <c r="DMP19" s="9"/>
      <c r="DMQ19" s="9"/>
      <c r="DMR19" s="9"/>
      <c r="DMS19" s="9"/>
      <c r="DMT19" s="9"/>
      <c r="DMU19" s="9"/>
      <c r="DMV19" s="9"/>
      <c r="DMW19" s="9"/>
      <c r="DMX19" s="9"/>
      <c r="DMY19" s="9"/>
      <c r="DMZ19" s="9"/>
      <c r="DNA19" s="9"/>
      <c r="DNB19" s="9"/>
      <c r="DNC19" s="9"/>
      <c r="DND19" s="9"/>
      <c r="DNE19" s="9"/>
      <c r="DNF19" s="9"/>
      <c r="DNG19" s="9"/>
      <c r="DNH19" s="9"/>
      <c r="DNI19" s="9"/>
      <c r="DNJ19" s="9"/>
      <c r="DNK19" s="9"/>
      <c r="DNL19" s="9"/>
      <c r="DNM19" s="9"/>
      <c r="DNN19" s="9"/>
      <c r="DNO19" s="9"/>
      <c r="DNP19" s="9"/>
      <c r="DNQ19" s="9"/>
      <c r="DNR19" s="9"/>
      <c r="DNS19" s="9"/>
      <c r="DNT19" s="9"/>
      <c r="DNU19" s="9"/>
      <c r="DNV19" s="9"/>
      <c r="DNW19" s="9"/>
      <c r="DNX19" s="9"/>
      <c r="DNY19" s="9"/>
      <c r="DNZ19" s="9"/>
      <c r="DOA19" s="9"/>
      <c r="DOB19" s="9"/>
      <c r="DOC19" s="9"/>
      <c r="DOD19" s="9"/>
      <c r="DOE19" s="9"/>
      <c r="DOF19" s="9"/>
      <c r="DOG19" s="9"/>
      <c r="DOH19" s="9"/>
      <c r="DOI19" s="9"/>
      <c r="DOJ19" s="9"/>
      <c r="DOK19" s="9"/>
      <c r="DOL19" s="9"/>
      <c r="DOM19" s="9"/>
      <c r="DON19" s="9"/>
      <c r="DOO19" s="9"/>
      <c r="DOP19" s="9"/>
      <c r="DOQ19" s="9"/>
      <c r="DOR19" s="9"/>
      <c r="DOS19" s="9"/>
      <c r="DOT19" s="9"/>
      <c r="DOU19" s="9"/>
      <c r="DOV19" s="9"/>
      <c r="DOW19" s="9"/>
      <c r="DOX19" s="9"/>
      <c r="DOY19" s="9"/>
      <c r="DOZ19" s="9"/>
      <c r="DPA19" s="9"/>
      <c r="DPB19" s="9"/>
      <c r="DPC19" s="9"/>
      <c r="DPD19" s="9"/>
      <c r="DPE19" s="9"/>
      <c r="DPF19" s="9"/>
      <c r="DPG19" s="9"/>
      <c r="DPH19" s="9"/>
      <c r="DPI19" s="9"/>
      <c r="DPJ19" s="9"/>
      <c r="DPK19" s="9"/>
      <c r="DPL19" s="9"/>
      <c r="DPM19" s="9"/>
      <c r="DPN19" s="9"/>
      <c r="DPO19" s="9"/>
      <c r="DPP19" s="9"/>
      <c r="DPQ19" s="9"/>
      <c r="DPR19" s="9"/>
      <c r="DPS19" s="9"/>
      <c r="DPT19" s="9"/>
      <c r="DPU19" s="9"/>
      <c r="DPV19" s="9"/>
      <c r="DPW19" s="9"/>
      <c r="DPX19" s="9"/>
      <c r="DPY19" s="9"/>
      <c r="DPZ19" s="9"/>
      <c r="DQA19" s="9"/>
      <c r="DQB19" s="9"/>
      <c r="DQC19" s="9"/>
      <c r="DQD19" s="9"/>
      <c r="DQE19" s="9"/>
      <c r="DQF19" s="9"/>
      <c r="DQG19" s="9"/>
      <c r="DQH19" s="9"/>
      <c r="DQI19" s="9"/>
      <c r="DQJ19" s="9"/>
      <c r="DQK19" s="9"/>
      <c r="DQL19" s="9"/>
      <c r="DQM19" s="9"/>
      <c r="DQN19" s="9"/>
      <c r="DQO19" s="9"/>
      <c r="DQP19" s="9"/>
      <c r="DQQ19" s="9"/>
      <c r="DQR19" s="9"/>
      <c r="DQS19" s="9"/>
      <c r="DQT19" s="9"/>
      <c r="DQU19" s="9"/>
      <c r="DQV19" s="9"/>
      <c r="DQW19" s="9"/>
      <c r="DQX19" s="9"/>
      <c r="DQY19" s="9"/>
      <c r="DQZ19" s="9"/>
      <c r="DRA19" s="9"/>
      <c r="DRB19" s="9"/>
      <c r="DRC19" s="9"/>
      <c r="DRD19" s="9"/>
      <c r="DRE19" s="9"/>
      <c r="DRF19" s="9"/>
      <c r="DRG19" s="9"/>
      <c r="DRH19" s="9"/>
      <c r="DRI19" s="9"/>
      <c r="DRJ19" s="9"/>
      <c r="DRK19" s="9"/>
      <c r="DRL19" s="9"/>
      <c r="DRM19" s="9"/>
      <c r="DRN19" s="9"/>
      <c r="DRO19" s="9"/>
      <c r="DRP19" s="9"/>
      <c r="DRQ19" s="9"/>
      <c r="DRR19" s="9"/>
      <c r="DRS19" s="9"/>
      <c r="DRT19" s="9"/>
      <c r="DRU19" s="9"/>
      <c r="DRV19" s="9"/>
      <c r="DRW19" s="9"/>
      <c r="DRX19" s="9"/>
      <c r="DRY19" s="9"/>
      <c r="DRZ19" s="9"/>
      <c r="DSA19" s="9"/>
      <c r="DSB19" s="9"/>
      <c r="DSC19" s="9"/>
      <c r="DSD19" s="9"/>
      <c r="DSE19" s="9"/>
      <c r="DSF19" s="9"/>
      <c r="DSG19" s="9"/>
      <c r="DSH19" s="9"/>
      <c r="DSI19" s="9"/>
      <c r="DSJ19" s="9"/>
      <c r="DSK19" s="9"/>
      <c r="DSL19" s="9"/>
      <c r="DSM19" s="9"/>
      <c r="DSN19" s="9"/>
      <c r="DSO19" s="9"/>
      <c r="DSP19" s="9"/>
      <c r="DSQ19" s="9"/>
      <c r="DSR19" s="9"/>
      <c r="DSS19" s="9"/>
      <c r="DST19" s="9"/>
      <c r="DSU19" s="9"/>
      <c r="DSV19" s="9"/>
      <c r="DSW19" s="9"/>
      <c r="DSX19" s="9"/>
      <c r="DSY19" s="9"/>
      <c r="DSZ19" s="9"/>
      <c r="DTA19" s="9"/>
      <c r="DTB19" s="9"/>
      <c r="DTC19" s="9"/>
      <c r="DTD19" s="9"/>
      <c r="DTE19" s="9"/>
      <c r="DTF19" s="9"/>
      <c r="DTG19" s="9"/>
      <c r="DTH19" s="9"/>
      <c r="DTI19" s="9"/>
      <c r="DTJ19" s="9"/>
      <c r="DTK19" s="9"/>
      <c r="DTL19" s="9"/>
      <c r="DTM19" s="9"/>
      <c r="DTN19" s="9"/>
      <c r="DTO19" s="9"/>
      <c r="DTP19" s="9"/>
      <c r="DTQ19" s="9"/>
      <c r="DTR19" s="9"/>
      <c r="DTS19" s="9"/>
      <c r="DTT19" s="9"/>
      <c r="DTU19" s="9"/>
      <c r="DTV19" s="9"/>
      <c r="DTW19" s="9"/>
      <c r="DTX19" s="9"/>
      <c r="DTY19" s="9"/>
      <c r="DTZ19" s="9"/>
      <c r="DUA19" s="9"/>
      <c r="DUB19" s="9"/>
      <c r="DUC19" s="9"/>
      <c r="DUD19" s="9"/>
      <c r="DUE19" s="9"/>
      <c r="DUF19" s="9"/>
      <c r="DUG19" s="9"/>
      <c r="DUH19" s="9"/>
      <c r="DUI19" s="9"/>
      <c r="DUJ19" s="9"/>
      <c r="DUK19" s="9"/>
      <c r="DUL19" s="9"/>
      <c r="DUM19" s="9"/>
      <c r="DUN19" s="9"/>
      <c r="DUO19" s="9"/>
      <c r="DUP19" s="9"/>
      <c r="DUQ19" s="9"/>
      <c r="DUR19" s="9"/>
      <c r="DUS19" s="9"/>
      <c r="DUT19" s="9"/>
      <c r="DUU19" s="9"/>
      <c r="DUV19" s="9"/>
      <c r="DUW19" s="9"/>
      <c r="DUX19" s="9"/>
      <c r="DUY19" s="9"/>
      <c r="DUZ19" s="9"/>
      <c r="DVA19" s="9"/>
      <c r="DVB19" s="9"/>
      <c r="DVC19" s="9"/>
      <c r="DVD19" s="9"/>
      <c r="DVE19" s="9"/>
      <c r="DVF19" s="9"/>
      <c r="DVG19" s="9"/>
      <c r="DVH19" s="9"/>
      <c r="DVI19" s="9"/>
      <c r="DVJ19" s="9"/>
      <c r="DVK19" s="9"/>
      <c r="DVL19" s="9"/>
      <c r="DVM19" s="9"/>
      <c r="DVN19" s="9"/>
      <c r="DVO19" s="9"/>
      <c r="DVP19" s="9"/>
      <c r="DVQ19" s="9"/>
      <c r="DVR19" s="9"/>
      <c r="DVS19" s="9"/>
      <c r="DVT19" s="9"/>
      <c r="DVU19" s="9"/>
      <c r="DVV19" s="9"/>
      <c r="DVW19" s="9"/>
      <c r="DVX19" s="9"/>
      <c r="DVY19" s="9"/>
      <c r="DVZ19" s="9"/>
      <c r="DWA19" s="9"/>
      <c r="DWB19" s="9"/>
      <c r="DWC19" s="9"/>
      <c r="DWD19" s="9"/>
      <c r="DWE19" s="9"/>
      <c r="DWF19" s="9"/>
      <c r="DWG19" s="9"/>
      <c r="DWH19" s="9"/>
      <c r="DWI19" s="9"/>
      <c r="DWJ19" s="9"/>
      <c r="DWK19" s="9"/>
      <c r="DWL19" s="9"/>
      <c r="DWM19" s="9"/>
      <c r="DWN19" s="9"/>
      <c r="DWO19" s="9"/>
      <c r="DWP19" s="9"/>
      <c r="DWQ19" s="9"/>
      <c r="DWR19" s="9"/>
      <c r="DWS19" s="9"/>
      <c r="DWT19" s="9"/>
      <c r="DWU19" s="9"/>
      <c r="DWV19" s="9"/>
      <c r="DWW19" s="9"/>
      <c r="DWX19" s="9"/>
      <c r="DWY19" s="9"/>
      <c r="DWZ19" s="9"/>
      <c r="DXA19" s="9"/>
      <c r="DXB19" s="9"/>
      <c r="DXC19" s="9"/>
      <c r="DXD19" s="9"/>
      <c r="DXE19" s="9"/>
      <c r="DXF19" s="9"/>
      <c r="DXG19" s="9"/>
      <c r="DXH19" s="9"/>
      <c r="DXI19" s="9"/>
      <c r="DXJ19" s="9"/>
      <c r="DXK19" s="9"/>
      <c r="DXL19" s="9"/>
      <c r="DXM19" s="9"/>
      <c r="DXN19" s="9"/>
      <c r="DXO19" s="9"/>
      <c r="DXP19" s="9"/>
      <c r="DXQ19" s="9"/>
      <c r="DXR19" s="9"/>
      <c r="DXS19" s="9"/>
      <c r="DXT19" s="9"/>
      <c r="DXU19" s="9"/>
      <c r="DXV19" s="9"/>
      <c r="DXW19" s="9"/>
      <c r="DXX19" s="9"/>
      <c r="DXY19" s="9"/>
      <c r="DXZ19" s="9"/>
      <c r="DYA19" s="9"/>
      <c r="DYB19" s="9"/>
      <c r="DYC19" s="9"/>
      <c r="DYD19" s="9"/>
      <c r="DYE19" s="9"/>
      <c r="DYF19" s="9"/>
      <c r="DYG19" s="9"/>
      <c r="DYH19" s="9"/>
      <c r="DYI19" s="9"/>
      <c r="DYJ19" s="9"/>
      <c r="DYK19" s="9"/>
      <c r="DYL19" s="9"/>
      <c r="DYM19" s="9"/>
      <c r="DYN19" s="9"/>
      <c r="DYO19" s="9"/>
      <c r="DYP19" s="9"/>
      <c r="DYQ19" s="9"/>
      <c r="DYR19" s="9"/>
      <c r="DYS19" s="9"/>
      <c r="DYT19" s="9"/>
      <c r="DYU19" s="9"/>
      <c r="DYV19" s="9"/>
      <c r="DYW19" s="9"/>
      <c r="DYX19" s="9"/>
      <c r="DYY19" s="9"/>
      <c r="DYZ19" s="9"/>
      <c r="DZA19" s="9"/>
      <c r="DZB19" s="9"/>
      <c r="DZC19" s="9"/>
      <c r="DZD19" s="9"/>
      <c r="DZE19" s="9"/>
      <c r="DZF19" s="9"/>
      <c r="DZG19" s="9"/>
      <c r="DZH19" s="9"/>
      <c r="DZI19" s="9"/>
      <c r="DZJ19" s="9"/>
      <c r="DZK19" s="9"/>
      <c r="DZL19" s="9"/>
      <c r="DZM19" s="9"/>
      <c r="DZN19" s="9"/>
      <c r="DZO19" s="9"/>
      <c r="DZP19" s="9"/>
      <c r="DZQ19" s="9"/>
      <c r="DZR19" s="9"/>
      <c r="DZS19" s="9"/>
      <c r="DZT19" s="9"/>
      <c r="DZU19" s="9"/>
      <c r="DZV19" s="9"/>
      <c r="DZW19" s="9"/>
      <c r="DZX19" s="9"/>
      <c r="DZY19" s="9"/>
      <c r="DZZ19" s="9"/>
      <c r="EAA19" s="9"/>
      <c r="EAB19" s="9"/>
      <c r="EAC19" s="9"/>
      <c r="EAD19" s="9"/>
      <c r="EAE19" s="9"/>
      <c r="EAF19" s="9"/>
      <c r="EAG19" s="9"/>
      <c r="EAH19" s="9"/>
      <c r="EAI19" s="9"/>
      <c r="EAJ19" s="9"/>
      <c r="EAK19" s="9"/>
      <c r="EAL19" s="9"/>
      <c r="EAM19" s="9"/>
      <c r="EAN19" s="9"/>
      <c r="EAO19" s="9"/>
      <c r="EAP19" s="9"/>
      <c r="EAQ19" s="9"/>
      <c r="EAR19" s="9"/>
      <c r="EAS19" s="9"/>
      <c r="EAT19" s="9"/>
      <c r="EAU19" s="9"/>
      <c r="EAV19" s="9"/>
      <c r="EAW19" s="9"/>
      <c r="EAX19" s="9"/>
      <c r="EAY19" s="9"/>
      <c r="EAZ19" s="9"/>
      <c r="EBA19" s="9"/>
      <c r="EBB19" s="9"/>
      <c r="EBC19" s="9"/>
      <c r="EBD19" s="9"/>
      <c r="EBE19" s="9"/>
      <c r="EBF19" s="9"/>
      <c r="EBG19" s="9"/>
      <c r="EBH19" s="9"/>
      <c r="EBI19" s="9"/>
      <c r="EBJ19" s="9"/>
      <c r="EBK19" s="9"/>
      <c r="EBL19" s="9"/>
      <c r="EBM19" s="9"/>
      <c r="EBN19" s="9"/>
      <c r="EBO19" s="9"/>
      <c r="EBP19" s="9"/>
      <c r="EBQ19" s="9"/>
      <c r="EBR19" s="9"/>
      <c r="EBS19" s="9"/>
      <c r="EBT19" s="9"/>
      <c r="EBU19" s="9"/>
      <c r="EBV19" s="9"/>
      <c r="EBW19" s="9"/>
      <c r="EBX19" s="9"/>
      <c r="EBY19" s="9"/>
      <c r="EBZ19" s="9"/>
      <c r="ECA19" s="9"/>
      <c r="ECB19" s="9"/>
      <c r="ECC19" s="9"/>
      <c r="ECD19" s="9"/>
      <c r="ECE19" s="9"/>
      <c r="ECF19" s="9"/>
      <c r="ECG19" s="9"/>
      <c r="ECH19" s="9"/>
      <c r="ECI19" s="9"/>
      <c r="ECJ19" s="9"/>
      <c r="ECK19" s="9"/>
      <c r="ECL19" s="9"/>
      <c r="ECM19" s="9"/>
      <c r="ECN19" s="9"/>
      <c r="ECO19" s="9"/>
      <c r="ECP19" s="9"/>
      <c r="ECQ19" s="9"/>
      <c r="ECR19" s="9"/>
      <c r="ECS19" s="9"/>
      <c r="ECT19" s="9"/>
      <c r="ECU19" s="9"/>
      <c r="ECV19" s="9"/>
      <c r="ECW19" s="9"/>
      <c r="ECX19" s="9"/>
      <c r="ECY19" s="9"/>
      <c r="ECZ19" s="9"/>
      <c r="EDA19" s="9"/>
      <c r="EDB19" s="9"/>
      <c r="EDC19" s="9"/>
      <c r="EDD19" s="9"/>
      <c r="EDE19" s="9"/>
      <c r="EDF19" s="9"/>
      <c r="EDG19" s="9"/>
      <c r="EDH19" s="9"/>
      <c r="EDI19" s="9"/>
      <c r="EDJ19" s="9"/>
      <c r="EDK19" s="9"/>
      <c r="EDL19" s="9"/>
      <c r="EDM19" s="9"/>
      <c r="EDN19" s="9"/>
      <c r="EDO19" s="9"/>
      <c r="EDP19" s="9"/>
      <c r="EDQ19" s="9"/>
      <c r="EDR19" s="9"/>
      <c r="EDS19" s="9"/>
      <c r="EDT19" s="9"/>
      <c r="EDU19" s="9"/>
      <c r="EDV19" s="9"/>
      <c r="EDW19" s="9"/>
      <c r="EDX19" s="9"/>
      <c r="EDY19" s="9"/>
      <c r="EDZ19" s="9"/>
      <c r="EEA19" s="9"/>
      <c r="EEB19" s="9"/>
      <c r="EEC19" s="9"/>
      <c r="EED19" s="9"/>
      <c r="EEE19" s="9"/>
      <c r="EEF19" s="9"/>
      <c r="EEG19" s="9"/>
      <c r="EEH19" s="9"/>
      <c r="EEI19" s="9"/>
      <c r="EEJ19" s="9"/>
      <c r="EEK19" s="9"/>
      <c r="EEL19" s="9"/>
      <c r="EEM19" s="9"/>
      <c r="EEN19" s="9"/>
      <c r="EEO19" s="9"/>
      <c r="EEP19" s="9"/>
      <c r="EEQ19" s="9"/>
      <c r="EER19" s="9"/>
      <c r="EES19" s="9"/>
      <c r="EET19" s="9"/>
      <c r="EEU19" s="9"/>
      <c r="EEV19" s="9"/>
      <c r="EEW19" s="9"/>
      <c r="EEX19" s="9"/>
      <c r="EEY19" s="9"/>
      <c r="EEZ19" s="9"/>
      <c r="EFA19" s="9"/>
      <c r="EFB19" s="9"/>
      <c r="EFC19" s="9"/>
      <c r="EFD19" s="9"/>
      <c r="EFE19" s="9"/>
      <c r="EFF19" s="9"/>
      <c r="EFG19" s="9"/>
      <c r="EFH19" s="9"/>
      <c r="EFI19" s="9"/>
      <c r="EFJ19" s="9"/>
      <c r="EFK19" s="9"/>
      <c r="EFL19" s="9"/>
      <c r="EFM19" s="9"/>
      <c r="EFN19" s="9"/>
      <c r="EFO19" s="9"/>
      <c r="EFP19" s="9"/>
      <c r="EFQ19" s="9"/>
      <c r="EFR19" s="9"/>
      <c r="EFS19" s="9"/>
      <c r="EFT19" s="9"/>
      <c r="EFU19" s="9"/>
      <c r="EFV19" s="9"/>
      <c r="EFW19" s="9"/>
      <c r="EFX19" s="9"/>
      <c r="EFY19" s="9"/>
      <c r="EFZ19" s="9"/>
      <c r="EGA19" s="9"/>
      <c r="EGB19" s="9"/>
      <c r="EGC19" s="9"/>
      <c r="EGD19" s="9"/>
      <c r="EGE19" s="9"/>
      <c r="EGF19" s="9"/>
      <c r="EGG19" s="9"/>
      <c r="EGH19" s="9"/>
      <c r="EGI19" s="9"/>
      <c r="EGJ19" s="9"/>
      <c r="EGK19" s="9"/>
      <c r="EGL19" s="9"/>
      <c r="EGM19" s="9"/>
      <c r="EGN19" s="9"/>
      <c r="EGO19" s="9"/>
      <c r="EGP19" s="9"/>
      <c r="EGQ19" s="9"/>
      <c r="EGR19" s="9"/>
      <c r="EGS19" s="9"/>
      <c r="EGT19" s="9"/>
      <c r="EGU19" s="9"/>
      <c r="EGV19" s="9"/>
      <c r="EGW19" s="9"/>
      <c r="EGX19" s="9"/>
      <c r="EGY19" s="9"/>
      <c r="EGZ19" s="9"/>
      <c r="EHA19" s="9"/>
      <c r="EHB19" s="9"/>
      <c r="EHC19" s="9"/>
      <c r="EHD19" s="9"/>
      <c r="EHE19" s="9"/>
      <c r="EHF19" s="9"/>
      <c r="EHG19" s="9"/>
      <c r="EHH19" s="9"/>
      <c r="EHI19" s="9"/>
      <c r="EHJ19" s="9"/>
      <c r="EHK19" s="9"/>
      <c r="EHL19" s="9"/>
      <c r="EHM19" s="9"/>
      <c r="EHN19" s="9"/>
      <c r="EHO19" s="9"/>
      <c r="EHP19" s="9"/>
      <c r="EHQ19" s="9"/>
      <c r="EHR19" s="9"/>
      <c r="EHS19" s="9"/>
      <c r="EHT19" s="9"/>
      <c r="EHU19" s="9"/>
      <c r="EHV19" s="9"/>
      <c r="EHW19" s="9"/>
      <c r="EHX19" s="9"/>
      <c r="EHY19" s="9"/>
      <c r="EHZ19" s="9"/>
      <c r="EIA19" s="9"/>
      <c r="EIB19" s="9"/>
      <c r="EIC19" s="9"/>
      <c r="EID19" s="9"/>
      <c r="EIE19" s="9"/>
      <c r="EIF19" s="9"/>
      <c r="EIG19" s="9"/>
      <c r="EIH19" s="9"/>
      <c r="EII19" s="9"/>
      <c r="EIJ19" s="9"/>
      <c r="EIK19" s="9"/>
      <c r="EIL19" s="9"/>
      <c r="EIM19" s="9"/>
      <c r="EIN19" s="9"/>
      <c r="EIO19" s="9"/>
      <c r="EIP19" s="9"/>
      <c r="EIQ19" s="9"/>
      <c r="EIR19" s="9"/>
      <c r="EIS19" s="9"/>
      <c r="EIT19" s="9"/>
      <c r="EIU19" s="9"/>
      <c r="EIV19" s="9"/>
      <c r="EIW19" s="9"/>
      <c r="EIX19" s="9"/>
      <c r="EIY19" s="9"/>
      <c r="EIZ19" s="9"/>
      <c r="EJA19" s="9"/>
      <c r="EJB19" s="9"/>
      <c r="EJC19" s="9"/>
      <c r="EJD19" s="9"/>
      <c r="EJE19" s="9"/>
      <c r="EJF19" s="9"/>
      <c r="EJG19" s="9"/>
      <c r="EJH19" s="9"/>
      <c r="EJI19" s="9"/>
      <c r="EJJ19" s="9"/>
      <c r="EJK19" s="9"/>
      <c r="EJL19" s="9"/>
      <c r="EJM19" s="9"/>
      <c r="EJN19" s="9"/>
      <c r="EJO19" s="9"/>
      <c r="EJP19" s="9"/>
      <c r="EJQ19" s="9"/>
      <c r="EJR19" s="9"/>
      <c r="EJS19" s="9"/>
      <c r="EJT19" s="9"/>
      <c r="EJU19" s="9"/>
      <c r="EJV19" s="9"/>
      <c r="EJW19" s="9"/>
      <c r="EJX19" s="9"/>
      <c r="EJY19" s="9"/>
      <c r="EJZ19" s="9"/>
      <c r="EKA19" s="9"/>
      <c r="EKB19" s="9"/>
      <c r="EKC19" s="9"/>
      <c r="EKD19" s="9"/>
      <c r="EKE19" s="9"/>
      <c r="EKF19" s="9"/>
      <c r="EKG19" s="9"/>
      <c r="EKH19" s="9"/>
      <c r="EKI19" s="9"/>
      <c r="EKJ19" s="9"/>
      <c r="EKK19" s="9"/>
      <c r="EKL19" s="9"/>
      <c r="EKM19" s="9"/>
      <c r="EKN19" s="9"/>
      <c r="EKO19" s="9"/>
      <c r="EKP19" s="9"/>
      <c r="EKQ19" s="9"/>
      <c r="EKR19" s="9"/>
      <c r="EKS19" s="9"/>
      <c r="EKT19" s="9"/>
      <c r="EKU19" s="9"/>
      <c r="EKV19" s="9"/>
      <c r="EKW19" s="9"/>
      <c r="EKX19" s="9"/>
      <c r="EKY19" s="9"/>
      <c r="EKZ19" s="9"/>
      <c r="ELA19" s="9"/>
      <c r="ELB19" s="9"/>
      <c r="ELC19" s="9"/>
      <c r="ELD19" s="9"/>
      <c r="ELE19" s="9"/>
      <c r="ELF19" s="9"/>
      <c r="ELG19" s="9"/>
      <c r="ELH19" s="9"/>
      <c r="ELI19" s="9"/>
      <c r="ELJ19" s="9"/>
      <c r="ELK19" s="9"/>
      <c r="ELL19" s="9"/>
      <c r="ELM19" s="9"/>
      <c r="ELN19" s="9"/>
      <c r="ELO19" s="9"/>
      <c r="ELP19" s="9"/>
      <c r="ELQ19" s="9"/>
      <c r="ELR19" s="9"/>
      <c r="ELS19" s="9"/>
      <c r="ELT19" s="9"/>
      <c r="ELU19" s="9"/>
      <c r="ELV19" s="9"/>
      <c r="ELW19" s="9"/>
      <c r="ELX19" s="9"/>
      <c r="ELY19" s="9"/>
      <c r="ELZ19" s="9"/>
      <c r="EMA19" s="9"/>
      <c r="EMB19" s="9"/>
      <c r="EMC19" s="9"/>
      <c r="EMD19" s="9"/>
      <c r="EME19" s="9"/>
      <c r="EMF19" s="9"/>
      <c r="EMG19" s="9"/>
      <c r="EMH19" s="9"/>
      <c r="EMI19" s="9"/>
      <c r="EMJ19" s="9"/>
      <c r="EMK19" s="9"/>
      <c r="EML19" s="9"/>
      <c r="EMM19" s="9"/>
      <c r="EMN19" s="9"/>
      <c r="EMO19" s="9"/>
      <c r="EMP19" s="9"/>
      <c r="EMQ19" s="9"/>
      <c r="EMR19" s="9"/>
      <c r="EMS19" s="9"/>
      <c r="EMT19" s="9"/>
      <c r="EMU19" s="9"/>
      <c r="EMV19" s="9"/>
      <c r="EMW19" s="9"/>
      <c r="EMX19" s="9"/>
      <c r="EMY19" s="9"/>
      <c r="EMZ19" s="9"/>
      <c r="ENA19" s="9"/>
      <c r="ENB19" s="9"/>
      <c r="ENC19" s="9"/>
      <c r="END19" s="9"/>
      <c r="ENE19" s="9"/>
      <c r="ENF19" s="9"/>
      <c r="ENG19" s="9"/>
      <c r="ENH19" s="9"/>
      <c r="ENI19" s="9"/>
      <c r="ENJ19" s="9"/>
      <c r="ENK19" s="9"/>
      <c r="ENL19" s="9"/>
      <c r="ENM19" s="9"/>
      <c r="ENN19" s="9"/>
      <c r="ENO19" s="9"/>
      <c r="ENP19" s="9"/>
      <c r="ENQ19" s="9"/>
      <c r="ENR19" s="9"/>
      <c r="ENS19" s="9"/>
      <c r="ENT19" s="9"/>
      <c r="ENU19" s="9"/>
      <c r="ENV19" s="9"/>
      <c r="ENW19" s="9"/>
      <c r="ENX19" s="9"/>
      <c r="ENY19" s="9"/>
      <c r="ENZ19" s="9"/>
      <c r="EOA19" s="9"/>
      <c r="EOB19" s="9"/>
      <c r="EOC19" s="9"/>
      <c r="EOD19" s="9"/>
      <c r="EOE19" s="9"/>
      <c r="EOF19" s="9"/>
      <c r="EOG19" s="9"/>
      <c r="EOH19" s="9"/>
      <c r="EOI19" s="9"/>
      <c r="EOJ19" s="9"/>
      <c r="EOK19" s="9"/>
      <c r="EOL19" s="9"/>
      <c r="EOM19" s="9"/>
      <c r="EON19" s="9"/>
      <c r="EOO19" s="9"/>
      <c r="EOP19" s="9"/>
      <c r="EOQ19" s="9"/>
      <c r="EOR19" s="9"/>
      <c r="EOS19" s="9"/>
      <c r="EOT19" s="9"/>
      <c r="EOU19" s="9"/>
      <c r="EOV19" s="9"/>
      <c r="EOW19" s="9"/>
      <c r="EOX19" s="9"/>
      <c r="EOY19" s="9"/>
      <c r="EOZ19" s="9"/>
      <c r="EPA19" s="9"/>
      <c r="EPB19" s="9"/>
      <c r="EPC19" s="9"/>
      <c r="EPD19" s="9"/>
      <c r="EPE19" s="9"/>
      <c r="EPF19" s="9"/>
      <c r="EPG19" s="9"/>
      <c r="EPH19" s="9"/>
      <c r="EPI19" s="9"/>
      <c r="EPJ19" s="9"/>
      <c r="EPK19" s="9"/>
      <c r="EPL19" s="9"/>
      <c r="EPM19" s="9"/>
      <c r="EPN19" s="9"/>
      <c r="EPO19" s="9"/>
      <c r="EPP19" s="9"/>
      <c r="EPQ19" s="9"/>
      <c r="EPR19" s="9"/>
      <c r="EPS19" s="9"/>
      <c r="EPT19" s="9"/>
      <c r="EPU19" s="9"/>
      <c r="EPV19" s="9"/>
      <c r="EPW19" s="9"/>
      <c r="EPX19" s="9"/>
      <c r="EPY19" s="9"/>
      <c r="EPZ19" s="9"/>
      <c r="EQA19" s="9"/>
      <c r="EQB19" s="9"/>
      <c r="EQC19" s="9"/>
      <c r="EQD19" s="9"/>
      <c r="EQE19" s="9"/>
      <c r="EQF19" s="9"/>
      <c r="EQG19" s="9"/>
      <c r="EQH19" s="9"/>
      <c r="EQI19" s="9"/>
      <c r="EQJ19" s="9"/>
      <c r="EQK19" s="9"/>
      <c r="EQL19" s="9"/>
      <c r="EQM19" s="9"/>
      <c r="EQN19" s="9"/>
      <c r="EQO19" s="9"/>
      <c r="EQP19" s="9"/>
      <c r="EQQ19" s="9"/>
      <c r="EQR19" s="9"/>
      <c r="EQS19" s="9"/>
      <c r="EQT19" s="9"/>
      <c r="EQU19" s="9"/>
      <c r="EQV19" s="9"/>
      <c r="EQW19" s="9"/>
      <c r="EQX19" s="9"/>
      <c r="EQY19" s="9"/>
      <c r="EQZ19" s="9"/>
      <c r="ERA19" s="9"/>
      <c r="ERB19" s="9"/>
      <c r="ERC19" s="9"/>
      <c r="ERD19" s="9"/>
      <c r="ERE19" s="9"/>
      <c r="ERF19" s="9"/>
      <c r="ERG19" s="9"/>
      <c r="ERH19" s="9"/>
      <c r="ERI19" s="9"/>
      <c r="ERJ19" s="9"/>
      <c r="ERK19" s="9"/>
      <c r="ERL19" s="9"/>
      <c r="ERM19" s="9"/>
      <c r="ERN19" s="9"/>
      <c r="ERO19" s="9"/>
      <c r="ERP19" s="9"/>
      <c r="ERQ19" s="9"/>
      <c r="ERR19" s="9"/>
      <c r="ERS19" s="9"/>
      <c r="ERT19" s="9"/>
      <c r="ERU19" s="9"/>
      <c r="ERV19" s="9"/>
      <c r="ERW19" s="9"/>
      <c r="ERX19" s="9"/>
      <c r="ERY19" s="9"/>
      <c r="ERZ19" s="9"/>
      <c r="ESA19" s="9"/>
      <c r="ESB19" s="9"/>
      <c r="ESC19" s="9"/>
      <c r="ESD19" s="9"/>
      <c r="ESE19" s="9"/>
      <c r="ESF19" s="9"/>
      <c r="ESG19" s="9"/>
      <c r="ESH19" s="9"/>
      <c r="ESI19" s="9"/>
      <c r="ESJ19" s="9"/>
      <c r="ESK19" s="9"/>
      <c r="ESL19" s="9"/>
      <c r="ESM19" s="9"/>
      <c r="ESN19" s="9"/>
      <c r="ESO19" s="9"/>
      <c r="ESP19" s="9"/>
      <c r="ESQ19" s="9"/>
      <c r="ESR19" s="9"/>
      <c r="ESS19" s="9"/>
      <c r="EST19" s="9"/>
      <c r="ESU19" s="9"/>
      <c r="ESV19" s="9"/>
      <c r="ESW19" s="9"/>
      <c r="ESX19" s="9"/>
      <c r="ESY19" s="9"/>
      <c r="ESZ19" s="9"/>
      <c r="ETA19" s="9"/>
      <c r="ETB19" s="9"/>
      <c r="ETC19" s="9"/>
      <c r="ETD19" s="9"/>
      <c r="ETE19" s="9"/>
      <c r="ETF19" s="9"/>
      <c r="ETG19" s="9"/>
      <c r="ETH19" s="9"/>
      <c r="ETI19" s="9"/>
      <c r="ETJ19" s="9"/>
      <c r="ETK19" s="9"/>
      <c r="ETL19" s="9"/>
      <c r="ETM19" s="9"/>
      <c r="ETN19" s="9"/>
      <c r="ETO19" s="9"/>
      <c r="ETP19" s="9"/>
      <c r="ETQ19" s="9"/>
      <c r="ETR19" s="9"/>
      <c r="ETS19" s="9"/>
      <c r="ETT19" s="9"/>
      <c r="ETU19" s="9"/>
      <c r="ETV19" s="9"/>
      <c r="ETW19" s="9"/>
      <c r="ETX19" s="9"/>
      <c r="ETY19" s="9"/>
      <c r="ETZ19" s="9"/>
      <c r="EUA19" s="9"/>
      <c r="EUB19" s="9"/>
      <c r="EUC19" s="9"/>
      <c r="EUD19" s="9"/>
      <c r="EUE19" s="9"/>
      <c r="EUF19" s="9"/>
      <c r="EUG19" s="9"/>
      <c r="EUH19" s="9"/>
      <c r="EUI19" s="9"/>
      <c r="EUJ19" s="9"/>
      <c r="EUK19" s="9"/>
      <c r="EUL19" s="9"/>
      <c r="EUM19" s="9"/>
      <c r="EUN19" s="9"/>
      <c r="EUO19" s="9"/>
      <c r="EUP19" s="9"/>
      <c r="EUQ19" s="9"/>
      <c r="EUR19" s="9"/>
      <c r="EUS19" s="9"/>
      <c r="EUT19" s="9"/>
      <c r="EUU19" s="9"/>
      <c r="EUV19" s="9"/>
      <c r="EUW19" s="9"/>
      <c r="EUX19" s="9"/>
      <c r="EUY19" s="9"/>
      <c r="EUZ19" s="9"/>
      <c r="EVA19" s="9"/>
      <c r="EVB19" s="9"/>
      <c r="EVC19" s="9"/>
      <c r="EVD19" s="9"/>
      <c r="EVE19" s="9"/>
      <c r="EVF19" s="9"/>
      <c r="EVG19" s="9"/>
      <c r="EVH19" s="9"/>
      <c r="EVI19" s="9"/>
      <c r="EVJ19" s="9"/>
      <c r="EVK19" s="9"/>
      <c r="EVL19" s="9"/>
      <c r="EVM19" s="9"/>
      <c r="EVN19" s="9"/>
      <c r="EVO19" s="9"/>
      <c r="EVP19" s="9"/>
      <c r="EVQ19" s="9"/>
      <c r="EVR19" s="9"/>
      <c r="EVS19" s="9"/>
      <c r="EVT19" s="9"/>
      <c r="EVU19" s="9"/>
      <c r="EVV19" s="9"/>
      <c r="EVW19" s="9"/>
      <c r="EVX19" s="9"/>
      <c r="EVY19" s="9"/>
      <c r="EVZ19" s="9"/>
      <c r="EWA19" s="9"/>
      <c r="EWB19" s="9"/>
      <c r="EWC19" s="9"/>
      <c r="EWD19" s="9"/>
      <c r="EWE19" s="9"/>
      <c r="EWF19" s="9"/>
      <c r="EWG19" s="9"/>
      <c r="EWH19" s="9"/>
      <c r="EWI19" s="9"/>
      <c r="EWJ19" s="9"/>
      <c r="EWK19" s="9"/>
      <c r="EWL19" s="9"/>
      <c r="EWM19" s="9"/>
      <c r="EWN19" s="9"/>
      <c r="EWO19" s="9"/>
      <c r="EWP19" s="9"/>
      <c r="EWQ19" s="9"/>
      <c r="EWR19" s="9"/>
      <c r="EWS19" s="9"/>
      <c r="EWT19" s="9"/>
      <c r="EWU19" s="9"/>
      <c r="EWV19" s="9"/>
      <c r="EWW19" s="9"/>
      <c r="EWX19" s="9"/>
      <c r="EWY19" s="9"/>
      <c r="EWZ19" s="9"/>
      <c r="EXA19" s="9"/>
      <c r="EXB19" s="9"/>
      <c r="EXC19" s="9"/>
      <c r="EXD19" s="9"/>
      <c r="EXE19" s="9"/>
      <c r="EXF19" s="9"/>
      <c r="EXG19" s="9"/>
      <c r="EXH19" s="9"/>
      <c r="EXI19" s="9"/>
      <c r="EXJ19" s="9"/>
      <c r="EXK19" s="9"/>
      <c r="EXL19" s="9"/>
      <c r="EXM19" s="9"/>
      <c r="EXN19" s="9"/>
      <c r="EXO19" s="9"/>
      <c r="EXP19" s="9"/>
      <c r="EXQ19" s="9"/>
      <c r="EXR19" s="9"/>
      <c r="EXS19" s="9"/>
      <c r="EXT19" s="9"/>
      <c r="EXU19" s="9"/>
      <c r="EXV19" s="9"/>
      <c r="EXW19" s="9"/>
      <c r="EXX19" s="9"/>
      <c r="EXY19" s="9"/>
      <c r="EXZ19" s="9"/>
      <c r="EYA19" s="9"/>
      <c r="EYB19" s="9"/>
      <c r="EYC19" s="9"/>
      <c r="EYD19" s="9"/>
      <c r="EYE19" s="9"/>
      <c r="EYF19" s="9"/>
      <c r="EYG19" s="9"/>
      <c r="EYH19" s="9"/>
      <c r="EYI19" s="9"/>
      <c r="EYJ19" s="9"/>
      <c r="EYK19" s="9"/>
      <c r="EYL19" s="9"/>
      <c r="EYM19" s="9"/>
      <c r="EYN19" s="9"/>
      <c r="EYO19" s="9"/>
      <c r="EYP19" s="9"/>
      <c r="EYQ19" s="9"/>
      <c r="EYR19" s="9"/>
      <c r="EYS19" s="9"/>
      <c r="EYT19" s="9"/>
      <c r="EYU19" s="9"/>
      <c r="EYV19" s="9"/>
      <c r="EYW19" s="9"/>
      <c r="EYX19" s="9"/>
      <c r="EYY19" s="9"/>
      <c r="EYZ19" s="9"/>
      <c r="EZA19" s="9"/>
      <c r="EZB19" s="9"/>
      <c r="EZC19" s="9"/>
      <c r="EZD19" s="9"/>
      <c r="EZE19" s="9"/>
      <c r="EZF19" s="9"/>
      <c r="EZG19" s="9"/>
      <c r="EZH19" s="9"/>
      <c r="EZI19" s="9"/>
      <c r="EZJ19" s="9"/>
      <c r="EZK19" s="9"/>
      <c r="EZL19" s="9"/>
      <c r="EZM19" s="9"/>
      <c r="EZN19" s="9"/>
      <c r="EZO19" s="9"/>
      <c r="EZP19" s="9"/>
      <c r="EZQ19" s="9"/>
      <c r="EZR19" s="9"/>
      <c r="EZS19" s="9"/>
      <c r="EZT19" s="9"/>
      <c r="EZU19" s="9"/>
      <c r="EZV19" s="9"/>
      <c r="EZW19" s="9"/>
      <c r="EZX19" s="9"/>
      <c r="EZY19" s="9"/>
      <c r="EZZ19" s="9"/>
      <c r="FAA19" s="9"/>
      <c r="FAB19" s="9"/>
      <c r="FAC19" s="9"/>
      <c r="FAD19" s="9"/>
      <c r="FAE19" s="9"/>
      <c r="FAF19" s="9"/>
      <c r="FAG19" s="9"/>
      <c r="FAH19" s="9"/>
      <c r="FAI19" s="9"/>
      <c r="FAJ19" s="9"/>
      <c r="FAK19" s="9"/>
      <c r="FAL19" s="9"/>
      <c r="FAM19" s="9"/>
      <c r="FAN19" s="9"/>
      <c r="FAO19" s="9"/>
      <c r="FAP19" s="9"/>
      <c r="FAQ19" s="9"/>
      <c r="FAR19" s="9"/>
      <c r="FAS19" s="9"/>
      <c r="FAT19" s="9"/>
      <c r="FAU19" s="9"/>
      <c r="FAV19" s="9"/>
      <c r="FAW19" s="9"/>
      <c r="FAX19" s="9"/>
      <c r="FAY19" s="9"/>
      <c r="FAZ19" s="9"/>
      <c r="FBA19" s="9"/>
      <c r="FBB19" s="9"/>
      <c r="FBC19" s="9"/>
      <c r="FBD19" s="9"/>
      <c r="FBE19" s="9"/>
      <c r="FBF19" s="9"/>
      <c r="FBG19" s="9"/>
      <c r="FBH19" s="9"/>
      <c r="FBI19" s="9"/>
      <c r="FBJ19" s="9"/>
      <c r="FBK19" s="9"/>
      <c r="FBL19" s="9"/>
      <c r="FBM19" s="9"/>
      <c r="FBN19" s="9"/>
      <c r="FBO19" s="9"/>
      <c r="FBP19" s="9"/>
      <c r="FBQ19" s="9"/>
      <c r="FBR19" s="9"/>
      <c r="FBS19" s="9"/>
      <c r="FBT19" s="9"/>
      <c r="FBU19" s="9"/>
      <c r="FBV19" s="9"/>
      <c r="FBW19" s="9"/>
      <c r="FBX19" s="9"/>
      <c r="FBY19" s="9"/>
      <c r="FBZ19" s="9"/>
      <c r="FCA19" s="9"/>
      <c r="FCB19" s="9"/>
      <c r="FCC19" s="9"/>
      <c r="FCD19" s="9"/>
      <c r="FCE19" s="9"/>
      <c r="FCF19" s="9"/>
      <c r="FCG19" s="9"/>
      <c r="FCH19" s="9"/>
      <c r="FCI19" s="9"/>
      <c r="FCJ19" s="9"/>
      <c r="FCK19" s="9"/>
      <c r="FCL19" s="9"/>
      <c r="FCM19" s="9"/>
      <c r="FCN19" s="9"/>
      <c r="FCO19" s="9"/>
      <c r="FCP19" s="9"/>
      <c r="FCQ19" s="9"/>
      <c r="FCR19" s="9"/>
      <c r="FCS19" s="9"/>
      <c r="FCT19" s="9"/>
      <c r="FCU19" s="9"/>
      <c r="FCV19" s="9"/>
      <c r="FCW19" s="9"/>
      <c r="FCX19" s="9"/>
      <c r="FCY19" s="9"/>
      <c r="FCZ19" s="9"/>
      <c r="FDA19" s="9"/>
      <c r="FDB19" s="9"/>
      <c r="FDC19" s="9"/>
      <c r="FDD19" s="9"/>
      <c r="FDE19" s="9"/>
      <c r="FDF19" s="9"/>
      <c r="FDG19" s="9"/>
      <c r="FDH19" s="9"/>
      <c r="FDI19" s="9"/>
      <c r="FDJ19" s="9"/>
      <c r="FDK19" s="9"/>
      <c r="FDL19" s="9"/>
      <c r="FDM19" s="9"/>
      <c r="FDN19" s="9"/>
      <c r="FDO19" s="9"/>
      <c r="FDP19" s="9"/>
      <c r="FDQ19" s="9"/>
      <c r="FDR19" s="9"/>
      <c r="FDS19" s="9"/>
      <c r="FDT19" s="9"/>
      <c r="FDU19" s="9"/>
      <c r="FDV19" s="9"/>
      <c r="FDW19" s="9"/>
      <c r="FDX19" s="9"/>
      <c r="FDY19" s="9"/>
      <c r="FDZ19" s="9"/>
      <c r="FEA19" s="9"/>
      <c r="FEB19" s="9"/>
      <c r="FEC19" s="9"/>
      <c r="FED19" s="9"/>
      <c r="FEE19" s="9"/>
      <c r="FEF19" s="9"/>
      <c r="FEG19" s="9"/>
      <c r="FEH19" s="9"/>
      <c r="FEI19" s="9"/>
      <c r="FEJ19" s="9"/>
      <c r="FEK19" s="9"/>
      <c r="FEL19" s="9"/>
      <c r="FEM19" s="9"/>
      <c r="FEN19" s="9"/>
      <c r="FEO19" s="9"/>
      <c r="FEP19" s="9"/>
      <c r="FEQ19" s="9"/>
      <c r="FER19" s="9"/>
      <c r="FES19" s="9"/>
      <c r="FET19" s="9"/>
      <c r="FEU19" s="9"/>
      <c r="FEV19" s="9"/>
      <c r="FEW19" s="9"/>
      <c r="FEX19" s="9"/>
      <c r="FEY19" s="9"/>
      <c r="FEZ19" s="9"/>
      <c r="FFA19" s="9"/>
      <c r="FFB19" s="9"/>
      <c r="FFC19" s="9"/>
      <c r="FFD19" s="9"/>
      <c r="FFE19" s="9"/>
      <c r="FFF19" s="9"/>
      <c r="FFG19" s="9"/>
      <c r="FFH19" s="9"/>
      <c r="FFI19" s="9"/>
      <c r="FFJ19" s="9"/>
      <c r="FFK19" s="9"/>
      <c r="FFL19" s="9"/>
      <c r="FFM19" s="9"/>
      <c r="FFN19" s="9"/>
      <c r="FFO19" s="9"/>
      <c r="FFP19" s="9"/>
      <c r="FFQ19" s="9"/>
      <c r="FFR19" s="9"/>
      <c r="FFS19" s="9"/>
      <c r="FFT19" s="9"/>
      <c r="FFU19" s="9"/>
      <c r="FFV19" s="9"/>
      <c r="FFW19" s="9"/>
      <c r="FFX19" s="9"/>
      <c r="FFY19" s="9"/>
      <c r="FFZ19" s="9"/>
      <c r="FGA19" s="9"/>
      <c r="FGB19" s="9"/>
      <c r="FGC19" s="9"/>
      <c r="FGD19" s="9"/>
      <c r="FGE19" s="9"/>
      <c r="FGF19" s="9"/>
      <c r="FGG19" s="9"/>
      <c r="FGH19" s="9"/>
      <c r="FGI19" s="9"/>
      <c r="FGJ19" s="9"/>
      <c r="FGK19" s="9"/>
      <c r="FGL19" s="9"/>
      <c r="FGM19" s="9"/>
      <c r="FGN19" s="9"/>
      <c r="FGO19" s="9"/>
      <c r="FGP19" s="9"/>
      <c r="FGQ19" s="9"/>
      <c r="FGR19" s="9"/>
      <c r="FGS19" s="9"/>
      <c r="FGT19" s="9"/>
      <c r="FGU19" s="9"/>
      <c r="FGV19" s="9"/>
      <c r="FGW19" s="9"/>
      <c r="FGX19" s="9"/>
      <c r="FGY19" s="9"/>
      <c r="FGZ19" s="9"/>
      <c r="FHA19" s="9"/>
      <c r="FHB19" s="9"/>
      <c r="FHC19" s="9"/>
      <c r="FHD19" s="9"/>
      <c r="FHE19" s="9"/>
      <c r="FHF19" s="9"/>
      <c r="FHG19" s="9"/>
      <c r="FHH19" s="9"/>
      <c r="FHI19" s="9"/>
      <c r="FHJ19" s="9"/>
      <c r="FHK19" s="9"/>
      <c r="FHL19" s="9"/>
      <c r="FHM19" s="9"/>
      <c r="FHN19" s="9"/>
      <c r="FHO19" s="9"/>
      <c r="FHP19" s="9"/>
      <c r="FHQ19" s="9"/>
      <c r="FHR19" s="9"/>
      <c r="FHS19" s="9"/>
      <c r="FHT19" s="9"/>
      <c r="FHU19" s="9"/>
      <c r="FHV19" s="9"/>
      <c r="FHW19" s="9"/>
      <c r="FHX19" s="9"/>
      <c r="FHY19" s="9"/>
      <c r="FHZ19" s="9"/>
      <c r="FIA19" s="9"/>
      <c r="FIB19" s="9"/>
      <c r="FIC19" s="9"/>
      <c r="FID19" s="9"/>
      <c r="FIE19" s="9"/>
      <c r="FIF19" s="9"/>
      <c r="FIG19" s="9"/>
      <c r="FIH19" s="9"/>
      <c r="FII19" s="9"/>
      <c r="FIJ19" s="9"/>
      <c r="FIK19" s="9"/>
      <c r="FIL19" s="9"/>
      <c r="FIM19" s="9"/>
      <c r="FIN19" s="9"/>
      <c r="FIO19" s="9"/>
      <c r="FIP19" s="9"/>
      <c r="FIQ19" s="9"/>
      <c r="FIR19" s="9"/>
      <c r="FIS19" s="9"/>
      <c r="FIT19" s="9"/>
      <c r="FIU19" s="9"/>
      <c r="FIV19" s="9"/>
      <c r="FIW19" s="9"/>
      <c r="FIX19" s="9"/>
      <c r="FIY19" s="9"/>
      <c r="FIZ19" s="9"/>
      <c r="FJA19" s="9"/>
      <c r="FJB19" s="9"/>
      <c r="FJC19" s="9"/>
      <c r="FJD19" s="9"/>
      <c r="FJE19" s="9"/>
      <c r="FJF19" s="9"/>
      <c r="FJG19" s="9"/>
      <c r="FJH19" s="9"/>
      <c r="FJI19" s="9"/>
      <c r="FJJ19" s="9"/>
      <c r="FJK19" s="9"/>
      <c r="FJL19" s="9"/>
      <c r="FJM19" s="9"/>
      <c r="FJN19" s="9"/>
      <c r="FJO19" s="9"/>
      <c r="FJP19" s="9"/>
      <c r="FJQ19" s="9"/>
      <c r="FJR19" s="9"/>
      <c r="FJS19" s="9"/>
      <c r="FJT19" s="9"/>
      <c r="FJU19" s="9"/>
      <c r="FJV19" s="9"/>
      <c r="FJW19" s="9"/>
      <c r="FJX19" s="9"/>
      <c r="FJY19" s="9"/>
      <c r="FJZ19" s="9"/>
      <c r="FKA19" s="9"/>
      <c r="FKB19" s="9"/>
      <c r="FKC19" s="9"/>
      <c r="FKD19" s="9"/>
      <c r="FKE19" s="9"/>
      <c r="FKF19" s="9"/>
      <c r="FKG19" s="9"/>
      <c r="FKH19" s="9"/>
      <c r="FKI19" s="9"/>
      <c r="FKJ19" s="9"/>
      <c r="FKK19" s="9"/>
      <c r="FKL19" s="9"/>
      <c r="FKM19" s="9"/>
      <c r="FKN19" s="9"/>
      <c r="FKO19" s="9"/>
      <c r="FKP19" s="9"/>
      <c r="FKQ19" s="9"/>
      <c r="FKR19" s="9"/>
      <c r="FKS19" s="9"/>
      <c r="FKT19" s="9"/>
      <c r="FKU19" s="9"/>
      <c r="FKV19" s="9"/>
      <c r="FKW19" s="9"/>
      <c r="FKX19" s="9"/>
      <c r="FKY19" s="9"/>
      <c r="FKZ19" s="9"/>
      <c r="FLA19" s="9"/>
      <c r="FLB19" s="9"/>
      <c r="FLC19" s="9"/>
      <c r="FLD19" s="9"/>
      <c r="FLE19" s="9"/>
      <c r="FLF19" s="9"/>
      <c r="FLG19" s="9"/>
      <c r="FLH19" s="9"/>
      <c r="FLI19" s="9"/>
      <c r="FLJ19" s="9"/>
      <c r="FLK19" s="9"/>
      <c r="FLL19" s="9"/>
      <c r="FLM19" s="9"/>
      <c r="FLN19" s="9"/>
      <c r="FLO19" s="9"/>
      <c r="FLP19" s="9"/>
      <c r="FLQ19" s="9"/>
      <c r="FLR19" s="9"/>
      <c r="FLS19" s="9"/>
      <c r="FLT19" s="9"/>
      <c r="FLU19" s="9"/>
      <c r="FLV19" s="9"/>
      <c r="FLW19" s="9"/>
      <c r="FLX19" s="9"/>
      <c r="FLY19" s="9"/>
      <c r="FLZ19" s="9"/>
      <c r="FMA19" s="9"/>
      <c r="FMB19" s="9"/>
      <c r="FMC19" s="9"/>
      <c r="FMD19" s="9"/>
      <c r="FME19" s="9"/>
      <c r="FMF19" s="9"/>
      <c r="FMG19" s="9"/>
      <c r="FMH19" s="9"/>
      <c r="FMI19" s="9"/>
      <c r="FMJ19" s="9"/>
      <c r="FMK19" s="9"/>
      <c r="FML19" s="9"/>
      <c r="FMM19" s="9"/>
      <c r="FMN19" s="9"/>
      <c r="FMO19" s="9"/>
      <c r="FMP19" s="9"/>
      <c r="FMQ19" s="9"/>
      <c r="FMR19" s="9"/>
      <c r="FMS19" s="9"/>
      <c r="FMT19" s="9"/>
      <c r="FMU19" s="9"/>
      <c r="FMV19" s="9"/>
      <c r="FMW19" s="9"/>
      <c r="FMX19" s="9"/>
      <c r="FMY19" s="9"/>
      <c r="FMZ19" s="9"/>
      <c r="FNA19" s="9"/>
      <c r="FNB19" s="9"/>
      <c r="FNC19" s="9"/>
      <c r="FND19" s="9"/>
      <c r="FNE19" s="9"/>
      <c r="FNF19" s="9"/>
      <c r="FNG19" s="9"/>
      <c r="FNH19" s="9"/>
      <c r="FNI19" s="9"/>
      <c r="FNJ19" s="9"/>
      <c r="FNK19" s="9"/>
      <c r="FNL19" s="9"/>
      <c r="FNM19" s="9"/>
      <c r="FNN19" s="9"/>
      <c r="FNO19" s="9"/>
      <c r="FNP19" s="9"/>
      <c r="FNQ19" s="9"/>
      <c r="FNR19" s="9"/>
      <c r="FNS19" s="9"/>
      <c r="FNT19" s="9"/>
      <c r="FNU19" s="9"/>
      <c r="FNV19" s="9"/>
      <c r="FNW19" s="9"/>
      <c r="FNX19" s="9"/>
      <c r="FNY19" s="9"/>
      <c r="FNZ19" s="9"/>
      <c r="FOA19" s="9"/>
      <c r="FOB19" s="9"/>
      <c r="FOC19" s="9"/>
      <c r="FOD19" s="9"/>
      <c r="FOE19" s="9"/>
      <c r="FOF19" s="9"/>
      <c r="FOG19" s="9"/>
      <c r="FOH19" s="9"/>
      <c r="FOI19" s="9"/>
      <c r="FOJ19" s="9"/>
      <c r="FOK19" s="9"/>
      <c r="FOL19" s="9"/>
      <c r="FOM19" s="9"/>
      <c r="FON19" s="9"/>
      <c r="FOO19" s="9"/>
      <c r="FOP19" s="9"/>
      <c r="FOQ19" s="9"/>
      <c r="FOR19" s="9"/>
      <c r="FOS19" s="9"/>
      <c r="FOT19" s="9"/>
      <c r="FOU19" s="9"/>
      <c r="FOV19" s="9"/>
      <c r="FOW19" s="9"/>
      <c r="FOX19" s="9"/>
      <c r="FOY19" s="9"/>
      <c r="FOZ19" s="9"/>
      <c r="FPA19" s="9"/>
      <c r="FPB19" s="9"/>
      <c r="FPC19" s="9"/>
      <c r="FPD19" s="9"/>
      <c r="FPE19" s="9"/>
      <c r="FPF19" s="9"/>
      <c r="FPG19" s="9"/>
      <c r="FPH19" s="9"/>
      <c r="FPI19" s="9"/>
      <c r="FPJ19" s="9"/>
      <c r="FPK19" s="9"/>
      <c r="FPL19" s="9"/>
      <c r="FPM19" s="9"/>
      <c r="FPN19" s="9"/>
      <c r="FPO19" s="9"/>
      <c r="FPP19" s="9"/>
      <c r="FPQ19" s="9"/>
      <c r="FPR19" s="9"/>
      <c r="FPS19" s="9"/>
      <c r="FPT19" s="9"/>
      <c r="FPU19" s="9"/>
      <c r="FPV19" s="9"/>
      <c r="FPW19" s="9"/>
      <c r="FPX19" s="9"/>
      <c r="FPY19" s="9"/>
      <c r="FPZ19" s="9"/>
      <c r="FQA19" s="9"/>
      <c r="FQB19" s="9"/>
      <c r="FQC19" s="9"/>
      <c r="FQD19" s="9"/>
      <c r="FQE19" s="9"/>
      <c r="FQF19" s="9"/>
      <c r="FQG19" s="9"/>
      <c r="FQH19" s="9"/>
      <c r="FQI19" s="9"/>
      <c r="FQJ19" s="9"/>
      <c r="FQK19" s="9"/>
      <c r="FQL19" s="9"/>
      <c r="FQM19" s="9"/>
      <c r="FQN19" s="9"/>
      <c r="FQO19" s="9"/>
      <c r="FQP19" s="9"/>
      <c r="FQQ19" s="9"/>
      <c r="FQR19" s="9"/>
      <c r="FQS19" s="9"/>
      <c r="FQT19" s="9"/>
      <c r="FQU19" s="9"/>
      <c r="FQV19" s="9"/>
      <c r="FQW19" s="9"/>
      <c r="FQX19" s="9"/>
      <c r="FQY19" s="9"/>
      <c r="FQZ19" s="9"/>
      <c r="FRA19" s="9"/>
      <c r="FRB19" s="9"/>
      <c r="FRC19" s="9"/>
      <c r="FRD19" s="9"/>
      <c r="FRE19" s="9"/>
      <c r="FRF19" s="9"/>
      <c r="FRG19" s="9"/>
      <c r="FRH19" s="9"/>
      <c r="FRI19" s="9"/>
      <c r="FRJ19" s="9"/>
      <c r="FRK19" s="9"/>
      <c r="FRL19" s="9"/>
      <c r="FRM19" s="9"/>
      <c r="FRN19" s="9"/>
      <c r="FRO19" s="9"/>
      <c r="FRP19" s="9"/>
      <c r="FRQ19" s="9"/>
      <c r="FRR19" s="9"/>
      <c r="FRS19" s="9"/>
      <c r="FRT19" s="9"/>
      <c r="FRU19" s="9"/>
      <c r="FRV19" s="9"/>
      <c r="FRW19" s="9"/>
      <c r="FRX19" s="9"/>
      <c r="FRY19" s="9"/>
      <c r="FRZ19" s="9"/>
      <c r="FSA19" s="9"/>
      <c r="FSB19" s="9"/>
      <c r="FSC19" s="9"/>
      <c r="FSD19" s="9"/>
      <c r="FSE19" s="9"/>
      <c r="FSF19" s="9"/>
      <c r="FSG19" s="9"/>
      <c r="FSH19" s="9"/>
      <c r="FSI19" s="9"/>
      <c r="FSJ19" s="9"/>
      <c r="FSK19" s="9"/>
      <c r="FSL19" s="9"/>
      <c r="FSM19" s="9"/>
      <c r="FSN19" s="9"/>
      <c r="FSO19" s="9"/>
      <c r="FSP19" s="9"/>
      <c r="FSQ19" s="9"/>
      <c r="FSR19" s="9"/>
      <c r="FSS19" s="9"/>
      <c r="FST19" s="9"/>
      <c r="FSU19" s="9"/>
      <c r="FSV19" s="9"/>
      <c r="FSW19" s="9"/>
      <c r="FSX19" s="9"/>
      <c r="FSY19" s="9"/>
      <c r="FSZ19" s="9"/>
      <c r="FTA19" s="9"/>
      <c r="FTB19" s="9"/>
      <c r="FTC19" s="9"/>
      <c r="FTD19" s="9"/>
      <c r="FTE19" s="9"/>
      <c r="FTF19" s="9"/>
      <c r="FTG19" s="9"/>
      <c r="FTH19" s="9"/>
      <c r="FTI19" s="9"/>
      <c r="FTJ19" s="9"/>
      <c r="FTK19" s="9"/>
      <c r="FTL19" s="9"/>
      <c r="FTM19" s="9"/>
      <c r="FTN19" s="9"/>
      <c r="FTO19" s="9"/>
      <c r="FTP19" s="9"/>
      <c r="FTQ19" s="9"/>
      <c r="FTR19" s="9"/>
      <c r="FTS19" s="9"/>
      <c r="FTT19" s="9"/>
      <c r="FTU19" s="9"/>
      <c r="FTV19" s="9"/>
      <c r="FTW19" s="9"/>
      <c r="FTX19" s="9"/>
      <c r="FTY19" s="9"/>
      <c r="FTZ19" s="9"/>
      <c r="FUA19" s="9"/>
      <c r="FUB19" s="9"/>
      <c r="FUC19" s="9"/>
      <c r="FUD19" s="9"/>
      <c r="FUE19" s="9"/>
      <c r="FUF19" s="9"/>
      <c r="FUG19" s="9"/>
      <c r="FUH19" s="9"/>
      <c r="FUI19" s="9"/>
      <c r="FUJ19" s="9"/>
      <c r="FUK19" s="9"/>
      <c r="FUL19" s="9"/>
      <c r="FUM19" s="9"/>
      <c r="FUN19" s="9"/>
      <c r="FUO19" s="9"/>
      <c r="FUP19" s="9"/>
      <c r="FUQ19" s="9"/>
      <c r="FUR19" s="9"/>
      <c r="FUS19" s="9"/>
      <c r="FUT19" s="9"/>
      <c r="FUU19" s="9"/>
      <c r="FUV19" s="9"/>
      <c r="FUW19" s="9"/>
      <c r="FUX19" s="9"/>
      <c r="FUY19" s="9"/>
      <c r="FUZ19" s="9"/>
      <c r="FVA19" s="9"/>
      <c r="FVB19" s="9"/>
      <c r="FVC19" s="9"/>
      <c r="FVD19" s="9"/>
      <c r="FVE19" s="9"/>
      <c r="FVF19" s="9"/>
      <c r="FVG19" s="9"/>
      <c r="FVH19" s="9"/>
      <c r="FVI19" s="9"/>
      <c r="FVJ19" s="9"/>
      <c r="FVK19" s="9"/>
      <c r="FVL19" s="9"/>
      <c r="FVM19" s="9"/>
      <c r="FVN19" s="9"/>
      <c r="FVO19" s="9"/>
      <c r="FVP19" s="9"/>
      <c r="FVQ19" s="9"/>
      <c r="FVR19" s="9"/>
      <c r="FVS19" s="9"/>
      <c r="FVT19" s="9"/>
      <c r="FVU19" s="9"/>
      <c r="FVV19" s="9"/>
      <c r="FVW19" s="9"/>
      <c r="FVX19" s="9"/>
      <c r="FVY19" s="9"/>
      <c r="FVZ19" s="9"/>
      <c r="FWA19" s="9"/>
      <c r="FWB19" s="9"/>
      <c r="FWC19" s="9"/>
      <c r="FWD19" s="9"/>
      <c r="FWE19" s="9"/>
      <c r="FWF19" s="9"/>
      <c r="FWG19" s="9"/>
      <c r="FWH19" s="9"/>
      <c r="FWI19" s="9"/>
      <c r="FWJ19" s="9"/>
      <c r="FWK19" s="9"/>
      <c r="FWL19" s="9"/>
      <c r="FWM19" s="9"/>
      <c r="FWN19" s="9"/>
      <c r="FWO19" s="9"/>
      <c r="FWP19" s="9"/>
      <c r="FWQ19" s="9"/>
      <c r="FWR19" s="9"/>
      <c r="FWS19" s="9"/>
      <c r="FWT19" s="9"/>
      <c r="FWU19" s="9"/>
      <c r="FWV19" s="9"/>
      <c r="FWW19" s="9"/>
      <c r="FWX19" s="9"/>
      <c r="FWY19" s="9"/>
      <c r="FWZ19" s="9"/>
      <c r="FXA19" s="9"/>
      <c r="FXB19" s="9"/>
      <c r="FXC19" s="9"/>
      <c r="FXD19" s="9"/>
      <c r="FXE19" s="9"/>
      <c r="FXF19" s="9"/>
      <c r="FXG19" s="9"/>
      <c r="FXH19" s="9"/>
      <c r="FXI19" s="9"/>
      <c r="FXJ19" s="9"/>
      <c r="FXK19" s="9"/>
      <c r="FXL19" s="9"/>
      <c r="FXM19" s="9"/>
      <c r="FXN19" s="9"/>
      <c r="FXO19" s="9"/>
      <c r="FXP19" s="9"/>
      <c r="FXQ19" s="9"/>
      <c r="FXR19" s="9"/>
      <c r="FXS19" s="9"/>
      <c r="FXT19" s="9"/>
      <c r="FXU19" s="9"/>
      <c r="FXV19" s="9"/>
      <c r="FXW19" s="9"/>
      <c r="FXX19" s="9"/>
      <c r="FXY19" s="9"/>
      <c r="FXZ19" s="9"/>
      <c r="FYA19" s="9"/>
      <c r="FYB19" s="9"/>
      <c r="FYC19" s="9"/>
      <c r="FYD19" s="9"/>
      <c r="FYE19" s="9"/>
      <c r="FYF19" s="9"/>
      <c r="FYG19" s="9"/>
      <c r="FYH19" s="9"/>
      <c r="FYI19" s="9"/>
      <c r="FYJ19" s="9"/>
      <c r="FYK19" s="9"/>
      <c r="FYL19" s="9"/>
      <c r="FYM19" s="9"/>
      <c r="FYN19" s="9"/>
      <c r="FYO19" s="9"/>
      <c r="FYP19" s="9"/>
      <c r="FYQ19" s="9"/>
      <c r="FYR19" s="9"/>
      <c r="FYS19" s="9"/>
      <c r="FYT19" s="9"/>
      <c r="FYU19" s="9"/>
      <c r="FYV19" s="9"/>
      <c r="FYW19" s="9"/>
      <c r="FYX19" s="9"/>
      <c r="FYY19" s="9"/>
      <c r="FYZ19" s="9"/>
      <c r="FZA19" s="9"/>
      <c r="FZB19" s="9"/>
      <c r="FZC19" s="9"/>
      <c r="FZD19" s="9"/>
      <c r="FZE19" s="9"/>
      <c r="FZF19" s="9"/>
      <c r="FZG19" s="9"/>
      <c r="FZH19" s="9"/>
      <c r="FZI19" s="9"/>
      <c r="FZJ19" s="9"/>
      <c r="FZK19" s="9"/>
      <c r="FZL19" s="9"/>
      <c r="FZM19" s="9"/>
      <c r="FZN19" s="9"/>
      <c r="FZO19" s="9"/>
      <c r="FZP19" s="9"/>
      <c r="FZQ19" s="9"/>
      <c r="FZR19" s="9"/>
      <c r="FZS19" s="9"/>
      <c r="FZT19" s="9"/>
      <c r="FZU19" s="9"/>
      <c r="FZV19" s="9"/>
      <c r="FZW19" s="9"/>
      <c r="FZX19" s="9"/>
      <c r="FZY19" s="9"/>
      <c r="FZZ19" s="9"/>
      <c r="GAA19" s="9"/>
      <c r="GAB19" s="9"/>
      <c r="GAC19" s="9"/>
      <c r="GAD19" s="9"/>
      <c r="GAE19" s="9"/>
      <c r="GAF19" s="9"/>
      <c r="GAG19" s="9"/>
      <c r="GAH19" s="9"/>
      <c r="GAI19" s="9"/>
      <c r="GAJ19" s="9"/>
      <c r="GAK19" s="9"/>
      <c r="GAL19" s="9"/>
      <c r="GAM19" s="9"/>
      <c r="GAN19" s="9"/>
      <c r="GAO19" s="9"/>
      <c r="GAP19" s="9"/>
      <c r="GAQ19" s="9"/>
      <c r="GAR19" s="9"/>
      <c r="GAS19" s="9"/>
      <c r="GAT19" s="9"/>
      <c r="GAU19" s="9"/>
      <c r="GAV19" s="9"/>
      <c r="GAW19" s="9"/>
      <c r="GAX19" s="9"/>
      <c r="GAY19" s="9"/>
      <c r="GAZ19" s="9"/>
      <c r="GBA19" s="9"/>
      <c r="GBB19" s="9"/>
      <c r="GBC19" s="9"/>
      <c r="GBD19" s="9"/>
      <c r="GBE19" s="9"/>
      <c r="GBF19" s="9"/>
      <c r="GBG19" s="9"/>
      <c r="GBH19" s="9"/>
      <c r="GBI19" s="9"/>
      <c r="GBJ19" s="9"/>
      <c r="GBK19" s="9"/>
      <c r="GBL19" s="9"/>
      <c r="GBM19" s="9"/>
      <c r="GBN19" s="9"/>
      <c r="GBO19" s="9"/>
      <c r="GBP19" s="9"/>
      <c r="GBQ19" s="9"/>
      <c r="GBR19" s="9"/>
      <c r="GBS19" s="9"/>
      <c r="GBT19" s="9"/>
      <c r="GBU19" s="9"/>
      <c r="GBV19" s="9"/>
      <c r="GBW19" s="9"/>
      <c r="GBX19" s="9"/>
      <c r="GBY19" s="9"/>
      <c r="GBZ19" s="9"/>
      <c r="GCA19" s="9"/>
      <c r="GCB19" s="9"/>
      <c r="GCC19" s="9"/>
      <c r="GCD19" s="9"/>
      <c r="GCE19" s="9"/>
      <c r="GCF19" s="9"/>
      <c r="GCG19" s="9"/>
      <c r="GCH19" s="9"/>
      <c r="GCI19" s="9"/>
      <c r="GCJ19" s="9"/>
      <c r="GCK19" s="9"/>
      <c r="GCL19" s="9"/>
      <c r="GCM19" s="9"/>
      <c r="GCN19" s="9"/>
      <c r="GCO19" s="9"/>
      <c r="GCP19" s="9"/>
      <c r="GCQ19" s="9"/>
      <c r="GCR19" s="9"/>
      <c r="GCS19" s="9"/>
      <c r="GCT19" s="9"/>
      <c r="GCU19" s="9"/>
      <c r="GCV19" s="9"/>
      <c r="GCW19" s="9"/>
      <c r="GCX19" s="9"/>
      <c r="GCY19" s="9"/>
      <c r="GCZ19" s="9"/>
      <c r="GDA19" s="9"/>
      <c r="GDB19" s="9"/>
      <c r="GDC19" s="9"/>
      <c r="GDD19" s="9"/>
      <c r="GDE19" s="9"/>
      <c r="GDF19" s="9"/>
      <c r="GDG19" s="9"/>
      <c r="GDH19" s="9"/>
      <c r="GDI19" s="9"/>
      <c r="GDJ19" s="9"/>
      <c r="GDK19" s="9"/>
      <c r="GDL19" s="9"/>
      <c r="GDM19" s="9"/>
      <c r="GDN19" s="9"/>
      <c r="GDO19" s="9"/>
      <c r="GDP19" s="9"/>
      <c r="GDQ19" s="9"/>
      <c r="GDR19" s="9"/>
      <c r="GDS19" s="9"/>
      <c r="GDT19" s="9"/>
      <c r="GDU19" s="9"/>
      <c r="GDV19" s="9"/>
      <c r="GDW19" s="9"/>
      <c r="GDX19" s="9"/>
      <c r="GDY19" s="9"/>
      <c r="GDZ19" s="9"/>
      <c r="GEA19" s="9"/>
      <c r="GEB19" s="9"/>
      <c r="GEC19" s="9"/>
      <c r="GED19" s="9"/>
      <c r="GEE19" s="9"/>
      <c r="GEF19" s="9"/>
      <c r="GEG19" s="9"/>
      <c r="GEH19" s="9"/>
      <c r="GEI19" s="9"/>
      <c r="GEJ19" s="9"/>
      <c r="GEK19" s="9"/>
      <c r="GEL19" s="9"/>
      <c r="GEM19" s="9"/>
      <c r="GEN19" s="9"/>
      <c r="GEO19" s="9"/>
      <c r="GEP19" s="9"/>
      <c r="GEQ19" s="9"/>
      <c r="GER19" s="9"/>
      <c r="GES19" s="9"/>
      <c r="GET19" s="9"/>
      <c r="GEU19" s="9"/>
      <c r="GEV19" s="9"/>
      <c r="GEW19" s="9"/>
      <c r="GEX19" s="9"/>
      <c r="GEY19" s="9"/>
      <c r="GEZ19" s="9"/>
      <c r="GFA19" s="9"/>
      <c r="GFB19" s="9"/>
      <c r="GFC19" s="9"/>
      <c r="GFD19" s="9"/>
      <c r="GFE19" s="9"/>
      <c r="GFF19" s="9"/>
      <c r="GFG19" s="9"/>
      <c r="GFH19" s="9"/>
      <c r="GFI19" s="9"/>
      <c r="GFJ19" s="9"/>
      <c r="GFK19" s="9"/>
      <c r="GFL19" s="9"/>
      <c r="GFM19" s="9"/>
      <c r="GFN19" s="9"/>
      <c r="GFO19" s="9"/>
      <c r="GFP19" s="9"/>
      <c r="GFQ19" s="9"/>
      <c r="GFR19" s="9"/>
      <c r="GFS19" s="9"/>
      <c r="GFT19" s="9"/>
      <c r="GFU19" s="9"/>
      <c r="GFV19" s="9"/>
      <c r="GFW19" s="9"/>
      <c r="GFX19" s="9"/>
      <c r="GFY19" s="9"/>
      <c r="GFZ19" s="9"/>
      <c r="GGA19" s="9"/>
      <c r="GGB19" s="9"/>
      <c r="GGC19" s="9"/>
      <c r="GGD19" s="9"/>
      <c r="GGE19" s="9"/>
      <c r="GGF19" s="9"/>
      <c r="GGG19" s="9"/>
      <c r="GGH19" s="9"/>
      <c r="GGI19" s="9"/>
      <c r="GGJ19" s="9"/>
      <c r="GGK19" s="9"/>
      <c r="GGL19" s="9"/>
      <c r="GGM19" s="9"/>
      <c r="GGN19" s="9"/>
      <c r="GGO19" s="9"/>
      <c r="GGP19" s="9"/>
      <c r="GGQ19" s="9"/>
      <c r="GGR19" s="9"/>
      <c r="GGS19" s="9"/>
      <c r="GGT19" s="9"/>
      <c r="GGU19" s="9"/>
      <c r="GGV19" s="9"/>
      <c r="GGW19" s="9"/>
      <c r="GGX19" s="9"/>
      <c r="GGY19" s="9"/>
      <c r="GGZ19" s="9"/>
      <c r="GHA19" s="9"/>
      <c r="GHB19" s="9"/>
      <c r="GHC19" s="9"/>
      <c r="GHD19" s="9"/>
      <c r="GHE19" s="9"/>
      <c r="GHF19" s="9"/>
      <c r="GHG19" s="9"/>
      <c r="GHH19" s="9"/>
      <c r="GHI19" s="9"/>
      <c r="GHJ19" s="9"/>
      <c r="GHK19" s="9"/>
      <c r="GHL19" s="9"/>
      <c r="GHM19" s="9"/>
      <c r="GHN19" s="9"/>
      <c r="GHO19" s="9"/>
      <c r="GHP19" s="9"/>
      <c r="GHQ19" s="9"/>
      <c r="GHR19" s="9"/>
      <c r="GHS19" s="9"/>
      <c r="GHT19" s="9"/>
      <c r="GHU19" s="9"/>
      <c r="GHV19" s="9"/>
      <c r="GHW19" s="9"/>
      <c r="GHX19" s="9"/>
      <c r="GHY19" s="9"/>
      <c r="GHZ19" s="9"/>
      <c r="GIA19" s="9"/>
      <c r="GIB19" s="9"/>
      <c r="GIC19" s="9"/>
      <c r="GID19" s="9"/>
      <c r="GIE19" s="9"/>
      <c r="GIF19" s="9"/>
      <c r="GIG19" s="9"/>
      <c r="GIH19" s="9"/>
      <c r="GII19" s="9"/>
      <c r="GIJ19" s="9"/>
      <c r="GIK19" s="9"/>
      <c r="GIL19" s="9"/>
      <c r="GIM19" s="9"/>
      <c r="GIN19" s="9"/>
      <c r="GIO19" s="9"/>
      <c r="GIP19" s="9"/>
      <c r="GIQ19" s="9"/>
      <c r="GIR19" s="9"/>
      <c r="GIS19" s="9"/>
      <c r="GIT19" s="9"/>
      <c r="GIU19" s="9"/>
      <c r="GIV19" s="9"/>
      <c r="GIW19" s="9"/>
      <c r="GIX19" s="9"/>
      <c r="GIY19" s="9"/>
      <c r="GIZ19" s="9"/>
      <c r="GJA19" s="9"/>
      <c r="GJB19" s="9"/>
      <c r="GJC19" s="9"/>
      <c r="GJD19" s="9"/>
      <c r="GJE19" s="9"/>
      <c r="GJF19" s="9"/>
      <c r="GJG19" s="9"/>
      <c r="GJH19" s="9"/>
      <c r="GJI19" s="9"/>
      <c r="GJJ19" s="9"/>
      <c r="GJK19" s="9"/>
      <c r="GJL19" s="9"/>
      <c r="GJM19" s="9"/>
      <c r="GJN19" s="9"/>
      <c r="GJO19" s="9"/>
      <c r="GJP19" s="9"/>
      <c r="GJQ19" s="9"/>
      <c r="GJR19" s="9"/>
      <c r="GJS19" s="9"/>
      <c r="GJT19" s="9"/>
      <c r="GJU19" s="9"/>
      <c r="GJV19" s="9"/>
      <c r="GJW19" s="9"/>
      <c r="GJX19" s="9"/>
      <c r="GJY19" s="9"/>
      <c r="GJZ19" s="9"/>
      <c r="GKA19" s="9"/>
      <c r="GKB19" s="9"/>
      <c r="GKC19" s="9"/>
      <c r="GKD19" s="9"/>
      <c r="GKE19" s="9"/>
      <c r="GKF19" s="9"/>
      <c r="GKG19" s="9"/>
      <c r="GKH19" s="9"/>
      <c r="GKI19" s="9"/>
      <c r="GKJ19" s="9"/>
      <c r="GKK19" s="9"/>
      <c r="GKL19" s="9"/>
      <c r="GKM19" s="9"/>
      <c r="GKN19" s="9"/>
      <c r="GKO19" s="9"/>
      <c r="GKP19" s="9"/>
      <c r="GKQ19" s="9"/>
      <c r="GKR19" s="9"/>
      <c r="GKS19" s="9"/>
      <c r="GKT19" s="9"/>
      <c r="GKU19" s="9"/>
      <c r="GKV19" s="9"/>
      <c r="GKW19" s="9"/>
      <c r="GKX19" s="9"/>
      <c r="GKY19" s="9"/>
      <c r="GKZ19" s="9"/>
      <c r="GLA19" s="9"/>
      <c r="GLB19" s="9"/>
      <c r="GLC19" s="9"/>
      <c r="GLD19" s="9"/>
      <c r="GLE19" s="9"/>
      <c r="GLF19" s="9"/>
      <c r="GLG19" s="9"/>
      <c r="GLH19" s="9"/>
      <c r="GLI19" s="9"/>
      <c r="GLJ19" s="9"/>
      <c r="GLK19" s="9"/>
      <c r="GLL19" s="9"/>
      <c r="GLM19" s="9"/>
      <c r="GLN19" s="9"/>
      <c r="GLO19" s="9"/>
      <c r="GLP19" s="9"/>
      <c r="GLQ19" s="9"/>
      <c r="GLR19" s="9"/>
      <c r="GLS19" s="9"/>
      <c r="GLT19" s="9"/>
      <c r="GLU19" s="9"/>
      <c r="GLV19" s="9"/>
      <c r="GLW19" s="9"/>
      <c r="GLX19" s="9"/>
      <c r="GLY19" s="9"/>
      <c r="GLZ19" s="9"/>
      <c r="GMA19" s="9"/>
      <c r="GMB19" s="9"/>
      <c r="GMC19" s="9"/>
      <c r="GMD19" s="9"/>
      <c r="GME19" s="9"/>
      <c r="GMF19" s="9"/>
      <c r="GMG19" s="9"/>
      <c r="GMH19" s="9"/>
      <c r="GMI19" s="9"/>
      <c r="GMJ19" s="9"/>
      <c r="GMK19" s="9"/>
      <c r="GML19" s="9"/>
      <c r="GMM19" s="9"/>
      <c r="GMN19" s="9"/>
      <c r="GMO19" s="9"/>
      <c r="GMP19" s="9"/>
      <c r="GMQ19" s="9"/>
      <c r="GMR19" s="9"/>
      <c r="GMS19" s="9"/>
      <c r="GMT19" s="9"/>
      <c r="GMU19" s="9"/>
      <c r="GMV19" s="9"/>
      <c r="GMW19" s="9"/>
      <c r="GMX19" s="9"/>
      <c r="GMY19" s="9"/>
      <c r="GMZ19" s="9"/>
      <c r="GNA19" s="9"/>
      <c r="GNB19" s="9"/>
      <c r="GNC19" s="9"/>
      <c r="GND19" s="9"/>
      <c r="GNE19" s="9"/>
      <c r="GNF19" s="9"/>
      <c r="GNG19" s="9"/>
      <c r="GNH19" s="9"/>
      <c r="GNI19" s="9"/>
      <c r="GNJ19" s="9"/>
      <c r="GNK19" s="9"/>
      <c r="GNL19" s="9"/>
      <c r="GNM19" s="9"/>
      <c r="GNN19" s="9"/>
      <c r="GNO19" s="9"/>
      <c r="GNP19" s="9"/>
      <c r="GNQ19" s="9"/>
      <c r="GNR19" s="9"/>
      <c r="GNS19" s="9"/>
      <c r="GNT19" s="9"/>
      <c r="GNU19" s="9"/>
      <c r="GNV19" s="9"/>
      <c r="GNW19" s="9"/>
      <c r="GNX19" s="9"/>
      <c r="GNY19" s="9"/>
      <c r="GNZ19" s="9"/>
      <c r="GOA19" s="9"/>
      <c r="GOB19" s="9"/>
      <c r="GOC19" s="9"/>
      <c r="GOD19" s="9"/>
      <c r="GOE19" s="9"/>
      <c r="GOF19" s="9"/>
      <c r="GOG19" s="9"/>
      <c r="GOH19" s="9"/>
      <c r="GOI19" s="9"/>
      <c r="GOJ19" s="9"/>
      <c r="GOK19" s="9"/>
      <c r="GOL19" s="9"/>
      <c r="GOM19" s="9"/>
      <c r="GON19" s="9"/>
      <c r="GOO19" s="9"/>
      <c r="GOP19" s="9"/>
      <c r="GOQ19" s="9"/>
      <c r="GOR19" s="9"/>
      <c r="GOS19" s="9"/>
      <c r="GOT19" s="9"/>
      <c r="GOU19" s="9"/>
      <c r="GOV19" s="9"/>
      <c r="GOW19" s="9"/>
      <c r="GOX19" s="9"/>
      <c r="GOY19" s="9"/>
      <c r="GOZ19" s="9"/>
      <c r="GPA19" s="9"/>
      <c r="GPB19" s="9"/>
      <c r="GPC19" s="9"/>
      <c r="GPD19" s="9"/>
      <c r="GPE19" s="9"/>
      <c r="GPF19" s="9"/>
      <c r="GPG19" s="9"/>
      <c r="GPH19" s="9"/>
      <c r="GPI19" s="9"/>
      <c r="GPJ19" s="9"/>
      <c r="GPK19" s="9"/>
      <c r="GPL19" s="9"/>
      <c r="GPM19" s="9"/>
      <c r="GPN19" s="9"/>
      <c r="GPO19" s="9"/>
      <c r="GPP19" s="9"/>
      <c r="GPQ19" s="9"/>
      <c r="GPR19" s="9"/>
      <c r="GPS19" s="9"/>
      <c r="GPT19" s="9"/>
      <c r="GPU19" s="9"/>
      <c r="GPV19" s="9"/>
      <c r="GPW19" s="9"/>
      <c r="GPX19" s="9"/>
      <c r="GPY19" s="9"/>
      <c r="GPZ19" s="9"/>
      <c r="GQA19" s="9"/>
      <c r="GQB19" s="9"/>
      <c r="GQC19" s="9"/>
      <c r="GQD19" s="9"/>
      <c r="GQE19" s="9"/>
      <c r="GQF19" s="9"/>
      <c r="GQG19" s="9"/>
      <c r="GQH19" s="9"/>
      <c r="GQI19" s="9"/>
      <c r="GQJ19" s="9"/>
      <c r="GQK19" s="9"/>
      <c r="GQL19" s="9"/>
      <c r="GQM19" s="9"/>
      <c r="GQN19" s="9"/>
      <c r="GQO19" s="9"/>
      <c r="GQP19" s="9"/>
      <c r="GQQ19" s="9"/>
      <c r="GQR19" s="9"/>
      <c r="GQS19" s="9"/>
      <c r="GQT19" s="9"/>
      <c r="GQU19" s="9"/>
      <c r="GQV19" s="9"/>
      <c r="GQW19" s="9"/>
      <c r="GQX19" s="9"/>
      <c r="GQY19" s="9"/>
      <c r="GQZ19" s="9"/>
      <c r="GRA19" s="9"/>
      <c r="GRB19" s="9"/>
      <c r="GRC19" s="9"/>
      <c r="GRD19" s="9"/>
      <c r="GRE19" s="9"/>
      <c r="GRF19" s="9"/>
      <c r="GRG19" s="9"/>
      <c r="GRH19" s="9"/>
      <c r="GRI19" s="9"/>
      <c r="GRJ19" s="9"/>
      <c r="GRK19" s="9"/>
      <c r="GRL19" s="9"/>
      <c r="GRM19" s="9"/>
      <c r="GRN19" s="9"/>
      <c r="GRO19" s="9"/>
      <c r="GRP19" s="9"/>
      <c r="GRQ19" s="9"/>
      <c r="GRR19" s="9"/>
      <c r="GRS19" s="9"/>
      <c r="GRT19" s="9"/>
      <c r="GRU19" s="9"/>
      <c r="GRV19" s="9"/>
      <c r="GRW19" s="9"/>
      <c r="GRX19" s="9"/>
      <c r="GRY19" s="9"/>
      <c r="GRZ19" s="9"/>
      <c r="GSA19" s="9"/>
      <c r="GSB19" s="9"/>
      <c r="GSC19" s="9"/>
      <c r="GSD19" s="9"/>
      <c r="GSE19" s="9"/>
      <c r="GSF19" s="9"/>
      <c r="GSG19" s="9"/>
      <c r="GSH19" s="9"/>
      <c r="GSI19" s="9"/>
      <c r="GSJ19" s="9"/>
      <c r="GSK19" s="9"/>
      <c r="GSL19" s="9"/>
      <c r="GSM19" s="9"/>
      <c r="GSN19" s="9"/>
      <c r="GSO19" s="9"/>
      <c r="GSP19" s="9"/>
      <c r="GSQ19" s="9"/>
      <c r="GSR19" s="9"/>
      <c r="GSS19" s="9"/>
      <c r="GST19" s="9"/>
      <c r="GSU19" s="9"/>
      <c r="GSV19" s="9"/>
      <c r="GSW19" s="9"/>
      <c r="GSX19" s="9"/>
      <c r="GSY19" s="9"/>
      <c r="GSZ19" s="9"/>
      <c r="GTA19" s="9"/>
      <c r="GTB19" s="9"/>
      <c r="GTC19" s="9"/>
      <c r="GTD19" s="9"/>
      <c r="GTE19" s="9"/>
      <c r="GTF19" s="9"/>
      <c r="GTG19" s="9"/>
      <c r="GTH19" s="9"/>
      <c r="GTI19" s="9"/>
      <c r="GTJ19" s="9"/>
      <c r="GTK19" s="9"/>
      <c r="GTL19" s="9"/>
      <c r="GTM19" s="9"/>
      <c r="GTN19" s="9"/>
      <c r="GTO19" s="9"/>
      <c r="GTP19" s="9"/>
      <c r="GTQ19" s="9"/>
      <c r="GTR19" s="9"/>
      <c r="GTS19" s="9"/>
      <c r="GTT19" s="9"/>
      <c r="GTU19" s="9"/>
      <c r="GTV19" s="9"/>
      <c r="GTW19" s="9"/>
      <c r="GTX19" s="9"/>
      <c r="GTY19" s="9"/>
      <c r="GTZ19" s="9"/>
      <c r="GUA19" s="9"/>
      <c r="GUB19" s="9"/>
      <c r="GUC19" s="9"/>
      <c r="GUD19" s="9"/>
      <c r="GUE19" s="9"/>
      <c r="GUF19" s="9"/>
      <c r="GUG19" s="9"/>
      <c r="GUH19" s="9"/>
      <c r="GUI19" s="9"/>
      <c r="GUJ19" s="9"/>
      <c r="GUK19" s="9"/>
      <c r="GUL19" s="9"/>
      <c r="GUM19" s="9"/>
      <c r="GUN19" s="9"/>
      <c r="GUO19" s="9"/>
      <c r="GUP19" s="9"/>
      <c r="GUQ19" s="9"/>
      <c r="GUR19" s="9"/>
      <c r="GUS19" s="9"/>
      <c r="GUT19" s="9"/>
      <c r="GUU19" s="9"/>
      <c r="GUV19" s="9"/>
      <c r="GUW19" s="9"/>
      <c r="GUX19" s="9"/>
      <c r="GUY19" s="9"/>
      <c r="GUZ19" s="9"/>
      <c r="GVA19" s="9"/>
      <c r="GVB19" s="9"/>
      <c r="GVC19" s="9"/>
      <c r="GVD19" s="9"/>
      <c r="GVE19" s="9"/>
      <c r="GVF19" s="9"/>
      <c r="GVG19" s="9"/>
      <c r="GVH19" s="9"/>
      <c r="GVI19" s="9"/>
      <c r="GVJ19" s="9"/>
      <c r="GVK19" s="9"/>
      <c r="GVL19" s="9"/>
      <c r="GVM19" s="9"/>
      <c r="GVN19" s="9"/>
      <c r="GVO19" s="9"/>
      <c r="GVP19" s="9"/>
      <c r="GVQ19" s="9"/>
      <c r="GVR19" s="9"/>
      <c r="GVS19" s="9"/>
      <c r="GVT19" s="9"/>
      <c r="GVU19" s="9"/>
      <c r="GVV19" s="9"/>
      <c r="GVW19" s="9"/>
      <c r="GVX19" s="9"/>
      <c r="GVY19" s="9"/>
      <c r="GVZ19" s="9"/>
      <c r="GWA19" s="9"/>
      <c r="GWB19" s="9"/>
      <c r="GWC19" s="9"/>
      <c r="GWD19" s="9"/>
      <c r="GWE19" s="9"/>
      <c r="GWF19" s="9"/>
      <c r="GWG19" s="9"/>
      <c r="GWH19" s="9"/>
      <c r="GWI19" s="9"/>
      <c r="GWJ19" s="9"/>
      <c r="GWK19" s="9"/>
      <c r="GWL19" s="9"/>
      <c r="GWM19" s="9"/>
      <c r="GWN19" s="9"/>
      <c r="GWO19" s="9"/>
      <c r="GWP19" s="9"/>
      <c r="GWQ19" s="9"/>
      <c r="GWR19" s="9"/>
      <c r="GWS19" s="9"/>
      <c r="GWT19" s="9"/>
      <c r="GWU19" s="9"/>
      <c r="GWV19" s="9"/>
      <c r="GWW19" s="9"/>
      <c r="GWX19" s="9"/>
      <c r="GWY19" s="9"/>
      <c r="GWZ19" s="9"/>
      <c r="GXA19" s="9"/>
      <c r="GXB19" s="9"/>
      <c r="GXC19" s="9"/>
      <c r="GXD19" s="9"/>
      <c r="GXE19" s="9"/>
      <c r="GXF19" s="9"/>
      <c r="GXG19" s="9"/>
      <c r="GXH19" s="9"/>
      <c r="GXI19" s="9"/>
      <c r="GXJ19" s="9"/>
      <c r="GXK19" s="9"/>
      <c r="GXL19" s="9"/>
      <c r="GXM19" s="9"/>
      <c r="GXN19" s="9"/>
      <c r="GXO19" s="9"/>
      <c r="GXP19" s="9"/>
      <c r="GXQ19" s="9"/>
      <c r="GXR19" s="9"/>
      <c r="GXS19" s="9"/>
      <c r="GXT19" s="9"/>
      <c r="GXU19" s="9"/>
      <c r="GXV19" s="9"/>
      <c r="GXW19" s="9"/>
      <c r="GXX19" s="9"/>
      <c r="GXY19" s="9"/>
      <c r="GXZ19" s="9"/>
      <c r="GYA19" s="9"/>
      <c r="GYB19" s="9"/>
      <c r="GYC19" s="9"/>
      <c r="GYD19" s="9"/>
      <c r="GYE19" s="9"/>
      <c r="GYF19" s="9"/>
      <c r="GYG19" s="9"/>
      <c r="GYH19" s="9"/>
      <c r="GYI19" s="9"/>
      <c r="GYJ19" s="9"/>
      <c r="GYK19" s="9"/>
      <c r="GYL19" s="9"/>
      <c r="GYM19" s="9"/>
      <c r="GYN19" s="9"/>
      <c r="GYO19" s="9"/>
      <c r="GYP19" s="9"/>
      <c r="GYQ19" s="9"/>
      <c r="GYR19" s="9"/>
      <c r="GYS19" s="9"/>
      <c r="GYT19" s="9"/>
      <c r="GYU19" s="9"/>
      <c r="GYV19" s="9"/>
      <c r="GYW19" s="9"/>
      <c r="GYX19" s="9"/>
      <c r="GYY19" s="9"/>
      <c r="GYZ19" s="9"/>
      <c r="GZA19" s="9"/>
      <c r="GZB19" s="9"/>
      <c r="GZC19" s="9"/>
      <c r="GZD19" s="9"/>
      <c r="GZE19" s="9"/>
      <c r="GZF19" s="9"/>
      <c r="GZG19" s="9"/>
      <c r="GZH19" s="9"/>
      <c r="GZI19" s="9"/>
      <c r="GZJ19" s="9"/>
      <c r="GZK19" s="9"/>
      <c r="GZL19" s="9"/>
      <c r="GZM19" s="9"/>
      <c r="GZN19" s="9"/>
      <c r="GZO19" s="9"/>
      <c r="GZP19" s="9"/>
      <c r="GZQ19" s="9"/>
      <c r="GZR19" s="9"/>
      <c r="GZS19" s="9"/>
      <c r="GZT19" s="9"/>
      <c r="GZU19" s="9"/>
      <c r="GZV19" s="9"/>
      <c r="GZW19" s="9"/>
      <c r="GZX19" s="9"/>
      <c r="GZY19" s="9"/>
      <c r="GZZ19" s="9"/>
      <c r="HAA19" s="9"/>
      <c r="HAB19" s="9"/>
      <c r="HAC19" s="9"/>
      <c r="HAD19" s="9"/>
      <c r="HAE19" s="9"/>
      <c r="HAF19" s="9"/>
      <c r="HAG19" s="9"/>
      <c r="HAH19" s="9"/>
      <c r="HAI19" s="9"/>
      <c r="HAJ19" s="9"/>
      <c r="HAK19" s="9"/>
      <c r="HAL19" s="9"/>
      <c r="HAM19" s="9"/>
      <c r="HAN19" s="9"/>
      <c r="HAO19" s="9"/>
      <c r="HAP19" s="9"/>
      <c r="HAQ19" s="9"/>
      <c r="HAR19" s="9"/>
      <c r="HAS19" s="9"/>
      <c r="HAT19" s="9"/>
      <c r="HAU19" s="9"/>
      <c r="HAV19" s="9"/>
      <c r="HAW19" s="9"/>
      <c r="HAX19" s="9"/>
      <c r="HAY19" s="9"/>
      <c r="HAZ19" s="9"/>
      <c r="HBA19" s="9"/>
      <c r="HBB19" s="9"/>
      <c r="HBC19" s="9"/>
      <c r="HBD19" s="9"/>
      <c r="HBE19" s="9"/>
      <c r="HBF19" s="9"/>
      <c r="HBG19" s="9"/>
      <c r="HBH19" s="9"/>
      <c r="HBI19" s="9"/>
      <c r="HBJ19" s="9"/>
      <c r="HBK19" s="9"/>
      <c r="HBL19" s="9"/>
      <c r="HBM19" s="9"/>
      <c r="HBN19" s="9"/>
      <c r="HBO19" s="9"/>
      <c r="HBP19" s="9"/>
      <c r="HBQ19" s="9"/>
      <c r="HBR19" s="9"/>
      <c r="HBS19" s="9"/>
      <c r="HBT19" s="9"/>
      <c r="HBU19" s="9"/>
      <c r="HBV19" s="9"/>
      <c r="HBW19" s="9"/>
      <c r="HBX19" s="9"/>
      <c r="HBY19" s="9"/>
      <c r="HBZ19" s="9"/>
      <c r="HCA19" s="9"/>
      <c r="HCB19" s="9"/>
      <c r="HCC19" s="9"/>
      <c r="HCD19" s="9"/>
      <c r="HCE19" s="9"/>
      <c r="HCF19" s="9"/>
      <c r="HCG19" s="9"/>
      <c r="HCH19" s="9"/>
      <c r="HCI19" s="9"/>
      <c r="HCJ19" s="9"/>
      <c r="HCK19" s="9"/>
      <c r="HCL19" s="9"/>
      <c r="HCM19" s="9"/>
      <c r="HCN19" s="9"/>
      <c r="HCO19" s="9"/>
      <c r="HCP19" s="9"/>
      <c r="HCQ19" s="9"/>
      <c r="HCR19" s="9"/>
      <c r="HCS19" s="9"/>
      <c r="HCT19" s="9"/>
      <c r="HCU19" s="9"/>
      <c r="HCV19" s="9"/>
      <c r="HCW19" s="9"/>
      <c r="HCX19" s="9"/>
      <c r="HCY19" s="9"/>
      <c r="HCZ19" s="9"/>
      <c r="HDA19" s="9"/>
      <c r="HDB19" s="9"/>
      <c r="HDC19" s="9"/>
      <c r="HDD19" s="9"/>
      <c r="HDE19" s="9"/>
      <c r="HDF19" s="9"/>
      <c r="HDG19" s="9"/>
      <c r="HDH19" s="9"/>
      <c r="HDI19" s="9"/>
      <c r="HDJ19" s="9"/>
      <c r="HDK19" s="9"/>
      <c r="HDL19" s="9"/>
      <c r="HDM19" s="9"/>
      <c r="HDN19" s="9"/>
      <c r="HDO19" s="9"/>
      <c r="HDP19" s="9"/>
      <c r="HDQ19" s="9"/>
      <c r="HDR19" s="9"/>
      <c r="HDS19" s="9"/>
      <c r="HDT19" s="9"/>
      <c r="HDU19" s="9"/>
      <c r="HDV19" s="9"/>
      <c r="HDW19" s="9"/>
      <c r="HDX19" s="9"/>
      <c r="HDY19" s="9"/>
      <c r="HDZ19" s="9"/>
      <c r="HEA19" s="9"/>
      <c r="HEB19" s="9"/>
      <c r="HEC19" s="9"/>
      <c r="HED19" s="9"/>
      <c r="HEE19" s="9"/>
      <c r="HEF19" s="9"/>
      <c r="HEG19" s="9"/>
      <c r="HEH19" s="9"/>
      <c r="HEI19" s="9"/>
      <c r="HEJ19" s="9"/>
      <c r="HEK19" s="9"/>
      <c r="HEL19" s="9"/>
      <c r="HEM19" s="9"/>
      <c r="HEN19" s="9"/>
      <c r="HEO19" s="9"/>
      <c r="HEP19" s="9"/>
      <c r="HEQ19" s="9"/>
      <c r="HER19" s="9"/>
      <c r="HES19" s="9"/>
      <c r="HET19" s="9"/>
      <c r="HEU19" s="9"/>
      <c r="HEV19" s="9"/>
      <c r="HEW19" s="9"/>
      <c r="HEX19" s="9"/>
      <c r="HEY19" s="9"/>
      <c r="HEZ19" s="9"/>
      <c r="HFA19" s="9"/>
      <c r="HFB19" s="9"/>
      <c r="HFC19" s="9"/>
      <c r="HFD19" s="9"/>
      <c r="HFE19" s="9"/>
      <c r="HFF19" s="9"/>
      <c r="HFG19" s="9"/>
      <c r="HFH19" s="9"/>
      <c r="HFI19" s="9"/>
      <c r="HFJ19" s="9"/>
      <c r="HFK19" s="9"/>
      <c r="HFL19" s="9"/>
      <c r="HFM19" s="9"/>
      <c r="HFN19" s="9"/>
      <c r="HFO19" s="9"/>
      <c r="HFP19" s="9"/>
      <c r="HFQ19" s="9"/>
      <c r="HFR19" s="9"/>
      <c r="HFS19" s="9"/>
      <c r="HFT19" s="9"/>
      <c r="HFU19" s="9"/>
      <c r="HFV19" s="9"/>
      <c r="HFW19" s="9"/>
      <c r="HFX19" s="9"/>
      <c r="HFY19" s="9"/>
      <c r="HFZ19" s="9"/>
      <c r="HGA19" s="9"/>
      <c r="HGB19" s="9"/>
      <c r="HGC19" s="9"/>
      <c r="HGD19" s="9"/>
      <c r="HGE19" s="9"/>
      <c r="HGF19" s="9"/>
      <c r="HGG19" s="9"/>
      <c r="HGH19" s="9"/>
      <c r="HGI19" s="9"/>
      <c r="HGJ19" s="9"/>
      <c r="HGK19" s="9"/>
      <c r="HGL19" s="9"/>
      <c r="HGM19" s="9"/>
      <c r="HGN19" s="9"/>
      <c r="HGO19" s="9"/>
      <c r="HGP19" s="9"/>
      <c r="HGQ19" s="9"/>
      <c r="HGR19" s="9"/>
      <c r="HGS19" s="9"/>
      <c r="HGT19" s="9"/>
      <c r="HGU19" s="9"/>
      <c r="HGV19" s="9"/>
      <c r="HGW19" s="9"/>
      <c r="HGX19" s="9"/>
      <c r="HGY19" s="9"/>
      <c r="HGZ19" s="9"/>
      <c r="HHA19" s="9"/>
      <c r="HHB19" s="9"/>
      <c r="HHC19" s="9"/>
      <c r="HHD19" s="9"/>
      <c r="HHE19" s="9"/>
      <c r="HHF19" s="9"/>
      <c r="HHG19" s="9"/>
      <c r="HHH19" s="9"/>
      <c r="HHI19" s="9"/>
      <c r="HHJ19" s="9"/>
      <c r="HHK19" s="9"/>
      <c r="HHL19" s="9"/>
      <c r="HHM19" s="9"/>
      <c r="HHN19" s="9"/>
      <c r="HHO19" s="9"/>
      <c r="HHP19" s="9"/>
      <c r="HHQ19" s="9"/>
      <c r="HHR19" s="9"/>
      <c r="HHS19" s="9"/>
      <c r="HHT19" s="9"/>
      <c r="HHU19" s="9"/>
      <c r="HHV19" s="9"/>
      <c r="HHW19" s="9"/>
      <c r="HHX19" s="9"/>
      <c r="HHY19" s="9"/>
      <c r="HHZ19" s="9"/>
      <c r="HIA19" s="9"/>
      <c r="HIB19" s="9"/>
      <c r="HIC19" s="9"/>
      <c r="HID19" s="9"/>
      <c r="HIE19" s="9"/>
      <c r="HIF19" s="9"/>
      <c r="HIG19" s="9"/>
      <c r="HIH19" s="9"/>
      <c r="HII19" s="9"/>
      <c r="HIJ19" s="9"/>
      <c r="HIK19" s="9"/>
      <c r="HIL19" s="9"/>
      <c r="HIM19" s="9"/>
      <c r="HIN19" s="9"/>
      <c r="HIO19" s="9"/>
      <c r="HIP19" s="9"/>
      <c r="HIQ19" s="9"/>
      <c r="HIR19" s="9"/>
      <c r="HIS19" s="9"/>
      <c r="HIT19" s="9"/>
      <c r="HIU19" s="9"/>
      <c r="HIV19" s="9"/>
      <c r="HIW19" s="9"/>
      <c r="HIX19" s="9"/>
      <c r="HIY19" s="9"/>
      <c r="HIZ19" s="9"/>
      <c r="HJA19" s="9"/>
      <c r="HJB19" s="9"/>
      <c r="HJC19" s="9"/>
      <c r="HJD19" s="9"/>
      <c r="HJE19" s="9"/>
      <c r="HJF19" s="9"/>
      <c r="HJG19" s="9"/>
      <c r="HJH19" s="9"/>
      <c r="HJI19" s="9"/>
      <c r="HJJ19" s="9"/>
      <c r="HJK19" s="9"/>
      <c r="HJL19" s="9"/>
      <c r="HJM19" s="9"/>
      <c r="HJN19" s="9"/>
      <c r="HJO19" s="9"/>
      <c r="HJP19" s="9"/>
      <c r="HJQ19" s="9"/>
      <c r="HJR19" s="9"/>
      <c r="HJS19" s="9"/>
      <c r="HJT19" s="9"/>
      <c r="HJU19" s="9"/>
      <c r="HJV19" s="9"/>
      <c r="HJW19" s="9"/>
      <c r="HJX19" s="9"/>
      <c r="HJY19" s="9"/>
      <c r="HJZ19" s="9"/>
      <c r="HKA19" s="9"/>
      <c r="HKB19" s="9"/>
      <c r="HKC19" s="9"/>
      <c r="HKD19" s="9"/>
      <c r="HKE19" s="9"/>
      <c r="HKF19" s="9"/>
      <c r="HKG19" s="9"/>
      <c r="HKH19" s="9"/>
      <c r="HKI19" s="9"/>
      <c r="HKJ19" s="9"/>
      <c r="HKK19" s="9"/>
      <c r="HKL19" s="9"/>
      <c r="HKM19" s="9"/>
      <c r="HKN19" s="9"/>
      <c r="HKO19" s="9"/>
      <c r="HKP19" s="9"/>
      <c r="HKQ19" s="9"/>
      <c r="HKR19" s="9"/>
      <c r="HKS19" s="9"/>
      <c r="HKT19" s="9"/>
      <c r="HKU19" s="9"/>
      <c r="HKV19" s="9"/>
      <c r="HKW19" s="9"/>
      <c r="HKX19" s="9"/>
      <c r="HKY19" s="9"/>
      <c r="HKZ19" s="9"/>
      <c r="HLA19" s="9"/>
      <c r="HLB19" s="9"/>
      <c r="HLC19" s="9"/>
      <c r="HLD19" s="9"/>
      <c r="HLE19" s="9"/>
      <c r="HLF19" s="9"/>
      <c r="HLG19" s="9"/>
      <c r="HLH19" s="9"/>
      <c r="HLI19" s="9"/>
      <c r="HLJ19" s="9"/>
      <c r="HLK19" s="9"/>
      <c r="HLL19" s="9"/>
      <c r="HLM19" s="9"/>
      <c r="HLN19" s="9"/>
      <c r="HLO19" s="9"/>
      <c r="HLP19" s="9"/>
      <c r="HLQ19" s="9"/>
      <c r="HLR19" s="9"/>
      <c r="HLS19" s="9"/>
      <c r="HLT19" s="9"/>
      <c r="HLU19" s="9"/>
      <c r="HLV19" s="9"/>
      <c r="HLW19" s="9"/>
      <c r="HLX19" s="9"/>
      <c r="HLY19" s="9"/>
      <c r="HLZ19" s="9"/>
      <c r="HMA19" s="9"/>
      <c r="HMB19" s="9"/>
      <c r="HMC19" s="9"/>
      <c r="HMD19" s="9"/>
      <c r="HME19" s="9"/>
      <c r="HMF19" s="9"/>
      <c r="HMG19" s="9"/>
      <c r="HMH19" s="9"/>
      <c r="HMI19" s="9"/>
      <c r="HMJ19" s="9"/>
      <c r="HMK19" s="9"/>
      <c r="HML19" s="9"/>
      <c r="HMM19" s="9"/>
      <c r="HMN19" s="9"/>
      <c r="HMO19" s="9"/>
      <c r="HMP19" s="9"/>
      <c r="HMQ19" s="9"/>
      <c r="HMR19" s="9"/>
      <c r="HMS19" s="9"/>
      <c r="HMT19" s="9"/>
      <c r="HMU19" s="9"/>
      <c r="HMV19" s="9"/>
      <c r="HMW19" s="9"/>
      <c r="HMX19" s="9"/>
      <c r="HMY19" s="9"/>
      <c r="HMZ19" s="9"/>
      <c r="HNA19" s="9"/>
      <c r="HNB19" s="9"/>
      <c r="HNC19" s="9"/>
      <c r="HND19" s="9"/>
      <c r="HNE19" s="9"/>
      <c r="HNF19" s="9"/>
      <c r="HNG19" s="9"/>
      <c r="HNH19" s="9"/>
      <c r="HNI19" s="9"/>
      <c r="HNJ19" s="9"/>
      <c r="HNK19" s="9"/>
      <c r="HNL19" s="9"/>
      <c r="HNM19" s="9"/>
      <c r="HNN19" s="9"/>
      <c r="HNO19" s="9"/>
      <c r="HNP19" s="9"/>
      <c r="HNQ19" s="9"/>
      <c r="HNR19" s="9"/>
      <c r="HNS19" s="9"/>
      <c r="HNT19" s="9"/>
      <c r="HNU19" s="9"/>
      <c r="HNV19" s="9"/>
      <c r="HNW19" s="9"/>
      <c r="HNX19" s="9"/>
      <c r="HNY19" s="9"/>
      <c r="HNZ19" s="9"/>
      <c r="HOA19" s="9"/>
      <c r="HOB19" s="9"/>
      <c r="HOC19" s="9"/>
      <c r="HOD19" s="9"/>
      <c r="HOE19" s="9"/>
      <c r="HOF19" s="9"/>
      <c r="HOG19" s="9"/>
      <c r="HOH19" s="9"/>
      <c r="HOI19" s="9"/>
      <c r="HOJ19" s="9"/>
      <c r="HOK19" s="9"/>
      <c r="HOL19" s="9"/>
      <c r="HOM19" s="9"/>
      <c r="HON19" s="9"/>
      <c r="HOO19" s="9"/>
      <c r="HOP19" s="9"/>
      <c r="HOQ19" s="9"/>
      <c r="HOR19" s="9"/>
      <c r="HOS19" s="9"/>
      <c r="HOT19" s="9"/>
      <c r="HOU19" s="9"/>
      <c r="HOV19" s="9"/>
      <c r="HOW19" s="9"/>
      <c r="HOX19" s="9"/>
      <c r="HOY19" s="9"/>
      <c r="HOZ19" s="9"/>
      <c r="HPA19" s="9"/>
      <c r="HPB19" s="9"/>
      <c r="HPC19" s="9"/>
      <c r="HPD19" s="9"/>
      <c r="HPE19" s="9"/>
      <c r="HPF19" s="9"/>
      <c r="HPG19" s="9"/>
      <c r="HPH19" s="9"/>
      <c r="HPI19" s="9"/>
      <c r="HPJ19" s="9"/>
      <c r="HPK19" s="9"/>
      <c r="HPL19" s="9"/>
      <c r="HPM19" s="9"/>
      <c r="HPN19" s="9"/>
      <c r="HPO19" s="9"/>
      <c r="HPP19" s="9"/>
      <c r="HPQ19" s="9"/>
      <c r="HPR19" s="9"/>
      <c r="HPS19" s="9"/>
      <c r="HPT19" s="9"/>
      <c r="HPU19" s="9"/>
      <c r="HPV19" s="9"/>
      <c r="HPW19" s="9"/>
      <c r="HPX19" s="9"/>
      <c r="HPY19" s="9"/>
      <c r="HPZ19" s="9"/>
      <c r="HQA19" s="9"/>
      <c r="HQB19" s="9"/>
      <c r="HQC19" s="9"/>
      <c r="HQD19" s="9"/>
      <c r="HQE19" s="9"/>
      <c r="HQF19" s="9"/>
      <c r="HQG19" s="9"/>
      <c r="HQH19" s="9"/>
      <c r="HQI19" s="9"/>
      <c r="HQJ19" s="9"/>
      <c r="HQK19" s="9"/>
      <c r="HQL19" s="9"/>
      <c r="HQM19" s="9"/>
      <c r="HQN19" s="9"/>
      <c r="HQO19" s="9"/>
      <c r="HQP19" s="9"/>
      <c r="HQQ19" s="9"/>
      <c r="HQR19" s="9"/>
      <c r="HQS19" s="9"/>
      <c r="HQT19" s="9"/>
      <c r="HQU19" s="9"/>
      <c r="HQV19" s="9"/>
      <c r="HQW19" s="9"/>
      <c r="HQX19" s="9"/>
      <c r="HQY19" s="9"/>
      <c r="HQZ19" s="9"/>
      <c r="HRA19" s="9"/>
      <c r="HRB19" s="9"/>
      <c r="HRC19" s="9"/>
      <c r="HRD19" s="9"/>
      <c r="HRE19" s="9"/>
      <c r="HRF19" s="9"/>
      <c r="HRG19" s="9"/>
      <c r="HRH19" s="9"/>
      <c r="HRI19" s="9"/>
      <c r="HRJ19" s="9"/>
      <c r="HRK19" s="9"/>
      <c r="HRL19" s="9"/>
      <c r="HRM19" s="9"/>
      <c r="HRN19" s="9"/>
      <c r="HRO19" s="9"/>
      <c r="HRP19" s="9"/>
      <c r="HRQ19" s="9"/>
      <c r="HRR19" s="9"/>
      <c r="HRS19" s="9"/>
      <c r="HRT19" s="9"/>
      <c r="HRU19" s="9"/>
      <c r="HRV19" s="9"/>
      <c r="HRW19" s="9"/>
      <c r="HRX19" s="9"/>
      <c r="HRY19" s="9"/>
      <c r="HRZ19" s="9"/>
      <c r="HSA19" s="9"/>
      <c r="HSB19" s="9"/>
      <c r="HSC19" s="9"/>
      <c r="HSD19" s="9"/>
      <c r="HSE19" s="9"/>
      <c r="HSF19" s="9"/>
      <c r="HSG19" s="9"/>
      <c r="HSH19" s="9"/>
      <c r="HSI19" s="9"/>
      <c r="HSJ19" s="9"/>
      <c r="HSK19" s="9"/>
      <c r="HSL19" s="9"/>
      <c r="HSM19" s="9"/>
      <c r="HSN19" s="9"/>
      <c r="HSO19" s="9"/>
      <c r="HSP19" s="9"/>
      <c r="HSQ19" s="9"/>
      <c r="HSR19" s="9"/>
      <c r="HSS19" s="9"/>
      <c r="HST19" s="9"/>
      <c r="HSU19" s="9"/>
      <c r="HSV19" s="9"/>
      <c r="HSW19" s="9"/>
      <c r="HSX19" s="9"/>
      <c r="HSY19" s="9"/>
      <c r="HSZ19" s="9"/>
      <c r="HTA19" s="9"/>
      <c r="HTB19" s="9"/>
      <c r="HTC19" s="9"/>
      <c r="HTD19" s="9"/>
      <c r="HTE19" s="9"/>
      <c r="HTF19" s="9"/>
      <c r="HTG19" s="9"/>
      <c r="HTH19" s="9"/>
      <c r="HTI19" s="9"/>
      <c r="HTJ19" s="9"/>
      <c r="HTK19" s="9"/>
      <c r="HTL19" s="9"/>
      <c r="HTM19" s="9"/>
      <c r="HTN19" s="9"/>
      <c r="HTO19" s="9"/>
      <c r="HTP19" s="9"/>
      <c r="HTQ19" s="9"/>
      <c r="HTR19" s="9"/>
      <c r="HTS19" s="9"/>
      <c r="HTT19" s="9"/>
      <c r="HTU19" s="9"/>
      <c r="HTV19" s="9"/>
      <c r="HTW19" s="9"/>
      <c r="HTX19" s="9"/>
      <c r="HTY19" s="9"/>
      <c r="HTZ19" s="9"/>
      <c r="HUA19" s="9"/>
      <c r="HUB19" s="9"/>
      <c r="HUC19" s="9"/>
      <c r="HUD19" s="9"/>
      <c r="HUE19" s="9"/>
      <c r="HUF19" s="9"/>
      <c r="HUG19" s="9"/>
      <c r="HUH19" s="9"/>
      <c r="HUI19" s="9"/>
      <c r="HUJ19" s="9"/>
      <c r="HUK19" s="9"/>
      <c r="HUL19" s="9"/>
      <c r="HUM19" s="9"/>
      <c r="HUN19" s="9"/>
      <c r="HUO19" s="9"/>
      <c r="HUP19" s="9"/>
      <c r="HUQ19" s="9"/>
      <c r="HUR19" s="9"/>
      <c r="HUS19" s="9"/>
      <c r="HUT19" s="9"/>
      <c r="HUU19" s="9"/>
      <c r="HUV19" s="9"/>
      <c r="HUW19" s="9"/>
      <c r="HUX19" s="9"/>
      <c r="HUY19" s="9"/>
      <c r="HUZ19" s="9"/>
      <c r="HVA19" s="9"/>
      <c r="HVB19" s="9"/>
      <c r="HVC19" s="9"/>
      <c r="HVD19" s="9"/>
      <c r="HVE19" s="9"/>
      <c r="HVF19" s="9"/>
      <c r="HVG19" s="9"/>
      <c r="HVH19" s="9"/>
      <c r="HVI19" s="9"/>
      <c r="HVJ19" s="9"/>
      <c r="HVK19" s="9"/>
      <c r="HVL19" s="9"/>
      <c r="HVM19" s="9"/>
      <c r="HVN19" s="9"/>
      <c r="HVO19" s="9"/>
      <c r="HVP19" s="9"/>
      <c r="HVQ19" s="9"/>
      <c r="HVR19" s="9"/>
      <c r="HVS19" s="9"/>
      <c r="HVT19" s="9"/>
      <c r="HVU19" s="9"/>
      <c r="HVV19" s="9"/>
      <c r="HVW19" s="9"/>
      <c r="HVX19" s="9"/>
      <c r="HVY19" s="9"/>
      <c r="HVZ19" s="9"/>
      <c r="HWA19" s="9"/>
      <c r="HWB19" s="9"/>
      <c r="HWC19" s="9"/>
      <c r="HWD19" s="9"/>
      <c r="HWE19" s="9"/>
      <c r="HWF19" s="9"/>
      <c r="HWG19" s="9"/>
      <c r="HWH19" s="9"/>
      <c r="HWI19" s="9"/>
      <c r="HWJ19" s="9"/>
      <c r="HWK19" s="9"/>
      <c r="HWL19" s="9"/>
      <c r="HWM19" s="9"/>
      <c r="HWN19" s="9"/>
      <c r="HWO19" s="9"/>
      <c r="HWP19" s="9"/>
      <c r="HWQ19" s="9"/>
      <c r="HWR19" s="9"/>
      <c r="HWS19" s="9"/>
      <c r="HWT19" s="9"/>
      <c r="HWU19" s="9"/>
      <c r="HWV19" s="9"/>
      <c r="HWW19" s="9"/>
      <c r="HWX19" s="9"/>
      <c r="HWY19" s="9"/>
      <c r="HWZ19" s="9"/>
      <c r="HXA19" s="9"/>
      <c r="HXB19" s="9"/>
      <c r="HXC19" s="9"/>
      <c r="HXD19" s="9"/>
      <c r="HXE19" s="9"/>
      <c r="HXF19" s="9"/>
      <c r="HXG19" s="9"/>
      <c r="HXH19" s="9"/>
      <c r="HXI19" s="9"/>
      <c r="HXJ19" s="9"/>
      <c r="HXK19" s="9"/>
      <c r="HXL19" s="9"/>
      <c r="HXM19" s="9"/>
      <c r="HXN19" s="9"/>
      <c r="HXO19" s="9"/>
      <c r="HXP19" s="9"/>
      <c r="HXQ19" s="9"/>
      <c r="HXR19" s="9"/>
      <c r="HXS19" s="9"/>
      <c r="HXT19" s="9"/>
      <c r="HXU19" s="9"/>
      <c r="HXV19" s="9"/>
      <c r="HXW19" s="9"/>
      <c r="HXX19" s="9"/>
      <c r="HXY19" s="9"/>
      <c r="HXZ19" s="9"/>
      <c r="HYA19" s="9"/>
      <c r="HYB19" s="9"/>
      <c r="HYC19" s="9"/>
      <c r="HYD19" s="9"/>
      <c r="HYE19" s="9"/>
      <c r="HYF19" s="9"/>
      <c r="HYG19" s="9"/>
      <c r="HYH19" s="9"/>
      <c r="HYI19" s="9"/>
      <c r="HYJ19" s="9"/>
      <c r="HYK19" s="9"/>
      <c r="HYL19" s="9"/>
      <c r="HYM19" s="9"/>
      <c r="HYN19" s="9"/>
      <c r="HYO19" s="9"/>
      <c r="HYP19" s="9"/>
      <c r="HYQ19" s="9"/>
      <c r="HYR19" s="9"/>
      <c r="HYS19" s="9"/>
      <c r="HYT19" s="9"/>
      <c r="HYU19" s="9"/>
      <c r="HYV19" s="9"/>
      <c r="HYW19" s="9"/>
      <c r="HYX19" s="9"/>
      <c r="HYY19" s="9"/>
      <c r="HYZ19" s="9"/>
      <c r="HZA19" s="9"/>
      <c r="HZB19" s="9"/>
      <c r="HZC19" s="9"/>
      <c r="HZD19" s="9"/>
      <c r="HZE19" s="9"/>
      <c r="HZF19" s="9"/>
      <c r="HZG19" s="9"/>
      <c r="HZH19" s="9"/>
      <c r="HZI19" s="9"/>
      <c r="HZJ19" s="9"/>
      <c r="HZK19" s="9"/>
      <c r="HZL19" s="9"/>
      <c r="HZM19" s="9"/>
      <c r="HZN19" s="9"/>
      <c r="HZO19" s="9"/>
      <c r="HZP19" s="9"/>
      <c r="HZQ19" s="9"/>
      <c r="HZR19" s="9"/>
      <c r="HZS19" s="9"/>
      <c r="HZT19" s="9"/>
      <c r="HZU19" s="9"/>
      <c r="HZV19" s="9"/>
      <c r="HZW19" s="9"/>
      <c r="HZX19" s="9"/>
      <c r="HZY19" s="9"/>
      <c r="HZZ19" s="9"/>
      <c r="IAA19" s="9"/>
      <c r="IAB19" s="9"/>
      <c r="IAC19" s="9"/>
      <c r="IAD19" s="9"/>
      <c r="IAE19" s="9"/>
      <c r="IAF19" s="9"/>
      <c r="IAG19" s="9"/>
      <c r="IAH19" s="9"/>
      <c r="IAI19" s="9"/>
      <c r="IAJ19" s="9"/>
      <c r="IAK19" s="9"/>
      <c r="IAL19" s="9"/>
      <c r="IAM19" s="9"/>
      <c r="IAN19" s="9"/>
      <c r="IAO19" s="9"/>
      <c r="IAP19" s="9"/>
      <c r="IAQ19" s="9"/>
      <c r="IAR19" s="9"/>
      <c r="IAS19" s="9"/>
      <c r="IAT19" s="9"/>
      <c r="IAU19" s="9"/>
      <c r="IAV19" s="9"/>
      <c r="IAW19" s="9"/>
      <c r="IAX19" s="9"/>
      <c r="IAY19" s="9"/>
      <c r="IAZ19" s="9"/>
      <c r="IBA19" s="9"/>
      <c r="IBB19" s="9"/>
      <c r="IBC19" s="9"/>
      <c r="IBD19" s="9"/>
      <c r="IBE19" s="9"/>
      <c r="IBF19" s="9"/>
      <c r="IBG19" s="9"/>
      <c r="IBH19" s="9"/>
      <c r="IBI19" s="9"/>
      <c r="IBJ19" s="9"/>
      <c r="IBK19" s="9"/>
      <c r="IBL19" s="9"/>
      <c r="IBM19" s="9"/>
      <c r="IBN19" s="9"/>
      <c r="IBO19" s="9"/>
      <c r="IBP19" s="9"/>
      <c r="IBQ19" s="9"/>
      <c r="IBR19" s="9"/>
      <c r="IBS19" s="9"/>
      <c r="IBT19" s="9"/>
      <c r="IBU19" s="9"/>
      <c r="IBV19" s="9"/>
      <c r="IBW19" s="9"/>
      <c r="IBX19" s="9"/>
      <c r="IBY19" s="9"/>
      <c r="IBZ19" s="9"/>
      <c r="ICA19" s="9"/>
      <c r="ICB19" s="9"/>
      <c r="ICC19" s="9"/>
      <c r="ICD19" s="9"/>
      <c r="ICE19" s="9"/>
      <c r="ICF19" s="9"/>
      <c r="ICG19" s="9"/>
      <c r="ICH19" s="9"/>
      <c r="ICI19" s="9"/>
      <c r="ICJ19" s="9"/>
      <c r="ICK19" s="9"/>
      <c r="ICL19" s="9"/>
      <c r="ICM19" s="9"/>
      <c r="ICN19" s="9"/>
      <c r="ICO19" s="9"/>
      <c r="ICP19" s="9"/>
      <c r="ICQ19" s="9"/>
      <c r="ICR19" s="9"/>
      <c r="ICS19" s="9"/>
      <c r="ICT19" s="9"/>
      <c r="ICU19" s="9"/>
      <c r="ICV19" s="9"/>
      <c r="ICW19" s="9"/>
      <c r="ICX19" s="9"/>
      <c r="ICY19" s="9"/>
      <c r="ICZ19" s="9"/>
      <c r="IDA19" s="9"/>
      <c r="IDB19" s="9"/>
      <c r="IDC19" s="9"/>
      <c r="IDD19" s="9"/>
      <c r="IDE19" s="9"/>
      <c r="IDF19" s="9"/>
      <c r="IDG19" s="9"/>
      <c r="IDH19" s="9"/>
      <c r="IDI19" s="9"/>
      <c r="IDJ19" s="9"/>
      <c r="IDK19" s="9"/>
      <c r="IDL19" s="9"/>
      <c r="IDM19" s="9"/>
      <c r="IDN19" s="9"/>
      <c r="IDO19" s="9"/>
      <c r="IDP19" s="9"/>
      <c r="IDQ19" s="9"/>
      <c r="IDR19" s="9"/>
      <c r="IDS19" s="9"/>
      <c r="IDT19" s="9"/>
      <c r="IDU19" s="9"/>
      <c r="IDV19" s="9"/>
      <c r="IDW19" s="9"/>
      <c r="IDX19" s="9"/>
      <c r="IDY19" s="9"/>
      <c r="IDZ19" s="9"/>
      <c r="IEA19" s="9"/>
      <c r="IEB19" s="9"/>
      <c r="IEC19" s="9"/>
      <c r="IED19" s="9"/>
      <c r="IEE19" s="9"/>
      <c r="IEF19" s="9"/>
      <c r="IEG19" s="9"/>
      <c r="IEH19" s="9"/>
      <c r="IEI19" s="9"/>
      <c r="IEJ19" s="9"/>
      <c r="IEK19" s="9"/>
      <c r="IEL19" s="9"/>
      <c r="IEM19" s="9"/>
      <c r="IEN19" s="9"/>
      <c r="IEO19" s="9"/>
      <c r="IEP19" s="9"/>
      <c r="IEQ19" s="9"/>
      <c r="IER19" s="9"/>
      <c r="IES19" s="9"/>
      <c r="IET19" s="9"/>
      <c r="IEU19" s="9"/>
      <c r="IEV19" s="9"/>
      <c r="IEW19" s="9"/>
      <c r="IEX19" s="9"/>
      <c r="IEY19" s="9"/>
      <c r="IEZ19" s="9"/>
      <c r="IFA19" s="9"/>
      <c r="IFB19" s="9"/>
      <c r="IFC19" s="9"/>
      <c r="IFD19" s="9"/>
      <c r="IFE19" s="9"/>
      <c r="IFF19" s="9"/>
      <c r="IFG19" s="9"/>
      <c r="IFH19" s="9"/>
      <c r="IFI19" s="9"/>
      <c r="IFJ19" s="9"/>
      <c r="IFK19" s="9"/>
      <c r="IFL19" s="9"/>
      <c r="IFM19" s="9"/>
      <c r="IFN19" s="9"/>
      <c r="IFO19" s="9"/>
      <c r="IFP19" s="9"/>
      <c r="IFQ19" s="9"/>
      <c r="IFR19" s="9"/>
      <c r="IFS19" s="9"/>
      <c r="IFT19" s="9"/>
      <c r="IFU19" s="9"/>
      <c r="IFV19" s="9"/>
      <c r="IFW19" s="9"/>
      <c r="IFX19" s="9"/>
      <c r="IFY19" s="9"/>
      <c r="IFZ19" s="9"/>
      <c r="IGA19" s="9"/>
      <c r="IGB19" s="9"/>
      <c r="IGC19" s="9"/>
      <c r="IGD19" s="9"/>
      <c r="IGE19" s="9"/>
      <c r="IGF19" s="9"/>
      <c r="IGG19" s="9"/>
      <c r="IGH19" s="9"/>
      <c r="IGI19" s="9"/>
      <c r="IGJ19" s="9"/>
      <c r="IGK19" s="9"/>
      <c r="IGL19" s="9"/>
      <c r="IGM19" s="9"/>
      <c r="IGN19" s="9"/>
      <c r="IGO19" s="9"/>
      <c r="IGP19" s="9"/>
      <c r="IGQ19" s="9"/>
      <c r="IGR19" s="9"/>
      <c r="IGS19" s="9"/>
      <c r="IGT19" s="9"/>
      <c r="IGU19" s="9"/>
      <c r="IGV19" s="9"/>
      <c r="IGW19" s="9"/>
      <c r="IGX19" s="9"/>
      <c r="IGY19" s="9"/>
      <c r="IGZ19" s="9"/>
      <c r="IHA19" s="9"/>
      <c r="IHB19" s="9"/>
      <c r="IHC19" s="9"/>
      <c r="IHD19" s="9"/>
      <c r="IHE19" s="9"/>
      <c r="IHF19" s="9"/>
      <c r="IHG19" s="9"/>
      <c r="IHH19" s="9"/>
      <c r="IHI19" s="9"/>
      <c r="IHJ19" s="9"/>
      <c r="IHK19" s="9"/>
      <c r="IHL19" s="9"/>
      <c r="IHM19" s="9"/>
      <c r="IHN19" s="9"/>
      <c r="IHO19" s="9"/>
      <c r="IHP19" s="9"/>
      <c r="IHQ19" s="9"/>
      <c r="IHR19" s="9"/>
      <c r="IHS19" s="9"/>
      <c r="IHT19" s="9"/>
      <c r="IHU19" s="9"/>
      <c r="IHV19" s="9"/>
      <c r="IHW19" s="9"/>
      <c r="IHX19" s="9"/>
      <c r="IHY19" s="9"/>
      <c r="IHZ19" s="9"/>
      <c r="IIA19" s="9"/>
      <c r="IIB19" s="9"/>
      <c r="IIC19" s="9"/>
      <c r="IID19" s="9"/>
      <c r="IIE19" s="9"/>
      <c r="IIF19" s="9"/>
      <c r="IIG19" s="9"/>
      <c r="IIH19" s="9"/>
      <c r="III19" s="9"/>
      <c r="IIJ19" s="9"/>
      <c r="IIK19" s="9"/>
      <c r="IIL19" s="9"/>
      <c r="IIM19" s="9"/>
      <c r="IIN19" s="9"/>
      <c r="IIO19" s="9"/>
      <c r="IIP19" s="9"/>
      <c r="IIQ19" s="9"/>
      <c r="IIR19" s="9"/>
      <c r="IIS19" s="9"/>
      <c r="IIT19" s="9"/>
      <c r="IIU19" s="9"/>
      <c r="IIV19" s="9"/>
      <c r="IIW19" s="9"/>
      <c r="IIX19" s="9"/>
      <c r="IIY19" s="9"/>
      <c r="IIZ19" s="9"/>
      <c r="IJA19" s="9"/>
      <c r="IJB19" s="9"/>
      <c r="IJC19" s="9"/>
      <c r="IJD19" s="9"/>
      <c r="IJE19" s="9"/>
      <c r="IJF19" s="9"/>
      <c r="IJG19" s="9"/>
      <c r="IJH19" s="9"/>
      <c r="IJI19" s="9"/>
      <c r="IJJ19" s="9"/>
      <c r="IJK19" s="9"/>
      <c r="IJL19" s="9"/>
      <c r="IJM19" s="9"/>
      <c r="IJN19" s="9"/>
      <c r="IJO19" s="9"/>
      <c r="IJP19" s="9"/>
      <c r="IJQ19" s="9"/>
      <c r="IJR19" s="9"/>
      <c r="IJS19" s="9"/>
      <c r="IJT19" s="9"/>
      <c r="IJU19" s="9"/>
      <c r="IJV19" s="9"/>
      <c r="IJW19" s="9"/>
      <c r="IJX19" s="9"/>
      <c r="IJY19" s="9"/>
      <c r="IJZ19" s="9"/>
      <c r="IKA19" s="9"/>
      <c r="IKB19" s="9"/>
      <c r="IKC19" s="9"/>
      <c r="IKD19" s="9"/>
      <c r="IKE19" s="9"/>
      <c r="IKF19" s="9"/>
      <c r="IKG19" s="9"/>
      <c r="IKH19" s="9"/>
      <c r="IKI19" s="9"/>
      <c r="IKJ19" s="9"/>
      <c r="IKK19" s="9"/>
      <c r="IKL19" s="9"/>
      <c r="IKM19" s="9"/>
      <c r="IKN19" s="9"/>
      <c r="IKO19" s="9"/>
      <c r="IKP19" s="9"/>
      <c r="IKQ19" s="9"/>
      <c r="IKR19" s="9"/>
      <c r="IKS19" s="9"/>
      <c r="IKT19" s="9"/>
      <c r="IKU19" s="9"/>
      <c r="IKV19" s="9"/>
      <c r="IKW19" s="9"/>
      <c r="IKX19" s="9"/>
      <c r="IKY19" s="9"/>
      <c r="IKZ19" s="9"/>
      <c r="ILA19" s="9"/>
      <c r="ILB19" s="9"/>
      <c r="ILC19" s="9"/>
      <c r="ILD19" s="9"/>
      <c r="ILE19" s="9"/>
      <c r="ILF19" s="9"/>
      <c r="ILG19" s="9"/>
      <c r="ILH19" s="9"/>
      <c r="ILI19" s="9"/>
      <c r="ILJ19" s="9"/>
      <c r="ILK19" s="9"/>
      <c r="ILL19" s="9"/>
      <c r="ILM19" s="9"/>
      <c r="ILN19" s="9"/>
      <c r="ILO19" s="9"/>
      <c r="ILP19" s="9"/>
      <c r="ILQ19" s="9"/>
      <c r="ILR19" s="9"/>
      <c r="ILS19" s="9"/>
      <c r="ILT19" s="9"/>
      <c r="ILU19" s="9"/>
      <c r="ILV19" s="9"/>
      <c r="ILW19" s="9"/>
      <c r="ILX19" s="9"/>
      <c r="ILY19" s="9"/>
      <c r="ILZ19" s="9"/>
      <c r="IMA19" s="9"/>
      <c r="IMB19" s="9"/>
      <c r="IMC19" s="9"/>
      <c r="IMD19" s="9"/>
      <c r="IME19" s="9"/>
      <c r="IMF19" s="9"/>
      <c r="IMG19" s="9"/>
      <c r="IMH19" s="9"/>
      <c r="IMI19" s="9"/>
      <c r="IMJ19" s="9"/>
      <c r="IMK19" s="9"/>
      <c r="IML19" s="9"/>
      <c r="IMM19" s="9"/>
      <c r="IMN19" s="9"/>
      <c r="IMO19" s="9"/>
      <c r="IMP19" s="9"/>
      <c r="IMQ19" s="9"/>
      <c r="IMR19" s="9"/>
      <c r="IMS19" s="9"/>
      <c r="IMT19" s="9"/>
      <c r="IMU19" s="9"/>
      <c r="IMV19" s="9"/>
      <c r="IMW19" s="9"/>
      <c r="IMX19" s="9"/>
      <c r="IMY19" s="9"/>
      <c r="IMZ19" s="9"/>
      <c r="INA19" s="9"/>
      <c r="INB19" s="9"/>
      <c r="INC19" s="9"/>
      <c r="IND19" s="9"/>
      <c r="INE19" s="9"/>
      <c r="INF19" s="9"/>
      <c r="ING19" s="9"/>
      <c r="INH19" s="9"/>
      <c r="INI19" s="9"/>
      <c r="INJ19" s="9"/>
      <c r="INK19" s="9"/>
      <c r="INL19" s="9"/>
      <c r="INM19" s="9"/>
      <c r="INN19" s="9"/>
      <c r="INO19" s="9"/>
      <c r="INP19" s="9"/>
      <c r="INQ19" s="9"/>
      <c r="INR19" s="9"/>
      <c r="INS19" s="9"/>
      <c r="INT19" s="9"/>
      <c r="INU19" s="9"/>
      <c r="INV19" s="9"/>
      <c r="INW19" s="9"/>
      <c r="INX19" s="9"/>
      <c r="INY19" s="9"/>
      <c r="INZ19" s="9"/>
      <c r="IOA19" s="9"/>
      <c r="IOB19" s="9"/>
      <c r="IOC19" s="9"/>
      <c r="IOD19" s="9"/>
      <c r="IOE19" s="9"/>
      <c r="IOF19" s="9"/>
      <c r="IOG19" s="9"/>
      <c r="IOH19" s="9"/>
      <c r="IOI19" s="9"/>
      <c r="IOJ19" s="9"/>
      <c r="IOK19" s="9"/>
      <c r="IOL19" s="9"/>
      <c r="IOM19" s="9"/>
      <c r="ION19" s="9"/>
      <c r="IOO19" s="9"/>
      <c r="IOP19" s="9"/>
      <c r="IOQ19" s="9"/>
      <c r="IOR19" s="9"/>
      <c r="IOS19" s="9"/>
      <c r="IOT19" s="9"/>
      <c r="IOU19" s="9"/>
      <c r="IOV19" s="9"/>
      <c r="IOW19" s="9"/>
      <c r="IOX19" s="9"/>
      <c r="IOY19" s="9"/>
      <c r="IOZ19" s="9"/>
      <c r="IPA19" s="9"/>
      <c r="IPB19" s="9"/>
      <c r="IPC19" s="9"/>
      <c r="IPD19" s="9"/>
      <c r="IPE19" s="9"/>
      <c r="IPF19" s="9"/>
      <c r="IPG19" s="9"/>
      <c r="IPH19" s="9"/>
      <c r="IPI19" s="9"/>
      <c r="IPJ19" s="9"/>
      <c r="IPK19" s="9"/>
      <c r="IPL19" s="9"/>
      <c r="IPM19" s="9"/>
      <c r="IPN19" s="9"/>
      <c r="IPO19" s="9"/>
      <c r="IPP19" s="9"/>
      <c r="IPQ19" s="9"/>
      <c r="IPR19" s="9"/>
      <c r="IPS19" s="9"/>
      <c r="IPT19" s="9"/>
      <c r="IPU19" s="9"/>
      <c r="IPV19" s="9"/>
      <c r="IPW19" s="9"/>
      <c r="IPX19" s="9"/>
      <c r="IPY19" s="9"/>
      <c r="IPZ19" s="9"/>
      <c r="IQA19" s="9"/>
      <c r="IQB19" s="9"/>
      <c r="IQC19" s="9"/>
      <c r="IQD19" s="9"/>
      <c r="IQE19" s="9"/>
      <c r="IQF19" s="9"/>
      <c r="IQG19" s="9"/>
      <c r="IQH19" s="9"/>
      <c r="IQI19" s="9"/>
      <c r="IQJ19" s="9"/>
      <c r="IQK19" s="9"/>
      <c r="IQL19" s="9"/>
      <c r="IQM19" s="9"/>
      <c r="IQN19" s="9"/>
      <c r="IQO19" s="9"/>
      <c r="IQP19" s="9"/>
      <c r="IQQ19" s="9"/>
      <c r="IQR19" s="9"/>
      <c r="IQS19" s="9"/>
      <c r="IQT19" s="9"/>
      <c r="IQU19" s="9"/>
      <c r="IQV19" s="9"/>
      <c r="IQW19" s="9"/>
      <c r="IQX19" s="9"/>
      <c r="IQY19" s="9"/>
      <c r="IQZ19" s="9"/>
      <c r="IRA19" s="9"/>
      <c r="IRB19" s="9"/>
      <c r="IRC19" s="9"/>
      <c r="IRD19" s="9"/>
      <c r="IRE19" s="9"/>
      <c r="IRF19" s="9"/>
      <c r="IRG19" s="9"/>
      <c r="IRH19" s="9"/>
      <c r="IRI19" s="9"/>
      <c r="IRJ19" s="9"/>
      <c r="IRK19" s="9"/>
      <c r="IRL19" s="9"/>
      <c r="IRM19" s="9"/>
      <c r="IRN19" s="9"/>
      <c r="IRO19" s="9"/>
      <c r="IRP19" s="9"/>
      <c r="IRQ19" s="9"/>
      <c r="IRR19" s="9"/>
      <c r="IRS19" s="9"/>
      <c r="IRT19" s="9"/>
      <c r="IRU19" s="9"/>
      <c r="IRV19" s="9"/>
      <c r="IRW19" s="9"/>
      <c r="IRX19" s="9"/>
      <c r="IRY19" s="9"/>
      <c r="IRZ19" s="9"/>
      <c r="ISA19" s="9"/>
      <c r="ISB19" s="9"/>
      <c r="ISC19" s="9"/>
      <c r="ISD19" s="9"/>
      <c r="ISE19" s="9"/>
      <c r="ISF19" s="9"/>
      <c r="ISG19" s="9"/>
      <c r="ISH19" s="9"/>
      <c r="ISI19" s="9"/>
      <c r="ISJ19" s="9"/>
      <c r="ISK19" s="9"/>
      <c r="ISL19" s="9"/>
      <c r="ISM19" s="9"/>
      <c r="ISN19" s="9"/>
      <c r="ISO19" s="9"/>
      <c r="ISP19" s="9"/>
      <c r="ISQ19" s="9"/>
      <c r="ISR19" s="9"/>
      <c r="ISS19" s="9"/>
      <c r="IST19" s="9"/>
      <c r="ISU19" s="9"/>
      <c r="ISV19" s="9"/>
      <c r="ISW19" s="9"/>
      <c r="ISX19" s="9"/>
      <c r="ISY19" s="9"/>
      <c r="ISZ19" s="9"/>
      <c r="ITA19" s="9"/>
      <c r="ITB19" s="9"/>
      <c r="ITC19" s="9"/>
      <c r="ITD19" s="9"/>
      <c r="ITE19" s="9"/>
      <c r="ITF19" s="9"/>
      <c r="ITG19" s="9"/>
      <c r="ITH19" s="9"/>
      <c r="ITI19" s="9"/>
      <c r="ITJ19" s="9"/>
      <c r="ITK19" s="9"/>
      <c r="ITL19" s="9"/>
      <c r="ITM19" s="9"/>
      <c r="ITN19" s="9"/>
      <c r="ITO19" s="9"/>
      <c r="ITP19" s="9"/>
      <c r="ITQ19" s="9"/>
      <c r="ITR19" s="9"/>
      <c r="ITS19" s="9"/>
      <c r="ITT19" s="9"/>
      <c r="ITU19" s="9"/>
      <c r="ITV19" s="9"/>
      <c r="ITW19" s="9"/>
      <c r="ITX19" s="9"/>
      <c r="ITY19" s="9"/>
      <c r="ITZ19" s="9"/>
      <c r="IUA19" s="9"/>
      <c r="IUB19" s="9"/>
      <c r="IUC19" s="9"/>
      <c r="IUD19" s="9"/>
      <c r="IUE19" s="9"/>
      <c r="IUF19" s="9"/>
      <c r="IUG19" s="9"/>
      <c r="IUH19" s="9"/>
      <c r="IUI19" s="9"/>
      <c r="IUJ19" s="9"/>
      <c r="IUK19" s="9"/>
      <c r="IUL19" s="9"/>
      <c r="IUM19" s="9"/>
      <c r="IUN19" s="9"/>
      <c r="IUO19" s="9"/>
      <c r="IUP19" s="9"/>
      <c r="IUQ19" s="9"/>
      <c r="IUR19" s="9"/>
      <c r="IUS19" s="9"/>
      <c r="IUT19" s="9"/>
      <c r="IUU19" s="9"/>
      <c r="IUV19" s="9"/>
      <c r="IUW19" s="9"/>
      <c r="IUX19" s="9"/>
      <c r="IUY19" s="9"/>
      <c r="IUZ19" s="9"/>
      <c r="IVA19" s="9"/>
      <c r="IVB19" s="9"/>
      <c r="IVC19" s="9"/>
      <c r="IVD19" s="9"/>
      <c r="IVE19" s="9"/>
      <c r="IVF19" s="9"/>
      <c r="IVG19" s="9"/>
      <c r="IVH19" s="9"/>
      <c r="IVI19" s="9"/>
      <c r="IVJ19" s="9"/>
      <c r="IVK19" s="9"/>
      <c r="IVL19" s="9"/>
      <c r="IVM19" s="9"/>
      <c r="IVN19" s="9"/>
      <c r="IVO19" s="9"/>
      <c r="IVP19" s="9"/>
      <c r="IVQ19" s="9"/>
      <c r="IVR19" s="9"/>
      <c r="IVS19" s="9"/>
      <c r="IVT19" s="9"/>
      <c r="IVU19" s="9"/>
      <c r="IVV19" s="9"/>
      <c r="IVW19" s="9"/>
      <c r="IVX19" s="9"/>
      <c r="IVY19" s="9"/>
      <c r="IVZ19" s="9"/>
      <c r="IWA19" s="9"/>
      <c r="IWB19" s="9"/>
      <c r="IWC19" s="9"/>
      <c r="IWD19" s="9"/>
      <c r="IWE19" s="9"/>
      <c r="IWF19" s="9"/>
      <c r="IWG19" s="9"/>
      <c r="IWH19" s="9"/>
      <c r="IWI19" s="9"/>
      <c r="IWJ19" s="9"/>
      <c r="IWK19" s="9"/>
      <c r="IWL19" s="9"/>
      <c r="IWM19" s="9"/>
      <c r="IWN19" s="9"/>
      <c r="IWO19" s="9"/>
      <c r="IWP19" s="9"/>
      <c r="IWQ19" s="9"/>
      <c r="IWR19" s="9"/>
      <c r="IWS19" s="9"/>
      <c r="IWT19" s="9"/>
      <c r="IWU19" s="9"/>
      <c r="IWV19" s="9"/>
      <c r="IWW19" s="9"/>
      <c r="IWX19" s="9"/>
      <c r="IWY19" s="9"/>
      <c r="IWZ19" s="9"/>
      <c r="IXA19" s="9"/>
      <c r="IXB19" s="9"/>
      <c r="IXC19" s="9"/>
      <c r="IXD19" s="9"/>
      <c r="IXE19" s="9"/>
      <c r="IXF19" s="9"/>
      <c r="IXG19" s="9"/>
      <c r="IXH19" s="9"/>
      <c r="IXI19" s="9"/>
      <c r="IXJ19" s="9"/>
      <c r="IXK19" s="9"/>
      <c r="IXL19" s="9"/>
      <c r="IXM19" s="9"/>
      <c r="IXN19" s="9"/>
      <c r="IXO19" s="9"/>
      <c r="IXP19" s="9"/>
      <c r="IXQ19" s="9"/>
      <c r="IXR19" s="9"/>
      <c r="IXS19" s="9"/>
      <c r="IXT19" s="9"/>
      <c r="IXU19" s="9"/>
      <c r="IXV19" s="9"/>
      <c r="IXW19" s="9"/>
      <c r="IXX19" s="9"/>
      <c r="IXY19" s="9"/>
      <c r="IXZ19" s="9"/>
      <c r="IYA19" s="9"/>
      <c r="IYB19" s="9"/>
      <c r="IYC19" s="9"/>
      <c r="IYD19" s="9"/>
      <c r="IYE19" s="9"/>
      <c r="IYF19" s="9"/>
      <c r="IYG19" s="9"/>
      <c r="IYH19" s="9"/>
      <c r="IYI19" s="9"/>
      <c r="IYJ19" s="9"/>
      <c r="IYK19" s="9"/>
      <c r="IYL19" s="9"/>
      <c r="IYM19" s="9"/>
      <c r="IYN19" s="9"/>
      <c r="IYO19" s="9"/>
      <c r="IYP19" s="9"/>
      <c r="IYQ19" s="9"/>
      <c r="IYR19" s="9"/>
      <c r="IYS19" s="9"/>
      <c r="IYT19" s="9"/>
      <c r="IYU19" s="9"/>
      <c r="IYV19" s="9"/>
      <c r="IYW19" s="9"/>
      <c r="IYX19" s="9"/>
      <c r="IYY19" s="9"/>
      <c r="IYZ19" s="9"/>
      <c r="IZA19" s="9"/>
      <c r="IZB19" s="9"/>
      <c r="IZC19" s="9"/>
      <c r="IZD19" s="9"/>
      <c r="IZE19" s="9"/>
      <c r="IZF19" s="9"/>
      <c r="IZG19" s="9"/>
      <c r="IZH19" s="9"/>
      <c r="IZI19" s="9"/>
      <c r="IZJ19" s="9"/>
      <c r="IZK19" s="9"/>
      <c r="IZL19" s="9"/>
      <c r="IZM19" s="9"/>
      <c r="IZN19" s="9"/>
      <c r="IZO19" s="9"/>
      <c r="IZP19" s="9"/>
      <c r="IZQ19" s="9"/>
      <c r="IZR19" s="9"/>
      <c r="IZS19" s="9"/>
      <c r="IZT19" s="9"/>
      <c r="IZU19" s="9"/>
      <c r="IZV19" s="9"/>
      <c r="IZW19" s="9"/>
      <c r="IZX19" s="9"/>
      <c r="IZY19" s="9"/>
      <c r="IZZ19" s="9"/>
      <c r="JAA19" s="9"/>
      <c r="JAB19" s="9"/>
      <c r="JAC19" s="9"/>
      <c r="JAD19" s="9"/>
      <c r="JAE19" s="9"/>
      <c r="JAF19" s="9"/>
      <c r="JAG19" s="9"/>
      <c r="JAH19" s="9"/>
      <c r="JAI19" s="9"/>
      <c r="JAJ19" s="9"/>
      <c r="JAK19" s="9"/>
      <c r="JAL19" s="9"/>
      <c r="JAM19" s="9"/>
      <c r="JAN19" s="9"/>
      <c r="JAO19" s="9"/>
      <c r="JAP19" s="9"/>
      <c r="JAQ19" s="9"/>
      <c r="JAR19" s="9"/>
      <c r="JAS19" s="9"/>
      <c r="JAT19" s="9"/>
      <c r="JAU19" s="9"/>
      <c r="JAV19" s="9"/>
      <c r="JAW19" s="9"/>
      <c r="JAX19" s="9"/>
      <c r="JAY19" s="9"/>
      <c r="JAZ19" s="9"/>
      <c r="JBA19" s="9"/>
      <c r="JBB19" s="9"/>
      <c r="JBC19" s="9"/>
      <c r="JBD19" s="9"/>
      <c r="JBE19" s="9"/>
      <c r="JBF19" s="9"/>
      <c r="JBG19" s="9"/>
      <c r="JBH19" s="9"/>
      <c r="JBI19" s="9"/>
      <c r="JBJ19" s="9"/>
      <c r="JBK19" s="9"/>
      <c r="JBL19" s="9"/>
      <c r="JBM19" s="9"/>
      <c r="JBN19" s="9"/>
      <c r="JBO19" s="9"/>
      <c r="JBP19" s="9"/>
      <c r="JBQ19" s="9"/>
      <c r="JBR19" s="9"/>
      <c r="JBS19" s="9"/>
      <c r="JBT19" s="9"/>
      <c r="JBU19" s="9"/>
      <c r="JBV19" s="9"/>
      <c r="JBW19" s="9"/>
      <c r="JBX19" s="9"/>
      <c r="JBY19" s="9"/>
      <c r="JBZ19" s="9"/>
      <c r="JCA19" s="9"/>
      <c r="JCB19" s="9"/>
      <c r="JCC19" s="9"/>
      <c r="JCD19" s="9"/>
      <c r="JCE19" s="9"/>
      <c r="JCF19" s="9"/>
      <c r="JCG19" s="9"/>
      <c r="JCH19" s="9"/>
      <c r="JCI19" s="9"/>
      <c r="JCJ19" s="9"/>
      <c r="JCK19" s="9"/>
      <c r="JCL19" s="9"/>
      <c r="JCM19" s="9"/>
      <c r="JCN19" s="9"/>
      <c r="JCO19" s="9"/>
      <c r="JCP19" s="9"/>
      <c r="JCQ19" s="9"/>
      <c r="JCR19" s="9"/>
      <c r="JCS19" s="9"/>
      <c r="JCT19" s="9"/>
      <c r="JCU19" s="9"/>
      <c r="JCV19" s="9"/>
      <c r="JCW19" s="9"/>
      <c r="JCX19" s="9"/>
      <c r="JCY19" s="9"/>
      <c r="JCZ19" s="9"/>
      <c r="JDA19" s="9"/>
      <c r="JDB19" s="9"/>
      <c r="JDC19" s="9"/>
      <c r="JDD19" s="9"/>
      <c r="JDE19" s="9"/>
      <c r="JDF19" s="9"/>
      <c r="JDG19" s="9"/>
      <c r="JDH19" s="9"/>
      <c r="JDI19" s="9"/>
      <c r="JDJ19" s="9"/>
      <c r="JDK19" s="9"/>
      <c r="JDL19" s="9"/>
      <c r="JDM19" s="9"/>
      <c r="JDN19" s="9"/>
      <c r="JDO19" s="9"/>
      <c r="JDP19" s="9"/>
      <c r="JDQ19" s="9"/>
      <c r="JDR19" s="9"/>
      <c r="JDS19" s="9"/>
      <c r="JDT19" s="9"/>
      <c r="JDU19" s="9"/>
      <c r="JDV19" s="9"/>
      <c r="JDW19" s="9"/>
      <c r="JDX19" s="9"/>
      <c r="JDY19" s="9"/>
      <c r="JDZ19" s="9"/>
      <c r="JEA19" s="9"/>
      <c r="JEB19" s="9"/>
      <c r="JEC19" s="9"/>
      <c r="JED19" s="9"/>
      <c r="JEE19" s="9"/>
      <c r="JEF19" s="9"/>
      <c r="JEG19" s="9"/>
      <c r="JEH19" s="9"/>
      <c r="JEI19" s="9"/>
      <c r="JEJ19" s="9"/>
      <c r="JEK19" s="9"/>
      <c r="JEL19" s="9"/>
      <c r="JEM19" s="9"/>
      <c r="JEN19" s="9"/>
      <c r="JEO19" s="9"/>
      <c r="JEP19" s="9"/>
      <c r="JEQ19" s="9"/>
      <c r="JER19" s="9"/>
      <c r="JES19" s="9"/>
      <c r="JET19" s="9"/>
      <c r="JEU19" s="9"/>
      <c r="JEV19" s="9"/>
      <c r="JEW19" s="9"/>
      <c r="JEX19" s="9"/>
      <c r="JEY19" s="9"/>
      <c r="JEZ19" s="9"/>
      <c r="JFA19" s="9"/>
      <c r="JFB19" s="9"/>
      <c r="JFC19" s="9"/>
      <c r="JFD19" s="9"/>
      <c r="JFE19" s="9"/>
      <c r="JFF19" s="9"/>
      <c r="JFG19" s="9"/>
      <c r="JFH19" s="9"/>
      <c r="JFI19" s="9"/>
      <c r="JFJ19" s="9"/>
      <c r="JFK19" s="9"/>
      <c r="JFL19" s="9"/>
      <c r="JFM19" s="9"/>
      <c r="JFN19" s="9"/>
      <c r="JFO19" s="9"/>
      <c r="JFP19" s="9"/>
      <c r="JFQ19" s="9"/>
      <c r="JFR19" s="9"/>
      <c r="JFS19" s="9"/>
      <c r="JFT19" s="9"/>
      <c r="JFU19" s="9"/>
      <c r="JFV19" s="9"/>
      <c r="JFW19" s="9"/>
      <c r="JFX19" s="9"/>
      <c r="JFY19" s="9"/>
      <c r="JFZ19" s="9"/>
      <c r="JGA19" s="9"/>
      <c r="JGB19" s="9"/>
      <c r="JGC19" s="9"/>
      <c r="JGD19" s="9"/>
      <c r="JGE19" s="9"/>
      <c r="JGF19" s="9"/>
      <c r="JGG19" s="9"/>
      <c r="JGH19" s="9"/>
      <c r="JGI19" s="9"/>
      <c r="JGJ19" s="9"/>
      <c r="JGK19" s="9"/>
      <c r="JGL19" s="9"/>
      <c r="JGM19" s="9"/>
      <c r="JGN19" s="9"/>
      <c r="JGO19" s="9"/>
      <c r="JGP19" s="9"/>
      <c r="JGQ19" s="9"/>
      <c r="JGR19" s="9"/>
      <c r="JGS19" s="9"/>
      <c r="JGT19" s="9"/>
      <c r="JGU19" s="9"/>
      <c r="JGV19" s="9"/>
      <c r="JGW19" s="9"/>
      <c r="JGX19" s="9"/>
      <c r="JGY19" s="9"/>
      <c r="JGZ19" s="9"/>
      <c r="JHA19" s="9"/>
      <c r="JHB19" s="9"/>
      <c r="JHC19" s="9"/>
      <c r="JHD19" s="9"/>
      <c r="JHE19" s="9"/>
      <c r="JHF19" s="9"/>
      <c r="JHG19" s="9"/>
      <c r="JHH19" s="9"/>
      <c r="JHI19" s="9"/>
      <c r="JHJ19" s="9"/>
      <c r="JHK19" s="9"/>
      <c r="JHL19" s="9"/>
      <c r="JHM19" s="9"/>
      <c r="JHN19" s="9"/>
      <c r="JHO19" s="9"/>
      <c r="JHP19" s="9"/>
      <c r="JHQ19" s="9"/>
      <c r="JHR19" s="9"/>
      <c r="JHS19" s="9"/>
      <c r="JHT19" s="9"/>
      <c r="JHU19" s="9"/>
      <c r="JHV19" s="9"/>
      <c r="JHW19" s="9"/>
      <c r="JHX19" s="9"/>
      <c r="JHY19" s="9"/>
      <c r="JHZ19" s="9"/>
      <c r="JIA19" s="9"/>
      <c r="JIB19" s="9"/>
      <c r="JIC19" s="9"/>
      <c r="JID19" s="9"/>
      <c r="JIE19" s="9"/>
      <c r="JIF19" s="9"/>
      <c r="JIG19" s="9"/>
      <c r="JIH19" s="9"/>
      <c r="JII19" s="9"/>
      <c r="JIJ19" s="9"/>
      <c r="JIK19" s="9"/>
      <c r="JIL19" s="9"/>
      <c r="JIM19" s="9"/>
      <c r="JIN19" s="9"/>
      <c r="JIO19" s="9"/>
      <c r="JIP19" s="9"/>
      <c r="JIQ19" s="9"/>
      <c r="JIR19" s="9"/>
      <c r="JIS19" s="9"/>
      <c r="JIT19" s="9"/>
      <c r="JIU19" s="9"/>
      <c r="JIV19" s="9"/>
      <c r="JIW19" s="9"/>
      <c r="JIX19" s="9"/>
      <c r="JIY19" s="9"/>
      <c r="JIZ19" s="9"/>
      <c r="JJA19" s="9"/>
      <c r="JJB19" s="9"/>
      <c r="JJC19" s="9"/>
      <c r="JJD19" s="9"/>
      <c r="JJE19" s="9"/>
      <c r="JJF19" s="9"/>
      <c r="JJG19" s="9"/>
      <c r="JJH19" s="9"/>
      <c r="JJI19" s="9"/>
      <c r="JJJ19" s="9"/>
      <c r="JJK19" s="9"/>
      <c r="JJL19" s="9"/>
      <c r="JJM19" s="9"/>
      <c r="JJN19" s="9"/>
      <c r="JJO19" s="9"/>
      <c r="JJP19" s="9"/>
      <c r="JJQ19" s="9"/>
      <c r="JJR19" s="9"/>
      <c r="JJS19" s="9"/>
      <c r="JJT19" s="9"/>
      <c r="JJU19" s="9"/>
      <c r="JJV19" s="9"/>
      <c r="JJW19" s="9"/>
      <c r="JJX19" s="9"/>
      <c r="JJY19" s="9"/>
      <c r="JJZ19" s="9"/>
      <c r="JKA19" s="9"/>
      <c r="JKB19" s="9"/>
      <c r="JKC19" s="9"/>
      <c r="JKD19" s="9"/>
      <c r="JKE19" s="9"/>
      <c r="JKF19" s="9"/>
      <c r="JKG19" s="9"/>
      <c r="JKH19" s="9"/>
      <c r="JKI19" s="9"/>
      <c r="JKJ19" s="9"/>
      <c r="JKK19" s="9"/>
      <c r="JKL19" s="9"/>
      <c r="JKM19" s="9"/>
      <c r="JKN19" s="9"/>
      <c r="JKO19" s="9"/>
      <c r="JKP19" s="9"/>
      <c r="JKQ19" s="9"/>
      <c r="JKR19" s="9"/>
      <c r="JKS19" s="9"/>
      <c r="JKT19" s="9"/>
      <c r="JKU19" s="9"/>
      <c r="JKV19" s="9"/>
      <c r="JKW19" s="9"/>
      <c r="JKX19" s="9"/>
      <c r="JKY19" s="9"/>
      <c r="JKZ19" s="9"/>
      <c r="JLA19" s="9"/>
      <c r="JLB19" s="9"/>
      <c r="JLC19" s="9"/>
      <c r="JLD19" s="9"/>
      <c r="JLE19" s="9"/>
      <c r="JLF19" s="9"/>
      <c r="JLG19" s="9"/>
      <c r="JLH19" s="9"/>
      <c r="JLI19" s="9"/>
      <c r="JLJ19" s="9"/>
      <c r="JLK19" s="9"/>
      <c r="JLL19" s="9"/>
      <c r="JLM19" s="9"/>
      <c r="JLN19" s="9"/>
      <c r="JLO19" s="9"/>
      <c r="JLP19" s="9"/>
      <c r="JLQ19" s="9"/>
      <c r="JLR19" s="9"/>
      <c r="JLS19" s="9"/>
      <c r="JLT19" s="9"/>
      <c r="JLU19" s="9"/>
      <c r="JLV19" s="9"/>
      <c r="JLW19" s="9"/>
      <c r="JLX19" s="9"/>
      <c r="JLY19" s="9"/>
      <c r="JLZ19" s="9"/>
      <c r="JMA19" s="9"/>
      <c r="JMB19" s="9"/>
      <c r="JMC19" s="9"/>
      <c r="JMD19" s="9"/>
      <c r="JME19" s="9"/>
      <c r="JMF19" s="9"/>
      <c r="JMG19" s="9"/>
      <c r="JMH19" s="9"/>
      <c r="JMI19" s="9"/>
      <c r="JMJ19" s="9"/>
      <c r="JMK19" s="9"/>
      <c r="JML19" s="9"/>
      <c r="JMM19" s="9"/>
      <c r="JMN19" s="9"/>
      <c r="JMO19" s="9"/>
      <c r="JMP19" s="9"/>
      <c r="JMQ19" s="9"/>
      <c r="JMR19" s="9"/>
      <c r="JMS19" s="9"/>
      <c r="JMT19" s="9"/>
      <c r="JMU19" s="9"/>
      <c r="JMV19" s="9"/>
      <c r="JMW19" s="9"/>
      <c r="JMX19" s="9"/>
      <c r="JMY19" s="9"/>
      <c r="JMZ19" s="9"/>
      <c r="JNA19" s="9"/>
      <c r="JNB19" s="9"/>
      <c r="JNC19" s="9"/>
      <c r="JND19" s="9"/>
      <c r="JNE19" s="9"/>
      <c r="JNF19" s="9"/>
      <c r="JNG19" s="9"/>
      <c r="JNH19" s="9"/>
      <c r="JNI19" s="9"/>
      <c r="JNJ19" s="9"/>
      <c r="JNK19" s="9"/>
      <c r="JNL19" s="9"/>
      <c r="JNM19" s="9"/>
      <c r="JNN19" s="9"/>
      <c r="JNO19" s="9"/>
      <c r="JNP19" s="9"/>
      <c r="JNQ19" s="9"/>
      <c r="JNR19" s="9"/>
      <c r="JNS19" s="9"/>
      <c r="JNT19" s="9"/>
      <c r="JNU19" s="9"/>
      <c r="JNV19" s="9"/>
      <c r="JNW19" s="9"/>
      <c r="JNX19" s="9"/>
      <c r="JNY19" s="9"/>
      <c r="JNZ19" s="9"/>
      <c r="JOA19" s="9"/>
      <c r="JOB19" s="9"/>
      <c r="JOC19" s="9"/>
      <c r="JOD19" s="9"/>
      <c r="JOE19" s="9"/>
      <c r="JOF19" s="9"/>
      <c r="JOG19" s="9"/>
      <c r="JOH19" s="9"/>
      <c r="JOI19" s="9"/>
      <c r="JOJ19" s="9"/>
      <c r="JOK19" s="9"/>
      <c r="JOL19" s="9"/>
      <c r="JOM19" s="9"/>
      <c r="JON19" s="9"/>
      <c r="JOO19" s="9"/>
      <c r="JOP19" s="9"/>
      <c r="JOQ19" s="9"/>
      <c r="JOR19" s="9"/>
      <c r="JOS19" s="9"/>
      <c r="JOT19" s="9"/>
      <c r="JOU19" s="9"/>
      <c r="JOV19" s="9"/>
      <c r="JOW19" s="9"/>
      <c r="JOX19" s="9"/>
      <c r="JOY19" s="9"/>
      <c r="JOZ19" s="9"/>
      <c r="JPA19" s="9"/>
      <c r="JPB19" s="9"/>
      <c r="JPC19" s="9"/>
      <c r="JPD19" s="9"/>
      <c r="JPE19" s="9"/>
      <c r="JPF19" s="9"/>
      <c r="JPG19" s="9"/>
      <c r="JPH19" s="9"/>
      <c r="JPI19" s="9"/>
      <c r="JPJ19" s="9"/>
      <c r="JPK19" s="9"/>
      <c r="JPL19" s="9"/>
      <c r="JPM19" s="9"/>
      <c r="JPN19" s="9"/>
      <c r="JPO19" s="9"/>
      <c r="JPP19" s="9"/>
      <c r="JPQ19" s="9"/>
      <c r="JPR19" s="9"/>
      <c r="JPS19" s="9"/>
      <c r="JPT19" s="9"/>
      <c r="JPU19" s="9"/>
      <c r="JPV19" s="9"/>
      <c r="JPW19" s="9"/>
      <c r="JPX19" s="9"/>
      <c r="JPY19" s="9"/>
      <c r="JPZ19" s="9"/>
      <c r="JQA19" s="9"/>
      <c r="JQB19" s="9"/>
      <c r="JQC19" s="9"/>
      <c r="JQD19" s="9"/>
      <c r="JQE19" s="9"/>
      <c r="JQF19" s="9"/>
      <c r="JQG19" s="9"/>
      <c r="JQH19" s="9"/>
      <c r="JQI19" s="9"/>
      <c r="JQJ19" s="9"/>
      <c r="JQK19" s="9"/>
      <c r="JQL19" s="9"/>
      <c r="JQM19" s="9"/>
      <c r="JQN19" s="9"/>
      <c r="JQO19" s="9"/>
      <c r="JQP19" s="9"/>
      <c r="JQQ19" s="9"/>
      <c r="JQR19" s="9"/>
      <c r="JQS19" s="9"/>
      <c r="JQT19" s="9"/>
      <c r="JQU19" s="9"/>
      <c r="JQV19" s="9"/>
      <c r="JQW19" s="9"/>
      <c r="JQX19" s="9"/>
      <c r="JQY19" s="9"/>
      <c r="JQZ19" s="9"/>
      <c r="JRA19" s="9"/>
      <c r="JRB19" s="9"/>
      <c r="JRC19" s="9"/>
      <c r="JRD19" s="9"/>
      <c r="JRE19" s="9"/>
      <c r="JRF19" s="9"/>
      <c r="JRG19" s="9"/>
      <c r="JRH19" s="9"/>
      <c r="JRI19" s="9"/>
      <c r="JRJ19" s="9"/>
      <c r="JRK19" s="9"/>
      <c r="JRL19" s="9"/>
      <c r="JRM19" s="9"/>
      <c r="JRN19" s="9"/>
      <c r="JRO19" s="9"/>
      <c r="JRP19" s="9"/>
      <c r="JRQ19" s="9"/>
      <c r="JRR19" s="9"/>
      <c r="JRS19" s="9"/>
      <c r="JRT19" s="9"/>
      <c r="JRU19" s="9"/>
      <c r="JRV19" s="9"/>
      <c r="JRW19" s="9"/>
      <c r="JRX19" s="9"/>
      <c r="JRY19" s="9"/>
      <c r="JRZ19" s="9"/>
      <c r="JSA19" s="9"/>
      <c r="JSB19" s="9"/>
      <c r="JSC19" s="9"/>
      <c r="JSD19" s="9"/>
      <c r="JSE19" s="9"/>
      <c r="JSF19" s="9"/>
      <c r="JSG19" s="9"/>
      <c r="JSH19" s="9"/>
      <c r="JSI19" s="9"/>
      <c r="JSJ19" s="9"/>
      <c r="JSK19" s="9"/>
      <c r="JSL19" s="9"/>
      <c r="JSM19" s="9"/>
      <c r="JSN19" s="9"/>
      <c r="JSO19" s="9"/>
      <c r="JSP19" s="9"/>
      <c r="JSQ19" s="9"/>
      <c r="JSR19" s="9"/>
      <c r="JSS19" s="9"/>
      <c r="JST19" s="9"/>
      <c r="JSU19" s="9"/>
      <c r="JSV19" s="9"/>
      <c r="JSW19" s="9"/>
      <c r="JSX19" s="9"/>
      <c r="JSY19" s="9"/>
      <c r="JSZ19" s="9"/>
      <c r="JTA19" s="9"/>
      <c r="JTB19" s="9"/>
      <c r="JTC19" s="9"/>
      <c r="JTD19" s="9"/>
      <c r="JTE19" s="9"/>
      <c r="JTF19" s="9"/>
      <c r="JTG19" s="9"/>
      <c r="JTH19" s="9"/>
      <c r="JTI19" s="9"/>
      <c r="JTJ19" s="9"/>
      <c r="JTK19" s="9"/>
      <c r="JTL19" s="9"/>
      <c r="JTM19" s="9"/>
      <c r="JTN19" s="9"/>
      <c r="JTO19" s="9"/>
      <c r="JTP19" s="9"/>
      <c r="JTQ19" s="9"/>
      <c r="JTR19" s="9"/>
      <c r="JTS19" s="9"/>
      <c r="JTT19" s="9"/>
      <c r="JTU19" s="9"/>
      <c r="JTV19" s="9"/>
      <c r="JTW19" s="9"/>
      <c r="JTX19" s="9"/>
      <c r="JTY19" s="9"/>
      <c r="JTZ19" s="9"/>
      <c r="JUA19" s="9"/>
      <c r="JUB19" s="9"/>
      <c r="JUC19" s="9"/>
      <c r="JUD19" s="9"/>
      <c r="JUE19" s="9"/>
      <c r="JUF19" s="9"/>
      <c r="JUG19" s="9"/>
      <c r="JUH19" s="9"/>
      <c r="JUI19" s="9"/>
      <c r="JUJ19" s="9"/>
      <c r="JUK19" s="9"/>
      <c r="JUL19" s="9"/>
      <c r="JUM19" s="9"/>
      <c r="JUN19" s="9"/>
      <c r="JUO19" s="9"/>
      <c r="JUP19" s="9"/>
      <c r="JUQ19" s="9"/>
      <c r="JUR19" s="9"/>
      <c r="JUS19" s="9"/>
      <c r="JUT19" s="9"/>
      <c r="JUU19" s="9"/>
      <c r="JUV19" s="9"/>
      <c r="JUW19" s="9"/>
      <c r="JUX19" s="9"/>
      <c r="JUY19" s="9"/>
      <c r="JUZ19" s="9"/>
      <c r="JVA19" s="9"/>
      <c r="JVB19" s="9"/>
      <c r="JVC19" s="9"/>
      <c r="JVD19" s="9"/>
      <c r="JVE19" s="9"/>
      <c r="JVF19" s="9"/>
      <c r="JVG19" s="9"/>
      <c r="JVH19" s="9"/>
      <c r="JVI19" s="9"/>
      <c r="JVJ19" s="9"/>
      <c r="JVK19" s="9"/>
      <c r="JVL19" s="9"/>
      <c r="JVM19" s="9"/>
      <c r="JVN19" s="9"/>
      <c r="JVO19" s="9"/>
      <c r="JVP19" s="9"/>
      <c r="JVQ19" s="9"/>
      <c r="JVR19" s="9"/>
      <c r="JVS19" s="9"/>
      <c r="JVT19" s="9"/>
      <c r="JVU19" s="9"/>
      <c r="JVV19" s="9"/>
      <c r="JVW19" s="9"/>
      <c r="JVX19" s="9"/>
      <c r="JVY19" s="9"/>
      <c r="JVZ19" s="9"/>
      <c r="JWA19" s="9"/>
      <c r="JWB19" s="9"/>
      <c r="JWC19" s="9"/>
      <c r="JWD19" s="9"/>
      <c r="JWE19" s="9"/>
      <c r="JWF19" s="9"/>
      <c r="JWG19" s="9"/>
      <c r="JWH19" s="9"/>
      <c r="JWI19" s="9"/>
      <c r="JWJ19" s="9"/>
      <c r="JWK19" s="9"/>
      <c r="JWL19" s="9"/>
      <c r="JWM19" s="9"/>
      <c r="JWN19" s="9"/>
      <c r="JWO19" s="9"/>
      <c r="JWP19" s="9"/>
      <c r="JWQ19" s="9"/>
      <c r="JWR19" s="9"/>
      <c r="JWS19" s="9"/>
      <c r="JWT19" s="9"/>
      <c r="JWU19" s="9"/>
      <c r="JWV19" s="9"/>
      <c r="JWW19" s="9"/>
      <c r="JWX19" s="9"/>
      <c r="JWY19" s="9"/>
      <c r="JWZ19" s="9"/>
      <c r="JXA19" s="9"/>
      <c r="JXB19" s="9"/>
      <c r="JXC19" s="9"/>
      <c r="JXD19" s="9"/>
      <c r="JXE19" s="9"/>
      <c r="JXF19" s="9"/>
      <c r="JXG19" s="9"/>
      <c r="JXH19" s="9"/>
      <c r="JXI19" s="9"/>
      <c r="JXJ19" s="9"/>
      <c r="JXK19" s="9"/>
      <c r="JXL19" s="9"/>
      <c r="JXM19" s="9"/>
      <c r="JXN19" s="9"/>
      <c r="JXO19" s="9"/>
      <c r="JXP19" s="9"/>
      <c r="JXQ19" s="9"/>
      <c r="JXR19" s="9"/>
      <c r="JXS19" s="9"/>
      <c r="JXT19" s="9"/>
      <c r="JXU19" s="9"/>
      <c r="JXV19" s="9"/>
      <c r="JXW19" s="9"/>
      <c r="JXX19" s="9"/>
      <c r="JXY19" s="9"/>
      <c r="JXZ19" s="9"/>
      <c r="JYA19" s="9"/>
      <c r="JYB19" s="9"/>
      <c r="JYC19" s="9"/>
      <c r="JYD19" s="9"/>
      <c r="JYE19" s="9"/>
      <c r="JYF19" s="9"/>
      <c r="JYG19" s="9"/>
      <c r="JYH19" s="9"/>
      <c r="JYI19" s="9"/>
      <c r="JYJ19" s="9"/>
      <c r="JYK19" s="9"/>
      <c r="JYL19" s="9"/>
      <c r="JYM19" s="9"/>
      <c r="JYN19" s="9"/>
      <c r="JYO19" s="9"/>
      <c r="JYP19" s="9"/>
      <c r="JYQ19" s="9"/>
      <c r="JYR19" s="9"/>
      <c r="JYS19" s="9"/>
      <c r="JYT19" s="9"/>
      <c r="JYU19" s="9"/>
      <c r="JYV19" s="9"/>
      <c r="JYW19" s="9"/>
      <c r="JYX19" s="9"/>
      <c r="JYY19" s="9"/>
      <c r="JYZ19" s="9"/>
      <c r="JZA19" s="9"/>
      <c r="JZB19" s="9"/>
      <c r="JZC19" s="9"/>
      <c r="JZD19" s="9"/>
      <c r="JZE19" s="9"/>
      <c r="JZF19" s="9"/>
      <c r="JZG19" s="9"/>
      <c r="JZH19" s="9"/>
      <c r="JZI19" s="9"/>
      <c r="JZJ19" s="9"/>
      <c r="JZK19" s="9"/>
      <c r="JZL19" s="9"/>
      <c r="JZM19" s="9"/>
      <c r="JZN19" s="9"/>
      <c r="JZO19" s="9"/>
      <c r="JZP19" s="9"/>
      <c r="JZQ19" s="9"/>
      <c r="JZR19" s="9"/>
      <c r="JZS19" s="9"/>
      <c r="JZT19" s="9"/>
      <c r="JZU19" s="9"/>
      <c r="JZV19" s="9"/>
      <c r="JZW19" s="9"/>
      <c r="JZX19" s="9"/>
      <c r="JZY19" s="9"/>
      <c r="JZZ19" s="9"/>
      <c r="KAA19" s="9"/>
      <c r="KAB19" s="9"/>
      <c r="KAC19" s="9"/>
      <c r="KAD19" s="9"/>
      <c r="KAE19" s="9"/>
      <c r="KAF19" s="9"/>
      <c r="KAG19" s="9"/>
      <c r="KAH19" s="9"/>
      <c r="KAI19" s="9"/>
      <c r="KAJ19" s="9"/>
      <c r="KAK19" s="9"/>
      <c r="KAL19" s="9"/>
      <c r="KAM19" s="9"/>
      <c r="KAN19" s="9"/>
      <c r="KAO19" s="9"/>
      <c r="KAP19" s="9"/>
      <c r="KAQ19" s="9"/>
      <c r="KAR19" s="9"/>
      <c r="KAS19" s="9"/>
      <c r="KAT19" s="9"/>
      <c r="KAU19" s="9"/>
      <c r="KAV19" s="9"/>
      <c r="KAW19" s="9"/>
      <c r="KAX19" s="9"/>
      <c r="KAY19" s="9"/>
      <c r="KAZ19" s="9"/>
      <c r="KBA19" s="9"/>
      <c r="KBB19" s="9"/>
      <c r="KBC19" s="9"/>
      <c r="KBD19" s="9"/>
      <c r="KBE19" s="9"/>
      <c r="KBF19" s="9"/>
      <c r="KBG19" s="9"/>
      <c r="KBH19" s="9"/>
      <c r="KBI19" s="9"/>
      <c r="KBJ19" s="9"/>
      <c r="KBK19" s="9"/>
      <c r="KBL19" s="9"/>
      <c r="KBM19" s="9"/>
      <c r="KBN19" s="9"/>
      <c r="KBO19" s="9"/>
      <c r="KBP19" s="9"/>
      <c r="KBQ19" s="9"/>
      <c r="KBR19" s="9"/>
      <c r="KBS19" s="9"/>
      <c r="KBT19" s="9"/>
      <c r="KBU19" s="9"/>
      <c r="KBV19" s="9"/>
      <c r="KBW19" s="9"/>
      <c r="KBX19" s="9"/>
      <c r="KBY19" s="9"/>
      <c r="KBZ19" s="9"/>
      <c r="KCA19" s="9"/>
      <c r="KCB19" s="9"/>
      <c r="KCC19" s="9"/>
      <c r="KCD19" s="9"/>
      <c r="KCE19" s="9"/>
      <c r="KCF19" s="9"/>
      <c r="KCG19" s="9"/>
      <c r="KCH19" s="9"/>
      <c r="KCI19" s="9"/>
      <c r="KCJ19" s="9"/>
      <c r="KCK19" s="9"/>
      <c r="KCL19" s="9"/>
      <c r="KCM19" s="9"/>
      <c r="KCN19" s="9"/>
      <c r="KCO19" s="9"/>
      <c r="KCP19" s="9"/>
      <c r="KCQ19" s="9"/>
      <c r="KCR19" s="9"/>
      <c r="KCS19" s="9"/>
      <c r="KCT19" s="9"/>
      <c r="KCU19" s="9"/>
      <c r="KCV19" s="9"/>
      <c r="KCW19" s="9"/>
      <c r="KCX19" s="9"/>
      <c r="KCY19" s="9"/>
      <c r="KCZ19" s="9"/>
      <c r="KDA19" s="9"/>
      <c r="KDB19" s="9"/>
      <c r="KDC19" s="9"/>
      <c r="KDD19" s="9"/>
      <c r="KDE19" s="9"/>
      <c r="KDF19" s="9"/>
      <c r="KDG19" s="9"/>
      <c r="KDH19" s="9"/>
      <c r="KDI19" s="9"/>
      <c r="KDJ19" s="9"/>
      <c r="KDK19" s="9"/>
      <c r="KDL19" s="9"/>
      <c r="KDM19" s="9"/>
      <c r="KDN19" s="9"/>
      <c r="KDO19" s="9"/>
      <c r="KDP19" s="9"/>
      <c r="KDQ19" s="9"/>
      <c r="KDR19" s="9"/>
      <c r="KDS19" s="9"/>
      <c r="KDT19" s="9"/>
      <c r="KDU19" s="9"/>
      <c r="KDV19" s="9"/>
      <c r="KDW19" s="9"/>
      <c r="KDX19" s="9"/>
      <c r="KDY19" s="9"/>
      <c r="KDZ19" s="9"/>
      <c r="KEA19" s="9"/>
      <c r="KEB19" s="9"/>
      <c r="KEC19" s="9"/>
      <c r="KED19" s="9"/>
      <c r="KEE19" s="9"/>
      <c r="KEF19" s="9"/>
      <c r="KEG19" s="9"/>
      <c r="KEH19" s="9"/>
      <c r="KEI19" s="9"/>
      <c r="KEJ19" s="9"/>
      <c r="KEK19" s="9"/>
      <c r="KEL19" s="9"/>
      <c r="KEM19" s="9"/>
      <c r="KEN19" s="9"/>
      <c r="KEO19" s="9"/>
      <c r="KEP19" s="9"/>
      <c r="KEQ19" s="9"/>
      <c r="KER19" s="9"/>
      <c r="KES19" s="9"/>
      <c r="KET19" s="9"/>
      <c r="KEU19" s="9"/>
      <c r="KEV19" s="9"/>
      <c r="KEW19" s="9"/>
      <c r="KEX19" s="9"/>
      <c r="KEY19" s="9"/>
      <c r="KEZ19" s="9"/>
      <c r="KFA19" s="9"/>
      <c r="KFB19" s="9"/>
      <c r="KFC19" s="9"/>
      <c r="KFD19" s="9"/>
      <c r="KFE19" s="9"/>
      <c r="KFF19" s="9"/>
      <c r="KFG19" s="9"/>
      <c r="KFH19" s="9"/>
      <c r="KFI19" s="9"/>
      <c r="KFJ19" s="9"/>
      <c r="KFK19" s="9"/>
      <c r="KFL19" s="9"/>
      <c r="KFM19" s="9"/>
      <c r="KFN19" s="9"/>
      <c r="KFO19" s="9"/>
      <c r="KFP19" s="9"/>
      <c r="KFQ19" s="9"/>
      <c r="KFR19" s="9"/>
      <c r="KFS19" s="9"/>
      <c r="KFT19" s="9"/>
      <c r="KFU19" s="9"/>
      <c r="KFV19" s="9"/>
      <c r="KFW19" s="9"/>
      <c r="KFX19" s="9"/>
      <c r="KFY19" s="9"/>
      <c r="KFZ19" s="9"/>
      <c r="KGA19" s="9"/>
      <c r="KGB19" s="9"/>
      <c r="KGC19" s="9"/>
      <c r="KGD19" s="9"/>
      <c r="KGE19" s="9"/>
      <c r="KGF19" s="9"/>
      <c r="KGG19" s="9"/>
      <c r="KGH19" s="9"/>
      <c r="KGI19" s="9"/>
      <c r="KGJ19" s="9"/>
      <c r="KGK19" s="9"/>
      <c r="KGL19" s="9"/>
      <c r="KGM19" s="9"/>
      <c r="KGN19" s="9"/>
      <c r="KGO19" s="9"/>
      <c r="KGP19" s="9"/>
      <c r="KGQ19" s="9"/>
      <c r="KGR19" s="9"/>
      <c r="KGS19" s="9"/>
      <c r="KGT19" s="9"/>
      <c r="KGU19" s="9"/>
      <c r="KGV19" s="9"/>
      <c r="KGW19" s="9"/>
      <c r="KGX19" s="9"/>
      <c r="KGY19" s="9"/>
      <c r="KGZ19" s="9"/>
      <c r="KHA19" s="9"/>
      <c r="KHB19" s="9"/>
      <c r="KHC19" s="9"/>
      <c r="KHD19" s="9"/>
      <c r="KHE19" s="9"/>
      <c r="KHF19" s="9"/>
      <c r="KHG19" s="9"/>
      <c r="KHH19" s="9"/>
      <c r="KHI19" s="9"/>
      <c r="KHJ19" s="9"/>
      <c r="KHK19" s="9"/>
      <c r="KHL19" s="9"/>
      <c r="KHM19" s="9"/>
      <c r="KHN19" s="9"/>
      <c r="KHO19" s="9"/>
      <c r="KHP19" s="9"/>
      <c r="KHQ19" s="9"/>
      <c r="KHR19" s="9"/>
      <c r="KHS19" s="9"/>
      <c r="KHT19" s="9"/>
      <c r="KHU19" s="9"/>
      <c r="KHV19" s="9"/>
      <c r="KHW19" s="9"/>
      <c r="KHX19" s="9"/>
      <c r="KHY19" s="9"/>
      <c r="KHZ19" s="9"/>
      <c r="KIA19" s="9"/>
      <c r="KIB19" s="9"/>
      <c r="KIC19" s="9"/>
      <c r="KID19" s="9"/>
      <c r="KIE19" s="9"/>
      <c r="KIF19" s="9"/>
      <c r="KIG19" s="9"/>
      <c r="KIH19" s="9"/>
      <c r="KII19" s="9"/>
      <c r="KIJ19" s="9"/>
      <c r="KIK19" s="9"/>
      <c r="KIL19" s="9"/>
      <c r="KIM19" s="9"/>
      <c r="KIN19" s="9"/>
      <c r="KIO19" s="9"/>
      <c r="KIP19" s="9"/>
      <c r="KIQ19" s="9"/>
      <c r="KIR19" s="9"/>
      <c r="KIS19" s="9"/>
      <c r="KIT19" s="9"/>
      <c r="KIU19" s="9"/>
      <c r="KIV19" s="9"/>
      <c r="KIW19" s="9"/>
      <c r="KIX19" s="9"/>
      <c r="KIY19" s="9"/>
      <c r="KIZ19" s="9"/>
      <c r="KJA19" s="9"/>
      <c r="KJB19" s="9"/>
      <c r="KJC19" s="9"/>
      <c r="KJD19" s="9"/>
      <c r="KJE19" s="9"/>
      <c r="KJF19" s="9"/>
      <c r="KJG19" s="9"/>
      <c r="KJH19" s="9"/>
      <c r="KJI19" s="9"/>
      <c r="KJJ19" s="9"/>
      <c r="KJK19" s="9"/>
      <c r="KJL19" s="9"/>
      <c r="KJM19" s="9"/>
      <c r="KJN19" s="9"/>
      <c r="KJO19" s="9"/>
      <c r="KJP19" s="9"/>
      <c r="KJQ19" s="9"/>
      <c r="KJR19" s="9"/>
      <c r="KJS19" s="9"/>
      <c r="KJT19" s="9"/>
      <c r="KJU19" s="9"/>
      <c r="KJV19" s="9"/>
      <c r="KJW19" s="9"/>
      <c r="KJX19" s="9"/>
      <c r="KJY19" s="9"/>
      <c r="KJZ19" s="9"/>
      <c r="KKA19" s="9"/>
      <c r="KKB19" s="9"/>
      <c r="KKC19" s="9"/>
      <c r="KKD19" s="9"/>
      <c r="KKE19" s="9"/>
      <c r="KKF19" s="9"/>
      <c r="KKG19" s="9"/>
      <c r="KKH19" s="9"/>
      <c r="KKI19" s="9"/>
      <c r="KKJ19" s="9"/>
      <c r="KKK19" s="9"/>
      <c r="KKL19" s="9"/>
      <c r="KKM19" s="9"/>
      <c r="KKN19" s="9"/>
      <c r="KKO19" s="9"/>
      <c r="KKP19" s="9"/>
      <c r="KKQ19" s="9"/>
      <c r="KKR19" s="9"/>
      <c r="KKS19" s="9"/>
      <c r="KKT19" s="9"/>
      <c r="KKU19" s="9"/>
      <c r="KKV19" s="9"/>
      <c r="KKW19" s="9"/>
      <c r="KKX19" s="9"/>
      <c r="KKY19" s="9"/>
      <c r="KKZ19" s="9"/>
      <c r="KLA19" s="9"/>
      <c r="KLB19" s="9"/>
      <c r="KLC19" s="9"/>
      <c r="KLD19" s="9"/>
      <c r="KLE19" s="9"/>
      <c r="KLF19" s="9"/>
      <c r="KLG19" s="9"/>
      <c r="KLH19" s="9"/>
      <c r="KLI19" s="9"/>
      <c r="KLJ19" s="9"/>
      <c r="KLK19" s="9"/>
      <c r="KLL19" s="9"/>
      <c r="KLM19" s="9"/>
      <c r="KLN19" s="9"/>
      <c r="KLO19" s="9"/>
      <c r="KLP19" s="9"/>
      <c r="KLQ19" s="9"/>
      <c r="KLR19" s="9"/>
      <c r="KLS19" s="9"/>
      <c r="KLT19" s="9"/>
      <c r="KLU19" s="9"/>
      <c r="KLV19" s="9"/>
      <c r="KLW19" s="9"/>
      <c r="KLX19" s="9"/>
      <c r="KLY19" s="9"/>
      <c r="KLZ19" s="9"/>
      <c r="KMA19" s="9"/>
      <c r="KMB19" s="9"/>
      <c r="KMC19" s="9"/>
      <c r="KMD19" s="9"/>
      <c r="KME19" s="9"/>
      <c r="KMF19" s="9"/>
      <c r="KMG19" s="9"/>
      <c r="KMH19" s="9"/>
      <c r="KMI19" s="9"/>
      <c r="KMJ19" s="9"/>
      <c r="KMK19" s="9"/>
      <c r="KML19" s="9"/>
      <c r="KMM19" s="9"/>
      <c r="KMN19" s="9"/>
      <c r="KMO19" s="9"/>
      <c r="KMP19" s="9"/>
      <c r="KMQ19" s="9"/>
      <c r="KMR19" s="9"/>
      <c r="KMS19" s="9"/>
      <c r="KMT19" s="9"/>
      <c r="KMU19" s="9"/>
      <c r="KMV19" s="9"/>
      <c r="KMW19" s="9"/>
      <c r="KMX19" s="9"/>
      <c r="KMY19" s="9"/>
      <c r="KMZ19" s="9"/>
      <c r="KNA19" s="9"/>
      <c r="KNB19" s="9"/>
      <c r="KNC19" s="9"/>
      <c r="KND19" s="9"/>
      <c r="KNE19" s="9"/>
      <c r="KNF19" s="9"/>
      <c r="KNG19" s="9"/>
      <c r="KNH19" s="9"/>
      <c r="KNI19" s="9"/>
      <c r="KNJ19" s="9"/>
      <c r="KNK19" s="9"/>
      <c r="KNL19" s="9"/>
      <c r="KNM19" s="9"/>
      <c r="KNN19" s="9"/>
      <c r="KNO19" s="9"/>
      <c r="KNP19" s="9"/>
      <c r="KNQ19" s="9"/>
      <c r="KNR19" s="9"/>
      <c r="KNS19" s="9"/>
      <c r="KNT19" s="9"/>
      <c r="KNU19" s="9"/>
      <c r="KNV19" s="9"/>
      <c r="KNW19" s="9"/>
      <c r="KNX19" s="9"/>
      <c r="KNY19" s="9"/>
      <c r="KNZ19" s="9"/>
      <c r="KOA19" s="9"/>
      <c r="KOB19" s="9"/>
      <c r="KOC19" s="9"/>
      <c r="KOD19" s="9"/>
      <c r="KOE19" s="9"/>
      <c r="KOF19" s="9"/>
      <c r="KOG19" s="9"/>
      <c r="KOH19" s="9"/>
      <c r="KOI19" s="9"/>
      <c r="KOJ19" s="9"/>
      <c r="KOK19" s="9"/>
      <c r="KOL19" s="9"/>
      <c r="KOM19" s="9"/>
      <c r="KON19" s="9"/>
      <c r="KOO19" s="9"/>
      <c r="KOP19" s="9"/>
      <c r="KOQ19" s="9"/>
      <c r="KOR19" s="9"/>
      <c r="KOS19" s="9"/>
      <c r="KOT19" s="9"/>
      <c r="KOU19" s="9"/>
      <c r="KOV19" s="9"/>
      <c r="KOW19" s="9"/>
      <c r="KOX19" s="9"/>
      <c r="KOY19" s="9"/>
      <c r="KOZ19" s="9"/>
      <c r="KPA19" s="9"/>
      <c r="KPB19" s="9"/>
      <c r="KPC19" s="9"/>
      <c r="KPD19" s="9"/>
      <c r="KPE19" s="9"/>
      <c r="KPF19" s="9"/>
      <c r="KPG19" s="9"/>
      <c r="KPH19" s="9"/>
      <c r="KPI19" s="9"/>
      <c r="KPJ19" s="9"/>
      <c r="KPK19" s="9"/>
      <c r="KPL19" s="9"/>
      <c r="KPM19" s="9"/>
      <c r="KPN19" s="9"/>
      <c r="KPO19" s="9"/>
      <c r="KPP19" s="9"/>
      <c r="KPQ19" s="9"/>
      <c r="KPR19" s="9"/>
      <c r="KPS19" s="9"/>
      <c r="KPT19" s="9"/>
      <c r="KPU19" s="9"/>
      <c r="KPV19" s="9"/>
      <c r="KPW19" s="9"/>
      <c r="KPX19" s="9"/>
      <c r="KPY19" s="9"/>
      <c r="KPZ19" s="9"/>
      <c r="KQA19" s="9"/>
      <c r="KQB19" s="9"/>
      <c r="KQC19" s="9"/>
      <c r="KQD19" s="9"/>
      <c r="KQE19" s="9"/>
      <c r="KQF19" s="9"/>
      <c r="KQG19" s="9"/>
      <c r="KQH19" s="9"/>
      <c r="KQI19" s="9"/>
      <c r="KQJ19" s="9"/>
      <c r="KQK19" s="9"/>
      <c r="KQL19" s="9"/>
      <c r="KQM19" s="9"/>
      <c r="KQN19" s="9"/>
      <c r="KQO19" s="9"/>
      <c r="KQP19" s="9"/>
      <c r="KQQ19" s="9"/>
      <c r="KQR19" s="9"/>
      <c r="KQS19" s="9"/>
      <c r="KQT19" s="9"/>
      <c r="KQU19" s="9"/>
      <c r="KQV19" s="9"/>
      <c r="KQW19" s="9"/>
      <c r="KQX19" s="9"/>
      <c r="KQY19" s="9"/>
      <c r="KQZ19" s="9"/>
      <c r="KRA19" s="9"/>
      <c r="KRB19" s="9"/>
      <c r="KRC19" s="9"/>
      <c r="KRD19" s="9"/>
      <c r="KRE19" s="9"/>
      <c r="KRF19" s="9"/>
      <c r="KRG19" s="9"/>
      <c r="KRH19" s="9"/>
      <c r="KRI19" s="9"/>
      <c r="KRJ19" s="9"/>
      <c r="KRK19" s="9"/>
      <c r="KRL19" s="9"/>
      <c r="KRM19" s="9"/>
      <c r="KRN19" s="9"/>
      <c r="KRO19" s="9"/>
      <c r="KRP19" s="9"/>
      <c r="KRQ19" s="9"/>
      <c r="KRR19" s="9"/>
      <c r="KRS19" s="9"/>
      <c r="KRT19" s="9"/>
      <c r="KRU19" s="9"/>
      <c r="KRV19" s="9"/>
      <c r="KRW19" s="9"/>
      <c r="KRX19" s="9"/>
      <c r="KRY19" s="9"/>
      <c r="KRZ19" s="9"/>
      <c r="KSA19" s="9"/>
      <c r="KSB19" s="9"/>
      <c r="KSC19" s="9"/>
      <c r="KSD19" s="9"/>
      <c r="KSE19" s="9"/>
      <c r="KSF19" s="9"/>
      <c r="KSG19" s="9"/>
      <c r="KSH19" s="9"/>
      <c r="KSI19" s="9"/>
      <c r="KSJ19" s="9"/>
      <c r="KSK19" s="9"/>
      <c r="KSL19" s="9"/>
      <c r="KSM19" s="9"/>
      <c r="KSN19" s="9"/>
      <c r="KSO19" s="9"/>
      <c r="KSP19" s="9"/>
      <c r="KSQ19" s="9"/>
      <c r="KSR19" s="9"/>
      <c r="KSS19" s="9"/>
      <c r="KST19" s="9"/>
      <c r="KSU19" s="9"/>
      <c r="KSV19" s="9"/>
      <c r="KSW19" s="9"/>
      <c r="KSX19" s="9"/>
      <c r="KSY19" s="9"/>
      <c r="KSZ19" s="9"/>
      <c r="KTA19" s="9"/>
      <c r="KTB19" s="9"/>
      <c r="KTC19" s="9"/>
      <c r="KTD19" s="9"/>
      <c r="KTE19" s="9"/>
      <c r="KTF19" s="9"/>
      <c r="KTG19" s="9"/>
      <c r="KTH19" s="9"/>
      <c r="KTI19" s="9"/>
      <c r="KTJ19" s="9"/>
      <c r="KTK19" s="9"/>
      <c r="KTL19" s="9"/>
      <c r="KTM19" s="9"/>
      <c r="KTN19" s="9"/>
      <c r="KTO19" s="9"/>
      <c r="KTP19" s="9"/>
      <c r="KTQ19" s="9"/>
      <c r="KTR19" s="9"/>
      <c r="KTS19" s="9"/>
      <c r="KTT19" s="9"/>
      <c r="KTU19" s="9"/>
      <c r="KTV19" s="9"/>
      <c r="KTW19" s="9"/>
      <c r="KTX19" s="9"/>
      <c r="KTY19" s="9"/>
      <c r="KTZ19" s="9"/>
      <c r="KUA19" s="9"/>
      <c r="KUB19" s="9"/>
      <c r="KUC19" s="9"/>
      <c r="KUD19" s="9"/>
      <c r="KUE19" s="9"/>
      <c r="KUF19" s="9"/>
      <c r="KUG19" s="9"/>
      <c r="KUH19" s="9"/>
      <c r="KUI19" s="9"/>
      <c r="KUJ19" s="9"/>
      <c r="KUK19" s="9"/>
      <c r="KUL19" s="9"/>
      <c r="KUM19" s="9"/>
      <c r="KUN19" s="9"/>
      <c r="KUO19" s="9"/>
      <c r="KUP19" s="9"/>
      <c r="KUQ19" s="9"/>
      <c r="KUR19" s="9"/>
      <c r="KUS19" s="9"/>
      <c r="KUT19" s="9"/>
      <c r="KUU19" s="9"/>
      <c r="KUV19" s="9"/>
      <c r="KUW19" s="9"/>
      <c r="KUX19" s="9"/>
      <c r="KUY19" s="9"/>
      <c r="KUZ19" s="9"/>
      <c r="KVA19" s="9"/>
      <c r="KVB19" s="9"/>
      <c r="KVC19" s="9"/>
      <c r="KVD19" s="9"/>
      <c r="KVE19" s="9"/>
      <c r="KVF19" s="9"/>
      <c r="KVG19" s="9"/>
      <c r="KVH19" s="9"/>
      <c r="KVI19" s="9"/>
      <c r="KVJ19" s="9"/>
      <c r="KVK19" s="9"/>
      <c r="KVL19" s="9"/>
      <c r="KVM19" s="9"/>
      <c r="KVN19" s="9"/>
      <c r="KVO19" s="9"/>
      <c r="KVP19" s="9"/>
      <c r="KVQ19" s="9"/>
      <c r="KVR19" s="9"/>
      <c r="KVS19" s="9"/>
      <c r="KVT19" s="9"/>
      <c r="KVU19" s="9"/>
      <c r="KVV19" s="9"/>
      <c r="KVW19" s="9"/>
      <c r="KVX19" s="9"/>
      <c r="KVY19" s="9"/>
      <c r="KVZ19" s="9"/>
      <c r="KWA19" s="9"/>
      <c r="KWB19" s="9"/>
      <c r="KWC19" s="9"/>
      <c r="KWD19" s="9"/>
      <c r="KWE19" s="9"/>
      <c r="KWF19" s="9"/>
      <c r="KWG19" s="9"/>
      <c r="KWH19" s="9"/>
      <c r="KWI19" s="9"/>
      <c r="KWJ19" s="9"/>
      <c r="KWK19" s="9"/>
      <c r="KWL19" s="9"/>
      <c r="KWM19" s="9"/>
      <c r="KWN19" s="9"/>
      <c r="KWO19" s="9"/>
      <c r="KWP19" s="9"/>
      <c r="KWQ19" s="9"/>
      <c r="KWR19" s="9"/>
      <c r="KWS19" s="9"/>
      <c r="KWT19" s="9"/>
      <c r="KWU19" s="9"/>
      <c r="KWV19" s="9"/>
      <c r="KWW19" s="9"/>
      <c r="KWX19" s="9"/>
      <c r="KWY19" s="9"/>
      <c r="KWZ19" s="9"/>
      <c r="KXA19" s="9"/>
      <c r="KXB19" s="9"/>
      <c r="KXC19" s="9"/>
      <c r="KXD19" s="9"/>
      <c r="KXE19" s="9"/>
      <c r="KXF19" s="9"/>
      <c r="KXG19" s="9"/>
      <c r="KXH19" s="9"/>
      <c r="KXI19" s="9"/>
      <c r="KXJ19" s="9"/>
      <c r="KXK19" s="9"/>
      <c r="KXL19" s="9"/>
      <c r="KXM19" s="9"/>
      <c r="KXN19" s="9"/>
      <c r="KXO19" s="9"/>
      <c r="KXP19" s="9"/>
      <c r="KXQ19" s="9"/>
      <c r="KXR19" s="9"/>
      <c r="KXS19" s="9"/>
      <c r="KXT19" s="9"/>
      <c r="KXU19" s="9"/>
      <c r="KXV19" s="9"/>
      <c r="KXW19" s="9"/>
      <c r="KXX19" s="9"/>
      <c r="KXY19" s="9"/>
      <c r="KXZ19" s="9"/>
      <c r="KYA19" s="9"/>
      <c r="KYB19" s="9"/>
      <c r="KYC19" s="9"/>
      <c r="KYD19" s="9"/>
      <c r="KYE19" s="9"/>
      <c r="KYF19" s="9"/>
      <c r="KYG19" s="9"/>
      <c r="KYH19" s="9"/>
      <c r="KYI19" s="9"/>
      <c r="KYJ19" s="9"/>
      <c r="KYK19" s="9"/>
      <c r="KYL19" s="9"/>
      <c r="KYM19" s="9"/>
      <c r="KYN19" s="9"/>
      <c r="KYO19" s="9"/>
      <c r="KYP19" s="9"/>
      <c r="KYQ19" s="9"/>
      <c r="KYR19" s="9"/>
      <c r="KYS19" s="9"/>
      <c r="KYT19" s="9"/>
      <c r="KYU19" s="9"/>
      <c r="KYV19" s="9"/>
      <c r="KYW19" s="9"/>
      <c r="KYX19" s="9"/>
      <c r="KYY19" s="9"/>
      <c r="KYZ19" s="9"/>
      <c r="KZA19" s="9"/>
      <c r="KZB19" s="9"/>
      <c r="KZC19" s="9"/>
      <c r="KZD19" s="9"/>
      <c r="KZE19" s="9"/>
      <c r="KZF19" s="9"/>
      <c r="KZG19" s="9"/>
      <c r="KZH19" s="9"/>
      <c r="KZI19" s="9"/>
      <c r="KZJ19" s="9"/>
      <c r="KZK19" s="9"/>
      <c r="KZL19" s="9"/>
      <c r="KZM19" s="9"/>
      <c r="KZN19" s="9"/>
      <c r="KZO19" s="9"/>
      <c r="KZP19" s="9"/>
      <c r="KZQ19" s="9"/>
      <c r="KZR19" s="9"/>
      <c r="KZS19" s="9"/>
      <c r="KZT19" s="9"/>
      <c r="KZU19" s="9"/>
      <c r="KZV19" s="9"/>
      <c r="KZW19" s="9"/>
      <c r="KZX19" s="9"/>
      <c r="KZY19" s="9"/>
      <c r="KZZ19" s="9"/>
      <c r="LAA19" s="9"/>
      <c r="LAB19" s="9"/>
      <c r="LAC19" s="9"/>
      <c r="LAD19" s="9"/>
      <c r="LAE19" s="9"/>
      <c r="LAF19" s="9"/>
      <c r="LAG19" s="9"/>
      <c r="LAH19" s="9"/>
      <c r="LAI19" s="9"/>
      <c r="LAJ19" s="9"/>
      <c r="LAK19" s="9"/>
      <c r="LAL19" s="9"/>
      <c r="LAM19" s="9"/>
      <c r="LAN19" s="9"/>
      <c r="LAO19" s="9"/>
      <c r="LAP19" s="9"/>
      <c r="LAQ19" s="9"/>
      <c r="LAR19" s="9"/>
      <c r="LAS19" s="9"/>
      <c r="LAT19" s="9"/>
      <c r="LAU19" s="9"/>
      <c r="LAV19" s="9"/>
      <c r="LAW19" s="9"/>
      <c r="LAX19" s="9"/>
      <c r="LAY19" s="9"/>
      <c r="LAZ19" s="9"/>
      <c r="LBA19" s="9"/>
      <c r="LBB19" s="9"/>
      <c r="LBC19" s="9"/>
      <c r="LBD19" s="9"/>
      <c r="LBE19" s="9"/>
      <c r="LBF19" s="9"/>
      <c r="LBG19" s="9"/>
      <c r="LBH19" s="9"/>
      <c r="LBI19" s="9"/>
      <c r="LBJ19" s="9"/>
      <c r="LBK19" s="9"/>
      <c r="LBL19" s="9"/>
      <c r="LBM19" s="9"/>
      <c r="LBN19" s="9"/>
      <c r="LBO19" s="9"/>
      <c r="LBP19" s="9"/>
      <c r="LBQ19" s="9"/>
      <c r="LBR19" s="9"/>
      <c r="LBS19" s="9"/>
      <c r="LBT19" s="9"/>
      <c r="LBU19" s="9"/>
      <c r="LBV19" s="9"/>
      <c r="LBW19" s="9"/>
      <c r="LBX19" s="9"/>
      <c r="LBY19" s="9"/>
      <c r="LBZ19" s="9"/>
      <c r="LCA19" s="9"/>
      <c r="LCB19" s="9"/>
      <c r="LCC19" s="9"/>
      <c r="LCD19" s="9"/>
      <c r="LCE19" s="9"/>
      <c r="LCF19" s="9"/>
      <c r="LCG19" s="9"/>
      <c r="LCH19" s="9"/>
      <c r="LCI19" s="9"/>
      <c r="LCJ19" s="9"/>
      <c r="LCK19" s="9"/>
      <c r="LCL19" s="9"/>
      <c r="LCM19" s="9"/>
      <c r="LCN19" s="9"/>
      <c r="LCO19" s="9"/>
      <c r="LCP19" s="9"/>
      <c r="LCQ19" s="9"/>
      <c r="LCR19" s="9"/>
      <c r="LCS19" s="9"/>
      <c r="LCT19" s="9"/>
      <c r="LCU19" s="9"/>
      <c r="LCV19" s="9"/>
      <c r="LCW19" s="9"/>
      <c r="LCX19" s="9"/>
      <c r="LCY19" s="9"/>
      <c r="LCZ19" s="9"/>
      <c r="LDA19" s="9"/>
      <c r="LDB19" s="9"/>
      <c r="LDC19" s="9"/>
      <c r="LDD19" s="9"/>
      <c r="LDE19" s="9"/>
      <c r="LDF19" s="9"/>
      <c r="LDG19" s="9"/>
      <c r="LDH19" s="9"/>
      <c r="LDI19" s="9"/>
      <c r="LDJ19" s="9"/>
      <c r="LDK19" s="9"/>
      <c r="LDL19" s="9"/>
      <c r="LDM19" s="9"/>
      <c r="LDN19" s="9"/>
      <c r="LDO19" s="9"/>
      <c r="LDP19" s="9"/>
      <c r="LDQ19" s="9"/>
      <c r="LDR19" s="9"/>
      <c r="LDS19" s="9"/>
      <c r="LDT19" s="9"/>
      <c r="LDU19" s="9"/>
      <c r="LDV19" s="9"/>
      <c r="LDW19" s="9"/>
      <c r="LDX19" s="9"/>
      <c r="LDY19" s="9"/>
      <c r="LDZ19" s="9"/>
      <c r="LEA19" s="9"/>
      <c r="LEB19" s="9"/>
      <c r="LEC19" s="9"/>
      <c r="LED19" s="9"/>
      <c r="LEE19" s="9"/>
      <c r="LEF19" s="9"/>
      <c r="LEG19" s="9"/>
      <c r="LEH19" s="9"/>
      <c r="LEI19" s="9"/>
      <c r="LEJ19" s="9"/>
      <c r="LEK19" s="9"/>
      <c r="LEL19" s="9"/>
      <c r="LEM19" s="9"/>
      <c r="LEN19" s="9"/>
      <c r="LEO19" s="9"/>
      <c r="LEP19" s="9"/>
      <c r="LEQ19" s="9"/>
      <c r="LER19" s="9"/>
      <c r="LES19" s="9"/>
      <c r="LET19" s="9"/>
      <c r="LEU19" s="9"/>
      <c r="LEV19" s="9"/>
      <c r="LEW19" s="9"/>
      <c r="LEX19" s="9"/>
      <c r="LEY19" s="9"/>
      <c r="LEZ19" s="9"/>
      <c r="LFA19" s="9"/>
      <c r="LFB19" s="9"/>
      <c r="LFC19" s="9"/>
      <c r="LFD19" s="9"/>
      <c r="LFE19" s="9"/>
      <c r="LFF19" s="9"/>
      <c r="LFG19" s="9"/>
      <c r="LFH19" s="9"/>
      <c r="LFI19" s="9"/>
      <c r="LFJ19" s="9"/>
      <c r="LFK19" s="9"/>
      <c r="LFL19" s="9"/>
      <c r="LFM19" s="9"/>
      <c r="LFN19" s="9"/>
      <c r="LFO19" s="9"/>
      <c r="LFP19" s="9"/>
      <c r="LFQ19" s="9"/>
      <c r="LFR19" s="9"/>
      <c r="LFS19" s="9"/>
      <c r="LFT19" s="9"/>
      <c r="LFU19" s="9"/>
      <c r="LFV19" s="9"/>
      <c r="LFW19" s="9"/>
      <c r="LFX19" s="9"/>
      <c r="LFY19" s="9"/>
      <c r="LFZ19" s="9"/>
      <c r="LGA19" s="9"/>
      <c r="LGB19" s="9"/>
      <c r="LGC19" s="9"/>
      <c r="LGD19" s="9"/>
      <c r="LGE19" s="9"/>
      <c r="LGF19" s="9"/>
      <c r="LGG19" s="9"/>
      <c r="LGH19" s="9"/>
      <c r="LGI19" s="9"/>
      <c r="LGJ19" s="9"/>
      <c r="LGK19" s="9"/>
      <c r="LGL19" s="9"/>
      <c r="LGM19" s="9"/>
      <c r="LGN19" s="9"/>
      <c r="LGO19" s="9"/>
      <c r="LGP19" s="9"/>
      <c r="LGQ19" s="9"/>
      <c r="LGR19" s="9"/>
      <c r="LGS19" s="9"/>
      <c r="LGT19" s="9"/>
      <c r="LGU19" s="9"/>
      <c r="LGV19" s="9"/>
      <c r="LGW19" s="9"/>
      <c r="LGX19" s="9"/>
      <c r="LGY19" s="9"/>
      <c r="LGZ19" s="9"/>
      <c r="LHA19" s="9"/>
      <c r="LHB19" s="9"/>
      <c r="LHC19" s="9"/>
      <c r="LHD19" s="9"/>
      <c r="LHE19" s="9"/>
      <c r="LHF19" s="9"/>
      <c r="LHG19" s="9"/>
      <c r="LHH19" s="9"/>
      <c r="LHI19" s="9"/>
      <c r="LHJ19" s="9"/>
      <c r="LHK19" s="9"/>
      <c r="LHL19" s="9"/>
      <c r="LHM19" s="9"/>
      <c r="LHN19" s="9"/>
      <c r="LHO19" s="9"/>
      <c r="LHP19" s="9"/>
      <c r="LHQ19" s="9"/>
      <c r="LHR19" s="9"/>
      <c r="LHS19" s="9"/>
      <c r="LHT19" s="9"/>
      <c r="LHU19" s="9"/>
      <c r="LHV19" s="9"/>
      <c r="LHW19" s="9"/>
      <c r="LHX19" s="9"/>
      <c r="LHY19" s="9"/>
      <c r="LHZ19" s="9"/>
      <c r="LIA19" s="9"/>
      <c r="LIB19" s="9"/>
      <c r="LIC19" s="9"/>
      <c r="LID19" s="9"/>
      <c r="LIE19" s="9"/>
      <c r="LIF19" s="9"/>
      <c r="LIG19" s="9"/>
      <c r="LIH19" s="9"/>
      <c r="LII19" s="9"/>
      <c r="LIJ19" s="9"/>
      <c r="LIK19" s="9"/>
      <c r="LIL19" s="9"/>
      <c r="LIM19" s="9"/>
      <c r="LIN19" s="9"/>
      <c r="LIO19" s="9"/>
      <c r="LIP19" s="9"/>
      <c r="LIQ19" s="9"/>
      <c r="LIR19" s="9"/>
      <c r="LIS19" s="9"/>
      <c r="LIT19" s="9"/>
      <c r="LIU19" s="9"/>
      <c r="LIV19" s="9"/>
      <c r="LIW19" s="9"/>
      <c r="LIX19" s="9"/>
      <c r="LIY19" s="9"/>
      <c r="LIZ19" s="9"/>
      <c r="LJA19" s="9"/>
      <c r="LJB19" s="9"/>
      <c r="LJC19" s="9"/>
      <c r="LJD19" s="9"/>
      <c r="LJE19" s="9"/>
      <c r="LJF19" s="9"/>
      <c r="LJG19" s="9"/>
      <c r="LJH19" s="9"/>
      <c r="LJI19" s="9"/>
      <c r="LJJ19" s="9"/>
      <c r="LJK19" s="9"/>
      <c r="LJL19" s="9"/>
      <c r="LJM19" s="9"/>
      <c r="LJN19" s="9"/>
      <c r="LJO19" s="9"/>
      <c r="LJP19" s="9"/>
      <c r="LJQ19" s="9"/>
      <c r="LJR19" s="9"/>
      <c r="LJS19" s="9"/>
      <c r="LJT19" s="9"/>
      <c r="LJU19" s="9"/>
      <c r="LJV19" s="9"/>
      <c r="LJW19" s="9"/>
      <c r="LJX19" s="9"/>
      <c r="LJY19" s="9"/>
      <c r="LJZ19" s="9"/>
      <c r="LKA19" s="9"/>
      <c r="LKB19" s="9"/>
      <c r="LKC19" s="9"/>
      <c r="LKD19" s="9"/>
      <c r="LKE19" s="9"/>
      <c r="LKF19" s="9"/>
      <c r="LKG19" s="9"/>
      <c r="LKH19" s="9"/>
      <c r="LKI19" s="9"/>
      <c r="LKJ19" s="9"/>
      <c r="LKK19" s="9"/>
      <c r="LKL19" s="9"/>
      <c r="LKM19" s="9"/>
      <c r="LKN19" s="9"/>
      <c r="LKO19" s="9"/>
      <c r="LKP19" s="9"/>
      <c r="LKQ19" s="9"/>
      <c r="LKR19" s="9"/>
      <c r="LKS19" s="9"/>
      <c r="LKT19" s="9"/>
      <c r="LKU19" s="9"/>
      <c r="LKV19" s="9"/>
      <c r="LKW19" s="9"/>
      <c r="LKX19" s="9"/>
      <c r="LKY19" s="9"/>
      <c r="LKZ19" s="9"/>
      <c r="LLA19" s="9"/>
      <c r="LLB19" s="9"/>
      <c r="LLC19" s="9"/>
      <c r="LLD19" s="9"/>
      <c r="LLE19" s="9"/>
      <c r="LLF19" s="9"/>
      <c r="LLG19" s="9"/>
      <c r="LLH19" s="9"/>
      <c r="LLI19" s="9"/>
      <c r="LLJ19" s="9"/>
      <c r="LLK19" s="9"/>
      <c r="LLL19" s="9"/>
      <c r="LLM19" s="9"/>
      <c r="LLN19" s="9"/>
      <c r="LLO19" s="9"/>
      <c r="LLP19" s="9"/>
      <c r="LLQ19" s="9"/>
      <c r="LLR19" s="9"/>
      <c r="LLS19" s="9"/>
      <c r="LLT19" s="9"/>
      <c r="LLU19" s="9"/>
      <c r="LLV19" s="9"/>
      <c r="LLW19" s="9"/>
      <c r="LLX19" s="9"/>
      <c r="LLY19" s="9"/>
      <c r="LLZ19" s="9"/>
      <c r="LMA19" s="9"/>
      <c r="LMB19" s="9"/>
      <c r="LMC19" s="9"/>
      <c r="LMD19" s="9"/>
      <c r="LME19" s="9"/>
      <c r="LMF19" s="9"/>
      <c r="LMG19" s="9"/>
      <c r="LMH19" s="9"/>
      <c r="LMI19" s="9"/>
      <c r="LMJ19" s="9"/>
      <c r="LMK19" s="9"/>
      <c r="LML19" s="9"/>
      <c r="LMM19" s="9"/>
      <c r="LMN19" s="9"/>
      <c r="LMO19" s="9"/>
      <c r="LMP19" s="9"/>
      <c r="LMQ19" s="9"/>
      <c r="LMR19" s="9"/>
      <c r="LMS19" s="9"/>
      <c r="LMT19" s="9"/>
      <c r="LMU19" s="9"/>
      <c r="LMV19" s="9"/>
      <c r="LMW19" s="9"/>
      <c r="LMX19" s="9"/>
      <c r="LMY19" s="9"/>
      <c r="LMZ19" s="9"/>
      <c r="LNA19" s="9"/>
      <c r="LNB19" s="9"/>
      <c r="LNC19" s="9"/>
      <c r="LND19" s="9"/>
      <c r="LNE19" s="9"/>
      <c r="LNF19" s="9"/>
      <c r="LNG19" s="9"/>
      <c r="LNH19" s="9"/>
      <c r="LNI19" s="9"/>
      <c r="LNJ19" s="9"/>
      <c r="LNK19" s="9"/>
      <c r="LNL19" s="9"/>
      <c r="LNM19" s="9"/>
      <c r="LNN19" s="9"/>
      <c r="LNO19" s="9"/>
      <c r="LNP19" s="9"/>
      <c r="LNQ19" s="9"/>
      <c r="LNR19" s="9"/>
      <c r="LNS19" s="9"/>
      <c r="LNT19" s="9"/>
      <c r="LNU19" s="9"/>
      <c r="LNV19" s="9"/>
      <c r="LNW19" s="9"/>
      <c r="LNX19" s="9"/>
      <c r="LNY19" s="9"/>
      <c r="LNZ19" s="9"/>
      <c r="LOA19" s="9"/>
      <c r="LOB19" s="9"/>
      <c r="LOC19" s="9"/>
      <c r="LOD19" s="9"/>
      <c r="LOE19" s="9"/>
      <c r="LOF19" s="9"/>
      <c r="LOG19" s="9"/>
      <c r="LOH19" s="9"/>
      <c r="LOI19" s="9"/>
      <c r="LOJ19" s="9"/>
      <c r="LOK19" s="9"/>
      <c r="LOL19" s="9"/>
      <c r="LOM19" s="9"/>
      <c r="LON19" s="9"/>
      <c r="LOO19" s="9"/>
      <c r="LOP19" s="9"/>
      <c r="LOQ19" s="9"/>
      <c r="LOR19" s="9"/>
      <c r="LOS19" s="9"/>
      <c r="LOT19" s="9"/>
      <c r="LOU19" s="9"/>
      <c r="LOV19" s="9"/>
      <c r="LOW19" s="9"/>
      <c r="LOX19" s="9"/>
      <c r="LOY19" s="9"/>
      <c r="LOZ19" s="9"/>
      <c r="LPA19" s="9"/>
      <c r="LPB19" s="9"/>
      <c r="LPC19" s="9"/>
      <c r="LPD19" s="9"/>
      <c r="LPE19" s="9"/>
      <c r="LPF19" s="9"/>
      <c r="LPG19" s="9"/>
      <c r="LPH19" s="9"/>
      <c r="LPI19" s="9"/>
      <c r="LPJ19" s="9"/>
      <c r="LPK19" s="9"/>
      <c r="LPL19" s="9"/>
      <c r="LPM19" s="9"/>
      <c r="LPN19" s="9"/>
      <c r="LPO19" s="9"/>
      <c r="LPP19" s="9"/>
      <c r="LPQ19" s="9"/>
      <c r="LPR19" s="9"/>
      <c r="LPS19" s="9"/>
      <c r="LPT19" s="9"/>
      <c r="LPU19" s="9"/>
      <c r="LPV19" s="9"/>
      <c r="LPW19" s="9"/>
      <c r="LPX19" s="9"/>
      <c r="LPY19" s="9"/>
      <c r="LPZ19" s="9"/>
      <c r="LQA19" s="9"/>
      <c r="LQB19" s="9"/>
      <c r="LQC19" s="9"/>
      <c r="LQD19" s="9"/>
      <c r="LQE19" s="9"/>
      <c r="LQF19" s="9"/>
      <c r="LQG19" s="9"/>
      <c r="LQH19" s="9"/>
      <c r="LQI19" s="9"/>
      <c r="LQJ19" s="9"/>
      <c r="LQK19" s="9"/>
      <c r="LQL19" s="9"/>
      <c r="LQM19" s="9"/>
      <c r="LQN19" s="9"/>
      <c r="LQO19" s="9"/>
      <c r="LQP19" s="9"/>
      <c r="LQQ19" s="9"/>
      <c r="LQR19" s="9"/>
      <c r="LQS19" s="9"/>
      <c r="LQT19" s="9"/>
      <c r="LQU19" s="9"/>
      <c r="LQV19" s="9"/>
      <c r="LQW19" s="9"/>
      <c r="LQX19" s="9"/>
      <c r="LQY19" s="9"/>
      <c r="LQZ19" s="9"/>
      <c r="LRA19" s="9"/>
      <c r="LRB19" s="9"/>
      <c r="LRC19" s="9"/>
      <c r="LRD19" s="9"/>
      <c r="LRE19" s="9"/>
      <c r="LRF19" s="9"/>
      <c r="LRG19" s="9"/>
      <c r="LRH19" s="9"/>
      <c r="LRI19" s="9"/>
      <c r="LRJ19" s="9"/>
      <c r="LRK19" s="9"/>
      <c r="LRL19" s="9"/>
      <c r="LRM19" s="9"/>
      <c r="LRN19" s="9"/>
      <c r="LRO19" s="9"/>
      <c r="LRP19" s="9"/>
      <c r="LRQ19" s="9"/>
      <c r="LRR19" s="9"/>
      <c r="LRS19" s="9"/>
      <c r="LRT19" s="9"/>
      <c r="LRU19" s="9"/>
      <c r="LRV19" s="9"/>
      <c r="LRW19" s="9"/>
      <c r="LRX19" s="9"/>
      <c r="LRY19" s="9"/>
      <c r="LRZ19" s="9"/>
      <c r="LSA19" s="9"/>
      <c r="LSB19" s="9"/>
      <c r="LSC19" s="9"/>
      <c r="LSD19" s="9"/>
      <c r="LSE19" s="9"/>
      <c r="LSF19" s="9"/>
      <c r="LSG19" s="9"/>
      <c r="LSH19" s="9"/>
      <c r="LSI19" s="9"/>
      <c r="LSJ19" s="9"/>
      <c r="LSK19" s="9"/>
      <c r="LSL19" s="9"/>
      <c r="LSM19" s="9"/>
      <c r="LSN19" s="9"/>
      <c r="LSO19" s="9"/>
      <c r="LSP19" s="9"/>
      <c r="LSQ19" s="9"/>
      <c r="LSR19" s="9"/>
      <c r="LSS19" s="9"/>
      <c r="LST19" s="9"/>
      <c r="LSU19" s="9"/>
      <c r="LSV19" s="9"/>
      <c r="LSW19" s="9"/>
      <c r="LSX19" s="9"/>
      <c r="LSY19" s="9"/>
      <c r="LSZ19" s="9"/>
      <c r="LTA19" s="9"/>
      <c r="LTB19" s="9"/>
      <c r="LTC19" s="9"/>
      <c r="LTD19" s="9"/>
      <c r="LTE19" s="9"/>
      <c r="LTF19" s="9"/>
      <c r="LTG19" s="9"/>
      <c r="LTH19" s="9"/>
      <c r="LTI19" s="9"/>
      <c r="LTJ19" s="9"/>
      <c r="LTK19" s="9"/>
      <c r="LTL19" s="9"/>
      <c r="LTM19" s="9"/>
      <c r="LTN19" s="9"/>
      <c r="LTO19" s="9"/>
      <c r="LTP19" s="9"/>
      <c r="LTQ19" s="9"/>
      <c r="LTR19" s="9"/>
      <c r="LTS19" s="9"/>
      <c r="LTT19" s="9"/>
      <c r="LTU19" s="9"/>
      <c r="LTV19" s="9"/>
      <c r="LTW19" s="9"/>
      <c r="LTX19" s="9"/>
      <c r="LTY19" s="9"/>
      <c r="LTZ19" s="9"/>
      <c r="LUA19" s="9"/>
      <c r="LUB19" s="9"/>
      <c r="LUC19" s="9"/>
      <c r="LUD19" s="9"/>
      <c r="LUE19" s="9"/>
      <c r="LUF19" s="9"/>
      <c r="LUG19" s="9"/>
      <c r="LUH19" s="9"/>
      <c r="LUI19" s="9"/>
      <c r="LUJ19" s="9"/>
      <c r="LUK19" s="9"/>
      <c r="LUL19" s="9"/>
      <c r="LUM19" s="9"/>
      <c r="LUN19" s="9"/>
      <c r="LUO19" s="9"/>
      <c r="LUP19" s="9"/>
      <c r="LUQ19" s="9"/>
      <c r="LUR19" s="9"/>
      <c r="LUS19" s="9"/>
      <c r="LUT19" s="9"/>
      <c r="LUU19" s="9"/>
      <c r="LUV19" s="9"/>
      <c r="LUW19" s="9"/>
      <c r="LUX19" s="9"/>
      <c r="LUY19" s="9"/>
      <c r="LUZ19" s="9"/>
      <c r="LVA19" s="9"/>
      <c r="LVB19" s="9"/>
      <c r="LVC19" s="9"/>
      <c r="LVD19" s="9"/>
      <c r="LVE19" s="9"/>
      <c r="LVF19" s="9"/>
      <c r="LVG19" s="9"/>
      <c r="LVH19" s="9"/>
      <c r="LVI19" s="9"/>
      <c r="LVJ19" s="9"/>
      <c r="LVK19" s="9"/>
      <c r="LVL19" s="9"/>
      <c r="LVM19" s="9"/>
      <c r="LVN19" s="9"/>
      <c r="LVO19" s="9"/>
      <c r="LVP19" s="9"/>
      <c r="LVQ19" s="9"/>
      <c r="LVR19" s="9"/>
      <c r="LVS19" s="9"/>
      <c r="LVT19" s="9"/>
      <c r="LVU19" s="9"/>
      <c r="LVV19" s="9"/>
      <c r="LVW19" s="9"/>
      <c r="LVX19" s="9"/>
      <c r="LVY19" s="9"/>
      <c r="LVZ19" s="9"/>
      <c r="LWA19" s="9"/>
      <c r="LWB19" s="9"/>
      <c r="LWC19" s="9"/>
      <c r="LWD19" s="9"/>
      <c r="LWE19" s="9"/>
      <c r="LWF19" s="9"/>
      <c r="LWG19" s="9"/>
      <c r="LWH19" s="9"/>
      <c r="LWI19" s="9"/>
      <c r="LWJ19" s="9"/>
      <c r="LWK19" s="9"/>
      <c r="LWL19" s="9"/>
      <c r="LWM19" s="9"/>
      <c r="LWN19" s="9"/>
      <c r="LWO19" s="9"/>
      <c r="LWP19" s="9"/>
      <c r="LWQ19" s="9"/>
      <c r="LWR19" s="9"/>
      <c r="LWS19" s="9"/>
      <c r="LWT19" s="9"/>
      <c r="LWU19" s="9"/>
      <c r="LWV19" s="9"/>
      <c r="LWW19" s="9"/>
      <c r="LWX19" s="9"/>
      <c r="LWY19" s="9"/>
      <c r="LWZ19" s="9"/>
      <c r="LXA19" s="9"/>
      <c r="LXB19" s="9"/>
      <c r="LXC19" s="9"/>
      <c r="LXD19" s="9"/>
      <c r="LXE19" s="9"/>
      <c r="LXF19" s="9"/>
      <c r="LXG19" s="9"/>
      <c r="LXH19" s="9"/>
      <c r="LXI19" s="9"/>
      <c r="LXJ19" s="9"/>
      <c r="LXK19" s="9"/>
      <c r="LXL19" s="9"/>
      <c r="LXM19" s="9"/>
      <c r="LXN19" s="9"/>
      <c r="LXO19" s="9"/>
      <c r="LXP19" s="9"/>
      <c r="LXQ19" s="9"/>
      <c r="LXR19" s="9"/>
      <c r="LXS19" s="9"/>
      <c r="LXT19" s="9"/>
      <c r="LXU19" s="9"/>
      <c r="LXV19" s="9"/>
      <c r="LXW19" s="9"/>
      <c r="LXX19" s="9"/>
      <c r="LXY19" s="9"/>
      <c r="LXZ19" s="9"/>
      <c r="LYA19" s="9"/>
      <c r="LYB19" s="9"/>
      <c r="LYC19" s="9"/>
      <c r="LYD19" s="9"/>
      <c r="LYE19" s="9"/>
      <c r="LYF19" s="9"/>
      <c r="LYG19" s="9"/>
      <c r="LYH19" s="9"/>
      <c r="LYI19" s="9"/>
      <c r="LYJ19" s="9"/>
      <c r="LYK19" s="9"/>
      <c r="LYL19" s="9"/>
      <c r="LYM19" s="9"/>
      <c r="LYN19" s="9"/>
      <c r="LYO19" s="9"/>
      <c r="LYP19" s="9"/>
      <c r="LYQ19" s="9"/>
      <c r="LYR19" s="9"/>
      <c r="LYS19" s="9"/>
      <c r="LYT19" s="9"/>
      <c r="LYU19" s="9"/>
      <c r="LYV19" s="9"/>
      <c r="LYW19" s="9"/>
      <c r="LYX19" s="9"/>
      <c r="LYY19" s="9"/>
      <c r="LYZ19" s="9"/>
      <c r="LZA19" s="9"/>
      <c r="LZB19" s="9"/>
      <c r="LZC19" s="9"/>
      <c r="LZD19" s="9"/>
      <c r="LZE19" s="9"/>
      <c r="LZF19" s="9"/>
      <c r="LZG19" s="9"/>
      <c r="LZH19" s="9"/>
      <c r="LZI19" s="9"/>
      <c r="LZJ19" s="9"/>
      <c r="LZK19" s="9"/>
      <c r="LZL19" s="9"/>
      <c r="LZM19" s="9"/>
      <c r="LZN19" s="9"/>
      <c r="LZO19" s="9"/>
      <c r="LZP19" s="9"/>
      <c r="LZQ19" s="9"/>
      <c r="LZR19" s="9"/>
      <c r="LZS19" s="9"/>
      <c r="LZT19" s="9"/>
      <c r="LZU19" s="9"/>
      <c r="LZV19" s="9"/>
      <c r="LZW19" s="9"/>
      <c r="LZX19" s="9"/>
      <c r="LZY19" s="9"/>
      <c r="LZZ19" s="9"/>
      <c r="MAA19" s="9"/>
      <c r="MAB19" s="9"/>
      <c r="MAC19" s="9"/>
      <c r="MAD19" s="9"/>
      <c r="MAE19" s="9"/>
      <c r="MAF19" s="9"/>
      <c r="MAG19" s="9"/>
      <c r="MAH19" s="9"/>
      <c r="MAI19" s="9"/>
      <c r="MAJ19" s="9"/>
      <c r="MAK19" s="9"/>
      <c r="MAL19" s="9"/>
      <c r="MAM19" s="9"/>
      <c r="MAN19" s="9"/>
      <c r="MAO19" s="9"/>
      <c r="MAP19" s="9"/>
      <c r="MAQ19" s="9"/>
      <c r="MAR19" s="9"/>
      <c r="MAS19" s="9"/>
      <c r="MAT19" s="9"/>
      <c r="MAU19" s="9"/>
      <c r="MAV19" s="9"/>
      <c r="MAW19" s="9"/>
      <c r="MAX19" s="9"/>
      <c r="MAY19" s="9"/>
      <c r="MAZ19" s="9"/>
      <c r="MBA19" s="9"/>
      <c r="MBB19" s="9"/>
      <c r="MBC19" s="9"/>
      <c r="MBD19" s="9"/>
      <c r="MBE19" s="9"/>
      <c r="MBF19" s="9"/>
      <c r="MBG19" s="9"/>
      <c r="MBH19" s="9"/>
      <c r="MBI19" s="9"/>
      <c r="MBJ19" s="9"/>
      <c r="MBK19" s="9"/>
      <c r="MBL19" s="9"/>
      <c r="MBM19" s="9"/>
      <c r="MBN19" s="9"/>
      <c r="MBO19" s="9"/>
      <c r="MBP19" s="9"/>
      <c r="MBQ19" s="9"/>
      <c r="MBR19" s="9"/>
      <c r="MBS19" s="9"/>
      <c r="MBT19" s="9"/>
      <c r="MBU19" s="9"/>
      <c r="MBV19" s="9"/>
      <c r="MBW19" s="9"/>
      <c r="MBX19" s="9"/>
      <c r="MBY19" s="9"/>
      <c r="MBZ19" s="9"/>
      <c r="MCA19" s="9"/>
      <c r="MCB19" s="9"/>
      <c r="MCC19" s="9"/>
      <c r="MCD19" s="9"/>
      <c r="MCE19" s="9"/>
      <c r="MCF19" s="9"/>
      <c r="MCG19" s="9"/>
      <c r="MCH19" s="9"/>
      <c r="MCI19" s="9"/>
      <c r="MCJ19" s="9"/>
      <c r="MCK19" s="9"/>
      <c r="MCL19" s="9"/>
      <c r="MCM19" s="9"/>
      <c r="MCN19" s="9"/>
      <c r="MCO19" s="9"/>
      <c r="MCP19" s="9"/>
      <c r="MCQ19" s="9"/>
      <c r="MCR19" s="9"/>
      <c r="MCS19" s="9"/>
      <c r="MCT19" s="9"/>
      <c r="MCU19" s="9"/>
      <c r="MCV19" s="9"/>
      <c r="MCW19" s="9"/>
      <c r="MCX19" s="9"/>
      <c r="MCY19" s="9"/>
      <c r="MCZ19" s="9"/>
      <c r="MDA19" s="9"/>
      <c r="MDB19" s="9"/>
      <c r="MDC19" s="9"/>
      <c r="MDD19" s="9"/>
      <c r="MDE19" s="9"/>
      <c r="MDF19" s="9"/>
      <c r="MDG19" s="9"/>
      <c r="MDH19" s="9"/>
      <c r="MDI19" s="9"/>
      <c r="MDJ19" s="9"/>
      <c r="MDK19" s="9"/>
      <c r="MDL19" s="9"/>
      <c r="MDM19" s="9"/>
      <c r="MDN19" s="9"/>
      <c r="MDO19" s="9"/>
      <c r="MDP19" s="9"/>
      <c r="MDQ19" s="9"/>
      <c r="MDR19" s="9"/>
      <c r="MDS19" s="9"/>
      <c r="MDT19" s="9"/>
      <c r="MDU19" s="9"/>
      <c r="MDV19" s="9"/>
      <c r="MDW19" s="9"/>
      <c r="MDX19" s="9"/>
      <c r="MDY19" s="9"/>
      <c r="MDZ19" s="9"/>
      <c r="MEA19" s="9"/>
      <c r="MEB19" s="9"/>
      <c r="MEC19" s="9"/>
      <c r="MED19" s="9"/>
      <c r="MEE19" s="9"/>
      <c r="MEF19" s="9"/>
      <c r="MEG19" s="9"/>
      <c r="MEH19" s="9"/>
      <c r="MEI19" s="9"/>
      <c r="MEJ19" s="9"/>
      <c r="MEK19" s="9"/>
      <c r="MEL19" s="9"/>
      <c r="MEM19" s="9"/>
      <c r="MEN19" s="9"/>
      <c r="MEO19" s="9"/>
      <c r="MEP19" s="9"/>
      <c r="MEQ19" s="9"/>
      <c r="MER19" s="9"/>
      <c r="MES19" s="9"/>
      <c r="MET19" s="9"/>
      <c r="MEU19" s="9"/>
      <c r="MEV19" s="9"/>
      <c r="MEW19" s="9"/>
      <c r="MEX19" s="9"/>
      <c r="MEY19" s="9"/>
      <c r="MEZ19" s="9"/>
      <c r="MFA19" s="9"/>
      <c r="MFB19" s="9"/>
      <c r="MFC19" s="9"/>
      <c r="MFD19" s="9"/>
      <c r="MFE19" s="9"/>
      <c r="MFF19" s="9"/>
      <c r="MFG19" s="9"/>
      <c r="MFH19" s="9"/>
      <c r="MFI19" s="9"/>
      <c r="MFJ19" s="9"/>
      <c r="MFK19" s="9"/>
      <c r="MFL19" s="9"/>
      <c r="MFM19" s="9"/>
      <c r="MFN19" s="9"/>
      <c r="MFO19" s="9"/>
      <c r="MFP19" s="9"/>
      <c r="MFQ19" s="9"/>
      <c r="MFR19" s="9"/>
      <c r="MFS19" s="9"/>
      <c r="MFT19" s="9"/>
      <c r="MFU19" s="9"/>
      <c r="MFV19" s="9"/>
      <c r="MFW19" s="9"/>
      <c r="MFX19" s="9"/>
      <c r="MFY19" s="9"/>
      <c r="MFZ19" s="9"/>
      <c r="MGA19" s="9"/>
      <c r="MGB19" s="9"/>
      <c r="MGC19" s="9"/>
      <c r="MGD19" s="9"/>
      <c r="MGE19" s="9"/>
      <c r="MGF19" s="9"/>
      <c r="MGG19" s="9"/>
      <c r="MGH19" s="9"/>
      <c r="MGI19" s="9"/>
      <c r="MGJ19" s="9"/>
      <c r="MGK19" s="9"/>
      <c r="MGL19" s="9"/>
      <c r="MGM19" s="9"/>
      <c r="MGN19" s="9"/>
      <c r="MGO19" s="9"/>
      <c r="MGP19" s="9"/>
      <c r="MGQ19" s="9"/>
      <c r="MGR19" s="9"/>
      <c r="MGS19" s="9"/>
      <c r="MGT19" s="9"/>
      <c r="MGU19" s="9"/>
      <c r="MGV19" s="9"/>
      <c r="MGW19" s="9"/>
      <c r="MGX19" s="9"/>
      <c r="MGY19" s="9"/>
      <c r="MGZ19" s="9"/>
      <c r="MHA19" s="9"/>
      <c r="MHB19" s="9"/>
      <c r="MHC19" s="9"/>
      <c r="MHD19" s="9"/>
      <c r="MHE19" s="9"/>
      <c r="MHF19" s="9"/>
      <c r="MHG19" s="9"/>
      <c r="MHH19" s="9"/>
      <c r="MHI19" s="9"/>
      <c r="MHJ19" s="9"/>
      <c r="MHK19" s="9"/>
      <c r="MHL19" s="9"/>
      <c r="MHM19" s="9"/>
      <c r="MHN19" s="9"/>
      <c r="MHO19" s="9"/>
      <c r="MHP19" s="9"/>
      <c r="MHQ19" s="9"/>
      <c r="MHR19" s="9"/>
      <c r="MHS19" s="9"/>
      <c r="MHT19" s="9"/>
      <c r="MHU19" s="9"/>
      <c r="MHV19" s="9"/>
      <c r="MHW19" s="9"/>
      <c r="MHX19" s="9"/>
      <c r="MHY19" s="9"/>
      <c r="MHZ19" s="9"/>
      <c r="MIA19" s="9"/>
      <c r="MIB19" s="9"/>
      <c r="MIC19" s="9"/>
      <c r="MID19" s="9"/>
      <c r="MIE19" s="9"/>
      <c r="MIF19" s="9"/>
      <c r="MIG19" s="9"/>
      <c r="MIH19" s="9"/>
      <c r="MII19" s="9"/>
      <c r="MIJ19" s="9"/>
      <c r="MIK19" s="9"/>
      <c r="MIL19" s="9"/>
      <c r="MIM19" s="9"/>
      <c r="MIN19" s="9"/>
      <c r="MIO19" s="9"/>
      <c r="MIP19" s="9"/>
      <c r="MIQ19" s="9"/>
      <c r="MIR19" s="9"/>
      <c r="MIS19" s="9"/>
      <c r="MIT19" s="9"/>
      <c r="MIU19" s="9"/>
      <c r="MIV19" s="9"/>
      <c r="MIW19" s="9"/>
      <c r="MIX19" s="9"/>
      <c r="MIY19" s="9"/>
      <c r="MIZ19" s="9"/>
      <c r="MJA19" s="9"/>
      <c r="MJB19" s="9"/>
      <c r="MJC19" s="9"/>
      <c r="MJD19" s="9"/>
      <c r="MJE19" s="9"/>
      <c r="MJF19" s="9"/>
      <c r="MJG19" s="9"/>
      <c r="MJH19" s="9"/>
      <c r="MJI19" s="9"/>
      <c r="MJJ19" s="9"/>
      <c r="MJK19" s="9"/>
      <c r="MJL19" s="9"/>
      <c r="MJM19" s="9"/>
      <c r="MJN19" s="9"/>
      <c r="MJO19" s="9"/>
      <c r="MJP19" s="9"/>
      <c r="MJQ19" s="9"/>
      <c r="MJR19" s="9"/>
      <c r="MJS19" s="9"/>
      <c r="MJT19" s="9"/>
      <c r="MJU19" s="9"/>
      <c r="MJV19" s="9"/>
      <c r="MJW19" s="9"/>
      <c r="MJX19" s="9"/>
      <c r="MJY19" s="9"/>
      <c r="MJZ19" s="9"/>
      <c r="MKA19" s="9"/>
      <c r="MKB19" s="9"/>
      <c r="MKC19" s="9"/>
      <c r="MKD19" s="9"/>
      <c r="MKE19" s="9"/>
      <c r="MKF19" s="9"/>
      <c r="MKG19" s="9"/>
      <c r="MKH19" s="9"/>
      <c r="MKI19" s="9"/>
      <c r="MKJ19" s="9"/>
      <c r="MKK19" s="9"/>
      <c r="MKL19" s="9"/>
      <c r="MKM19" s="9"/>
      <c r="MKN19" s="9"/>
      <c r="MKO19" s="9"/>
      <c r="MKP19" s="9"/>
      <c r="MKQ19" s="9"/>
      <c r="MKR19" s="9"/>
      <c r="MKS19" s="9"/>
      <c r="MKT19" s="9"/>
      <c r="MKU19" s="9"/>
      <c r="MKV19" s="9"/>
      <c r="MKW19" s="9"/>
      <c r="MKX19" s="9"/>
      <c r="MKY19" s="9"/>
      <c r="MKZ19" s="9"/>
      <c r="MLA19" s="9"/>
      <c r="MLB19" s="9"/>
      <c r="MLC19" s="9"/>
      <c r="MLD19" s="9"/>
      <c r="MLE19" s="9"/>
      <c r="MLF19" s="9"/>
      <c r="MLG19" s="9"/>
      <c r="MLH19" s="9"/>
      <c r="MLI19" s="9"/>
      <c r="MLJ19" s="9"/>
      <c r="MLK19" s="9"/>
      <c r="MLL19" s="9"/>
      <c r="MLM19" s="9"/>
      <c r="MLN19" s="9"/>
      <c r="MLO19" s="9"/>
      <c r="MLP19" s="9"/>
      <c r="MLQ19" s="9"/>
      <c r="MLR19" s="9"/>
      <c r="MLS19" s="9"/>
      <c r="MLT19" s="9"/>
      <c r="MLU19" s="9"/>
      <c r="MLV19" s="9"/>
      <c r="MLW19" s="9"/>
      <c r="MLX19" s="9"/>
      <c r="MLY19" s="9"/>
      <c r="MLZ19" s="9"/>
      <c r="MMA19" s="9"/>
      <c r="MMB19" s="9"/>
      <c r="MMC19" s="9"/>
      <c r="MMD19" s="9"/>
      <c r="MME19" s="9"/>
      <c r="MMF19" s="9"/>
      <c r="MMG19" s="9"/>
      <c r="MMH19" s="9"/>
      <c r="MMI19" s="9"/>
      <c r="MMJ19" s="9"/>
      <c r="MMK19" s="9"/>
      <c r="MML19" s="9"/>
      <c r="MMM19" s="9"/>
      <c r="MMN19" s="9"/>
      <c r="MMO19" s="9"/>
      <c r="MMP19" s="9"/>
      <c r="MMQ19" s="9"/>
      <c r="MMR19" s="9"/>
      <c r="MMS19" s="9"/>
      <c r="MMT19" s="9"/>
      <c r="MMU19" s="9"/>
      <c r="MMV19" s="9"/>
      <c r="MMW19" s="9"/>
      <c r="MMX19" s="9"/>
      <c r="MMY19" s="9"/>
      <c r="MMZ19" s="9"/>
      <c r="MNA19" s="9"/>
      <c r="MNB19" s="9"/>
      <c r="MNC19" s="9"/>
      <c r="MND19" s="9"/>
      <c r="MNE19" s="9"/>
      <c r="MNF19" s="9"/>
      <c r="MNG19" s="9"/>
      <c r="MNH19" s="9"/>
      <c r="MNI19" s="9"/>
      <c r="MNJ19" s="9"/>
      <c r="MNK19" s="9"/>
      <c r="MNL19" s="9"/>
      <c r="MNM19" s="9"/>
      <c r="MNN19" s="9"/>
      <c r="MNO19" s="9"/>
      <c r="MNP19" s="9"/>
      <c r="MNQ19" s="9"/>
      <c r="MNR19" s="9"/>
      <c r="MNS19" s="9"/>
      <c r="MNT19" s="9"/>
      <c r="MNU19" s="9"/>
      <c r="MNV19" s="9"/>
      <c r="MNW19" s="9"/>
      <c r="MNX19" s="9"/>
      <c r="MNY19" s="9"/>
      <c r="MNZ19" s="9"/>
      <c r="MOA19" s="9"/>
      <c r="MOB19" s="9"/>
      <c r="MOC19" s="9"/>
      <c r="MOD19" s="9"/>
      <c r="MOE19" s="9"/>
      <c r="MOF19" s="9"/>
      <c r="MOG19" s="9"/>
      <c r="MOH19" s="9"/>
      <c r="MOI19" s="9"/>
      <c r="MOJ19" s="9"/>
      <c r="MOK19" s="9"/>
      <c r="MOL19" s="9"/>
      <c r="MOM19" s="9"/>
      <c r="MON19" s="9"/>
      <c r="MOO19" s="9"/>
      <c r="MOP19" s="9"/>
      <c r="MOQ19" s="9"/>
      <c r="MOR19" s="9"/>
      <c r="MOS19" s="9"/>
      <c r="MOT19" s="9"/>
      <c r="MOU19" s="9"/>
      <c r="MOV19" s="9"/>
      <c r="MOW19" s="9"/>
      <c r="MOX19" s="9"/>
      <c r="MOY19" s="9"/>
      <c r="MOZ19" s="9"/>
      <c r="MPA19" s="9"/>
      <c r="MPB19" s="9"/>
      <c r="MPC19" s="9"/>
      <c r="MPD19" s="9"/>
      <c r="MPE19" s="9"/>
      <c r="MPF19" s="9"/>
      <c r="MPG19" s="9"/>
      <c r="MPH19" s="9"/>
      <c r="MPI19" s="9"/>
      <c r="MPJ19" s="9"/>
      <c r="MPK19" s="9"/>
      <c r="MPL19" s="9"/>
      <c r="MPM19" s="9"/>
      <c r="MPN19" s="9"/>
      <c r="MPO19" s="9"/>
      <c r="MPP19" s="9"/>
      <c r="MPQ19" s="9"/>
      <c r="MPR19" s="9"/>
      <c r="MPS19" s="9"/>
      <c r="MPT19" s="9"/>
      <c r="MPU19" s="9"/>
      <c r="MPV19" s="9"/>
      <c r="MPW19" s="9"/>
      <c r="MPX19" s="9"/>
      <c r="MPY19" s="9"/>
      <c r="MPZ19" s="9"/>
      <c r="MQA19" s="9"/>
      <c r="MQB19" s="9"/>
      <c r="MQC19" s="9"/>
      <c r="MQD19" s="9"/>
      <c r="MQE19" s="9"/>
      <c r="MQF19" s="9"/>
      <c r="MQG19" s="9"/>
      <c r="MQH19" s="9"/>
      <c r="MQI19" s="9"/>
      <c r="MQJ19" s="9"/>
      <c r="MQK19" s="9"/>
      <c r="MQL19" s="9"/>
      <c r="MQM19" s="9"/>
      <c r="MQN19" s="9"/>
      <c r="MQO19" s="9"/>
      <c r="MQP19" s="9"/>
      <c r="MQQ19" s="9"/>
      <c r="MQR19" s="9"/>
      <c r="MQS19" s="9"/>
      <c r="MQT19" s="9"/>
      <c r="MQU19" s="9"/>
      <c r="MQV19" s="9"/>
      <c r="MQW19" s="9"/>
      <c r="MQX19" s="9"/>
      <c r="MQY19" s="9"/>
      <c r="MQZ19" s="9"/>
      <c r="MRA19" s="9"/>
      <c r="MRB19" s="9"/>
      <c r="MRC19" s="9"/>
      <c r="MRD19" s="9"/>
      <c r="MRE19" s="9"/>
      <c r="MRF19" s="9"/>
      <c r="MRG19" s="9"/>
      <c r="MRH19" s="9"/>
      <c r="MRI19" s="9"/>
      <c r="MRJ19" s="9"/>
      <c r="MRK19" s="9"/>
      <c r="MRL19" s="9"/>
      <c r="MRM19" s="9"/>
      <c r="MRN19" s="9"/>
      <c r="MRO19" s="9"/>
      <c r="MRP19" s="9"/>
      <c r="MRQ19" s="9"/>
      <c r="MRR19" s="9"/>
      <c r="MRS19" s="9"/>
      <c r="MRT19" s="9"/>
      <c r="MRU19" s="9"/>
      <c r="MRV19" s="9"/>
      <c r="MRW19" s="9"/>
      <c r="MRX19" s="9"/>
      <c r="MRY19" s="9"/>
      <c r="MRZ19" s="9"/>
      <c r="MSA19" s="9"/>
      <c r="MSB19" s="9"/>
      <c r="MSC19" s="9"/>
      <c r="MSD19" s="9"/>
      <c r="MSE19" s="9"/>
      <c r="MSF19" s="9"/>
      <c r="MSG19" s="9"/>
      <c r="MSH19" s="9"/>
      <c r="MSI19" s="9"/>
      <c r="MSJ19" s="9"/>
      <c r="MSK19" s="9"/>
      <c r="MSL19" s="9"/>
      <c r="MSM19" s="9"/>
      <c r="MSN19" s="9"/>
      <c r="MSO19" s="9"/>
      <c r="MSP19" s="9"/>
      <c r="MSQ19" s="9"/>
      <c r="MSR19" s="9"/>
      <c r="MSS19" s="9"/>
      <c r="MST19" s="9"/>
      <c r="MSU19" s="9"/>
      <c r="MSV19" s="9"/>
      <c r="MSW19" s="9"/>
      <c r="MSX19" s="9"/>
      <c r="MSY19" s="9"/>
      <c r="MSZ19" s="9"/>
      <c r="MTA19" s="9"/>
      <c r="MTB19" s="9"/>
      <c r="MTC19" s="9"/>
      <c r="MTD19" s="9"/>
      <c r="MTE19" s="9"/>
      <c r="MTF19" s="9"/>
      <c r="MTG19" s="9"/>
      <c r="MTH19" s="9"/>
      <c r="MTI19" s="9"/>
      <c r="MTJ19" s="9"/>
      <c r="MTK19" s="9"/>
      <c r="MTL19" s="9"/>
      <c r="MTM19" s="9"/>
      <c r="MTN19" s="9"/>
      <c r="MTO19" s="9"/>
      <c r="MTP19" s="9"/>
      <c r="MTQ19" s="9"/>
      <c r="MTR19" s="9"/>
      <c r="MTS19" s="9"/>
      <c r="MTT19" s="9"/>
      <c r="MTU19" s="9"/>
      <c r="MTV19" s="9"/>
      <c r="MTW19" s="9"/>
      <c r="MTX19" s="9"/>
      <c r="MTY19" s="9"/>
      <c r="MTZ19" s="9"/>
      <c r="MUA19" s="9"/>
      <c r="MUB19" s="9"/>
      <c r="MUC19" s="9"/>
      <c r="MUD19" s="9"/>
      <c r="MUE19" s="9"/>
      <c r="MUF19" s="9"/>
      <c r="MUG19" s="9"/>
      <c r="MUH19" s="9"/>
      <c r="MUI19" s="9"/>
      <c r="MUJ19" s="9"/>
      <c r="MUK19" s="9"/>
      <c r="MUL19" s="9"/>
      <c r="MUM19" s="9"/>
      <c r="MUN19" s="9"/>
      <c r="MUO19" s="9"/>
      <c r="MUP19" s="9"/>
      <c r="MUQ19" s="9"/>
      <c r="MUR19" s="9"/>
      <c r="MUS19" s="9"/>
      <c r="MUT19" s="9"/>
      <c r="MUU19" s="9"/>
      <c r="MUV19" s="9"/>
      <c r="MUW19" s="9"/>
      <c r="MUX19" s="9"/>
      <c r="MUY19" s="9"/>
      <c r="MUZ19" s="9"/>
      <c r="MVA19" s="9"/>
      <c r="MVB19" s="9"/>
      <c r="MVC19" s="9"/>
      <c r="MVD19" s="9"/>
      <c r="MVE19" s="9"/>
      <c r="MVF19" s="9"/>
      <c r="MVG19" s="9"/>
      <c r="MVH19" s="9"/>
      <c r="MVI19" s="9"/>
      <c r="MVJ19" s="9"/>
      <c r="MVK19" s="9"/>
      <c r="MVL19" s="9"/>
      <c r="MVM19" s="9"/>
      <c r="MVN19" s="9"/>
      <c r="MVO19" s="9"/>
      <c r="MVP19" s="9"/>
      <c r="MVQ19" s="9"/>
      <c r="MVR19" s="9"/>
      <c r="MVS19" s="9"/>
      <c r="MVT19" s="9"/>
      <c r="MVU19" s="9"/>
      <c r="MVV19" s="9"/>
      <c r="MVW19" s="9"/>
      <c r="MVX19" s="9"/>
      <c r="MVY19" s="9"/>
      <c r="MVZ19" s="9"/>
      <c r="MWA19" s="9"/>
      <c r="MWB19" s="9"/>
      <c r="MWC19" s="9"/>
      <c r="MWD19" s="9"/>
      <c r="MWE19" s="9"/>
      <c r="MWF19" s="9"/>
      <c r="MWG19" s="9"/>
      <c r="MWH19" s="9"/>
      <c r="MWI19" s="9"/>
      <c r="MWJ19" s="9"/>
      <c r="MWK19" s="9"/>
      <c r="MWL19" s="9"/>
      <c r="MWM19" s="9"/>
      <c r="MWN19" s="9"/>
      <c r="MWO19" s="9"/>
      <c r="MWP19" s="9"/>
      <c r="MWQ19" s="9"/>
      <c r="MWR19" s="9"/>
      <c r="MWS19" s="9"/>
      <c r="MWT19" s="9"/>
      <c r="MWU19" s="9"/>
      <c r="MWV19" s="9"/>
      <c r="MWW19" s="9"/>
      <c r="MWX19" s="9"/>
      <c r="MWY19" s="9"/>
      <c r="MWZ19" s="9"/>
      <c r="MXA19" s="9"/>
      <c r="MXB19" s="9"/>
      <c r="MXC19" s="9"/>
      <c r="MXD19" s="9"/>
      <c r="MXE19" s="9"/>
      <c r="MXF19" s="9"/>
      <c r="MXG19" s="9"/>
      <c r="MXH19" s="9"/>
      <c r="MXI19" s="9"/>
      <c r="MXJ19" s="9"/>
      <c r="MXK19" s="9"/>
      <c r="MXL19" s="9"/>
      <c r="MXM19" s="9"/>
      <c r="MXN19" s="9"/>
      <c r="MXO19" s="9"/>
      <c r="MXP19" s="9"/>
      <c r="MXQ19" s="9"/>
      <c r="MXR19" s="9"/>
      <c r="MXS19" s="9"/>
      <c r="MXT19" s="9"/>
      <c r="MXU19" s="9"/>
      <c r="MXV19" s="9"/>
      <c r="MXW19" s="9"/>
      <c r="MXX19" s="9"/>
      <c r="MXY19" s="9"/>
      <c r="MXZ19" s="9"/>
      <c r="MYA19" s="9"/>
      <c r="MYB19" s="9"/>
      <c r="MYC19" s="9"/>
      <c r="MYD19" s="9"/>
      <c r="MYE19" s="9"/>
      <c r="MYF19" s="9"/>
      <c r="MYG19" s="9"/>
      <c r="MYH19" s="9"/>
      <c r="MYI19" s="9"/>
      <c r="MYJ19" s="9"/>
      <c r="MYK19" s="9"/>
      <c r="MYL19" s="9"/>
      <c r="MYM19" s="9"/>
      <c r="MYN19" s="9"/>
      <c r="MYO19" s="9"/>
      <c r="MYP19" s="9"/>
      <c r="MYQ19" s="9"/>
      <c r="MYR19" s="9"/>
      <c r="MYS19" s="9"/>
      <c r="MYT19" s="9"/>
      <c r="MYU19" s="9"/>
      <c r="MYV19" s="9"/>
      <c r="MYW19" s="9"/>
      <c r="MYX19" s="9"/>
      <c r="MYY19" s="9"/>
      <c r="MYZ19" s="9"/>
      <c r="MZA19" s="9"/>
      <c r="MZB19" s="9"/>
      <c r="MZC19" s="9"/>
      <c r="MZD19" s="9"/>
      <c r="MZE19" s="9"/>
      <c r="MZF19" s="9"/>
      <c r="MZG19" s="9"/>
      <c r="MZH19" s="9"/>
      <c r="MZI19" s="9"/>
      <c r="MZJ19" s="9"/>
      <c r="MZK19" s="9"/>
      <c r="MZL19" s="9"/>
      <c r="MZM19" s="9"/>
      <c r="MZN19" s="9"/>
      <c r="MZO19" s="9"/>
      <c r="MZP19" s="9"/>
      <c r="MZQ19" s="9"/>
      <c r="MZR19" s="9"/>
      <c r="MZS19" s="9"/>
      <c r="MZT19" s="9"/>
      <c r="MZU19" s="9"/>
      <c r="MZV19" s="9"/>
      <c r="MZW19" s="9"/>
      <c r="MZX19" s="9"/>
      <c r="MZY19" s="9"/>
      <c r="MZZ19" s="9"/>
      <c r="NAA19" s="9"/>
      <c r="NAB19" s="9"/>
      <c r="NAC19" s="9"/>
      <c r="NAD19" s="9"/>
      <c r="NAE19" s="9"/>
      <c r="NAF19" s="9"/>
      <c r="NAG19" s="9"/>
      <c r="NAH19" s="9"/>
      <c r="NAI19" s="9"/>
      <c r="NAJ19" s="9"/>
      <c r="NAK19" s="9"/>
      <c r="NAL19" s="9"/>
      <c r="NAM19" s="9"/>
      <c r="NAN19" s="9"/>
      <c r="NAO19" s="9"/>
      <c r="NAP19" s="9"/>
      <c r="NAQ19" s="9"/>
      <c r="NAR19" s="9"/>
      <c r="NAS19" s="9"/>
      <c r="NAT19" s="9"/>
      <c r="NAU19" s="9"/>
      <c r="NAV19" s="9"/>
      <c r="NAW19" s="9"/>
      <c r="NAX19" s="9"/>
      <c r="NAY19" s="9"/>
      <c r="NAZ19" s="9"/>
      <c r="NBA19" s="9"/>
      <c r="NBB19" s="9"/>
      <c r="NBC19" s="9"/>
      <c r="NBD19" s="9"/>
      <c r="NBE19" s="9"/>
      <c r="NBF19" s="9"/>
      <c r="NBG19" s="9"/>
      <c r="NBH19" s="9"/>
      <c r="NBI19" s="9"/>
      <c r="NBJ19" s="9"/>
      <c r="NBK19" s="9"/>
      <c r="NBL19" s="9"/>
      <c r="NBM19" s="9"/>
      <c r="NBN19" s="9"/>
      <c r="NBO19" s="9"/>
      <c r="NBP19" s="9"/>
      <c r="NBQ19" s="9"/>
      <c r="NBR19" s="9"/>
      <c r="NBS19" s="9"/>
      <c r="NBT19" s="9"/>
      <c r="NBU19" s="9"/>
      <c r="NBV19" s="9"/>
      <c r="NBW19" s="9"/>
      <c r="NBX19" s="9"/>
      <c r="NBY19" s="9"/>
      <c r="NBZ19" s="9"/>
      <c r="NCA19" s="9"/>
      <c r="NCB19" s="9"/>
      <c r="NCC19" s="9"/>
      <c r="NCD19" s="9"/>
      <c r="NCE19" s="9"/>
      <c r="NCF19" s="9"/>
      <c r="NCG19" s="9"/>
      <c r="NCH19" s="9"/>
      <c r="NCI19" s="9"/>
      <c r="NCJ19" s="9"/>
      <c r="NCK19" s="9"/>
      <c r="NCL19" s="9"/>
      <c r="NCM19" s="9"/>
      <c r="NCN19" s="9"/>
      <c r="NCO19" s="9"/>
      <c r="NCP19" s="9"/>
      <c r="NCQ19" s="9"/>
      <c r="NCR19" s="9"/>
      <c r="NCS19" s="9"/>
      <c r="NCT19" s="9"/>
      <c r="NCU19" s="9"/>
      <c r="NCV19" s="9"/>
      <c r="NCW19" s="9"/>
      <c r="NCX19" s="9"/>
      <c r="NCY19" s="9"/>
      <c r="NCZ19" s="9"/>
      <c r="NDA19" s="9"/>
      <c r="NDB19" s="9"/>
      <c r="NDC19" s="9"/>
      <c r="NDD19" s="9"/>
      <c r="NDE19" s="9"/>
      <c r="NDF19" s="9"/>
      <c r="NDG19" s="9"/>
      <c r="NDH19" s="9"/>
      <c r="NDI19" s="9"/>
      <c r="NDJ19" s="9"/>
      <c r="NDK19" s="9"/>
      <c r="NDL19" s="9"/>
      <c r="NDM19" s="9"/>
      <c r="NDN19" s="9"/>
      <c r="NDO19" s="9"/>
      <c r="NDP19" s="9"/>
      <c r="NDQ19" s="9"/>
      <c r="NDR19" s="9"/>
      <c r="NDS19" s="9"/>
      <c r="NDT19" s="9"/>
      <c r="NDU19" s="9"/>
      <c r="NDV19" s="9"/>
      <c r="NDW19" s="9"/>
      <c r="NDX19" s="9"/>
      <c r="NDY19" s="9"/>
      <c r="NDZ19" s="9"/>
      <c r="NEA19" s="9"/>
      <c r="NEB19" s="9"/>
      <c r="NEC19" s="9"/>
      <c r="NED19" s="9"/>
      <c r="NEE19" s="9"/>
      <c r="NEF19" s="9"/>
      <c r="NEG19" s="9"/>
      <c r="NEH19" s="9"/>
      <c r="NEI19" s="9"/>
      <c r="NEJ19" s="9"/>
      <c r="NEK19" s="9"/>
      <c r="NEL19" s="9"/>
      <c r="NEM19" s="9"/>
      <c r="NEN19" s="9"/>
      <c r="NEO19" s="9"/>
      <c r="NEP19" s="9"/>
      <c r="NEQ19" s="9"/>
      <c r="NER19" s="9"/>
      <c r="NES19" s="9"/>
      <c r="NET19" s="9"/>
      <c r="NEU19" s="9"/>
      <c r="NEV19" s="9"/>
      <c r="NEW19" s="9"/>
      <c r="NEX19" s="9"/>
      <c r="NEY19" s="9"/>
      <c r="NEZ19" s="9"/>
      <c r="NFA19" s="9"/>
      <c r="NFB19" s="9"/>
      <c r="NFC19" s="9"/>
      <c r="NFD19" s="9"/>
      <c r="NFE19" s="9"/>
      <c r="NFF19" s="9"/>
      <c r="NFG19" s="9"/>
      <c r="NFH19" s="9"/>
      <c r="NFI19" s="9"/>
      <c r="NFJ19" s="9"/>
      <c r="NFK19" s="9"/>
      <c r="NFL19" s="9"/>
      <c r="NFM19" s="9"/>
      <c r="NFN19" s="9"/>
      <c r="NFO19" s="9"/>
      <c r="NFP19" s="9"/>
      <c r="NFQ19" s="9"/>
      <c r="NFR19" s="9"/>
      <c r="NFS19" s="9"/>
      <c r="NFT19" s="9"/>
      <c r="NFU19" s="9"/>
      <c r="NFV19" s="9"/>
      <c r="NFW19" s="9"/>
      <c r="NFX19" s="9"/>
      <c r="NFY19" s="9"/>
      <c r="NFZ19" s="9"/>
      <c r="NGA19" s="9"/>
      <c r="NGB19" s="9"/>
      <c r="NGC19" s="9"/>
      <c r="NGD19" s="9"/>
      <c r="NGE19" s="9"/>
      <c r="NGF19" s="9"/>
      <c r="NGG19" s="9"/>
      <c r="NGH19" s="9"/>
      <c r="NGI19" s="9"/>
      <c r="NGJ19" s="9"/>
      <c r="NGK19" s="9"/>
      <c r="NGL19" s="9"/>
      <c r="NGM19" s="9"/>
      <c r="NGN19" s="9"/>
      <c r="NGO19" s="9"/>
      <c r="NGP19" s="9"/>
      <c r="NGQ19" s="9"/>
      <c r="NGR19" s="9"/>
      <c r="NGS19" s="9"/>
      <c r="NGT19" s="9"/>
      <c r="NGU19" s="9"/>
      <c r="NGV19" s="9"/>
      <c r="NGW19" s="9"/>
      <c r="NGX19" s="9"/>
      <c r="NGY19" s="9"/>
      <c r="NGZ19" s="9"/>
      <c r="NHA19" s="9"/>
      <c r="NHB19" s="9"/>
      <c r="NHC19" s="9"/>
      <c r="NHD19" s="9"/>
      <c r="NHE19" s="9"/>
      <c r="NHF19" s="9"/>
      <c r="NHG19" s="9"/>
      <c r="NHH19" s="9"/>
      <c r="NHI19" s="9"/>
      <c r="NHJ19" s="9"/>
      <c r="NHK19" s="9"/>
      <c r="NHL19" s="9"/>
      <c r="NHM19" s="9"/>
      <c r="NHN19" s="9"/>
      <c r="NHO19" s="9"/>
      <c r="NHP19" s="9"/>
      <c r="NHQ19" s="9"/>
      <c r="NHR19" s="9"/>
      <c r="NHS19" s="9"/>
      <c r="NHT19" s="9"/>
      <c r="NHU19" s="9"/>
      <c r="NHV19" s="9"/>
      <c r="NHW19" s="9"/>
      <c r="NHX19" s="9"/>
      <c r="NHY19" s="9"/>
      <c r="NHZ19" s="9"/>
      <c r="NIA19" s="9"/>
      <c r="NIB19" s="9"/>
      <c r="NIC19" s="9"/>
      <c r="NID19" s="9"/>
      <c r="NIE19" s="9"/>
      <c r="NIF19" s="9"/>
      <c r="NIG19" s="9"/>
      <c r="NIH19" s="9"/>
      <c r="NII19" s="9"/>
      <c r="NIJ19" s="9"/>
      <c r="NIK19" s="9"/>
      <c r="NIL19" s="9"/>
      <c r="NIM19" s="9"/>
      <c r="NIN19" s="9"/>
      <c r="NIO19" s="9"/>
      <c r="NIP19" s="9"/>
      <c r="NIQ19" s="9"/>
      <c r="NIR19" s="9"/>
      <c r="NIS19" s="9"/>
      <c r="NIT19" s="9"/>
      <c r="NIU19" s="9"/>
      <c r="NIV19" s="9"/>
      <c r="NIW19" s="9"/>
      <c r="NIX19" s="9"/>
      <c r="NIY19" s="9"/>
      <c r="NIZ19" s="9"/>
      <c r="NJA19" s="9"/>
      <c r="NJB19" s="9"/>
      <c r="NJC19" s="9"/>
      <c r="NJD19" s="9"/>
      <c r="NJE19" s="9"/>
      <c r="NJF19" s="9"/>
      <c r="NJG19" s="9"/>
      <c r="NJH19" s="9"/>
      <c r="NJI19" s="9"/>
      <c r="NJJ19" s="9"/>
      <c r="NJK19" s="9"/>
      <c r="NJL19" s="9"/>
      <c r="NJM19" s="9"/>
      <c r="NJN19" s="9"/>
      <c r="NJO19" s="9"/>
      <c r="NJP19" s="9"/>
      <c r="NJQ19" s="9"/>
      <c r="NJR19" s="9"/>
      <c r="NJS19" s="9"/>
      <c r="NJT19" s="9"/>
      <c r="NJU19" s="9"/>
      <c r="NJV19" s="9"/>
      <c r="NJW19" s="9"/>
      <c r="NJX19" s="9"/>
      <c r="NJY19" s="9"/>
      <c r="NJZ19" s="9"/>
      <c r="NKA19" s="9"/>
      <c r="NKB19" s="9"/>
      <c r="NKC19" s="9"/>
      <c r="NKD19" s="9"/>
      <c r="NKE19" s="9"/>
      <c r="NKF19" s="9"/>
      <c r="NKG19" s="9"/>
      <c r="NKH19" s="9"/>
      <c r="NKI19" s="9"/>
      <c r="NKJ19" s="9"/>
      <c r="NKK19" s="9"/>
      <c r="NKL19" s="9"/>
      <c r="NKM19" s="9"/>
      <c r="NKN19" s="9"/>
      <c r="NKO19" s="9"/>
      <c r="NKP19" s="9"/>
      <c r="NKQ19" s="9"/>
      <c r="NKR19" s="9"/>
      <c r="NKS19" s="9"/>
      <c r="NKT19" s="9"/>
      <c r="NKU19" s="9"/>
      <c r="NKV19" s="9"/>
      <c r="NKW19" s="9"/>
      <c r="NKX19" s="9"/>
      <c r="NKY19" s="9"/>
      <c r="NKZ19" s="9"/>
      <c r="NLA19" s="9"/>
      <c r="NLB19" s="9"/>
      <c r="NLC19" s="9"/>
      <c r="NLD19" s="9"/>
      <c r="NLE19" s="9"/>
      <c r="NLF19" s="9"/>
      <c r="NLG19" s="9"/>
      <c r="NLH19" s="9"/>
      <c r="NLI19" s="9"/>
      <c r="NLJ19" s="9"/>
      <c r="NLK19" s="9"/>
      <c r="NLL19" s="9"/>
      <c r="NLM19" s="9"/>
      <c r="NLN19" s="9"/>
      <c r="NLO19" s="9"/>
      <c r="NLP19" s="9"/>
      <c r="NLQ19" s="9"/>
      <c r="NLR19" s="9"/>
      <c r="NLS19" s="9"/>
      <c r="NLT19" s="9"/>
      <c r="NLU19" s="9"/>
      <c r="NLV19" s="9"/>
      <c r="NLW19" s="9"/>
      <c r="NLX19" s="9"/>
      <c r="NLY19" s="9"/>
      <c r="NLZ19" s="9"/>
      <c r="NMA19" s="9"/>
      <c r="NMB19" s="9"/>
      <c r="NMC19" s="9"/>
      <c r="NMD19" s="9"/>
      <c r="NME19" s="9"/>
      <c r="NMF19" s="9"/>
      <c r="NMG19" s="9"/>
      <c r="NMH19" s="9"/>
      <c r="NMI19" s="9"/>
      <c r="NMJ19" s="9"/>
      <c r="NMK19" s="9"/>
      <c r="NML19" s="9"/>
      <c r="NMM19" s="9"/>
      <c r="NMN19" s="9"/>
      <c r="NMO19" s="9"/>
      <c r="NMP19" s="9"/>
      <c r="NMQ19" s="9"/>
      <c r="NMR19" s="9"/>
      <c r="NMS19" s="9"/>
      <c r="NMT19" s="9"/>
      <c r="NMU19" s="9"/>
      <c r="NMV19" s="9"/>
      <c r="NMW19" s="9"/>
      <c r="NMX19" s="9"/>
      <c r="NMY19" s="9"/>
      <c r="NMZ19" s="9"/>
      <c r="NNA19" s="9"/>
      <c r="NNB19" s="9"/>
      <c r="NNC19" s="9"/>
      <c r="NND19" s="9"/>
      <c r="NNE19" s="9"/>
      <c r="NNF19" s="9"/>
      <c r="NNG19" s="9"/>
      <c r="NNH19" s="9"/>
      <c r="NNI19" s="9"/>
      <c r="NNJ19" s="9"/>
      <c r="NNK19" s="9"/>
      <c r="NNL19" s="9"/>
      <c r="NNM19" s="9"/>
      <c r="NNN19" s="9"/>
      <c r="NNO19" s="9"/>
      <c r="NNP19" s="9"/>
      <c r="NNQ19" s="9"/>
      <c r="NNR19" s="9"/>
      <c r="NNS19" s="9"/>
      <c r="NNT19" s="9"/>
      <c r="NNU19" s="9"/>
      <c r="NNV19" s="9"/>
      <c r="NNW19" s="9"/>
      <c r="NNX19" s="9"/>
      <c r="NNY19" s="9"/>
      <c r="NNZ19" s="9"/>
      <c r="NOA19" s="9"/>
      <c r="NOB19" s="9"/>
      <c r="NOC19" s="9"/>
      <c r="NOD19" s="9"/>
      <c r="NOE19" s="9"/>
      <c r="NOF19" s="9"/>
      <c r="NOG19" s="9"/>
      <c r="NOH19" s="9"/>
      <c r="NOI19" s="9"/>
      <c r="NOJ19" s="9"/>
      <c r="NOK19" s="9"/>
      <c r="NOL19" s="9"/>
      <c r="NOM19" s="9"/>
      <c r="NON19" s="9"/>
      <c r="NOO19" s="9"/>
      <c r="NOP19" s="9"/>
      <c r="NOQ19" s="9"/>
      <c r="NOR19" s="9"/>
      <c r="NOS19" s="9"/>
      <c r="NOT19" s="9"/>
      <c r="NOU19" s="9"/>
      <c r="NOV19" s="9"/>
      <c r="NOW19" s="9"/>
      <c r="NOX19" s="9"/>
      <c r="NOY19" s="9"/>
      <c r="NOZ19" s="9"/>
      <c r="NPA19" s="9"/>
      <c r="NPB19" s="9"/>
      <c r="NPC19" s="9"/>
      <c r="NPD19" s="9"/>
      <c r="NPE19" s="9"/>
      <c r="NPF19" s="9"/>
      <c r="NPG19" s="9"/>
      <c r="NPH19" s="9"/>
      <c r="NPI19" s="9"/>
      <c r="NPJ19" s="9"/>
      <c r="NPK19" s="9"/>
      <c r="NPL19" s="9"/>
      <c r="NPM19" s="9"/>
      <c r="NPN19" s="9"/>
      <c r="NPO19" s="9"/>
      <c r="NPP19" s="9"/>
      <c r="NPQ19" s="9"/>
      <c r="NPR19" s="9"/>
      <c r="NPS19" s="9"/>
      <c r="NPT19" s="9"/>
      <c r="NPU19" s="9"/>
      <c r="NPV19" s="9"/>
      <c r="NPW19" s="9"/>
      <c r="NPX19" s="9"/>
      <c r="NPY19" s="9"/>
      <c r="NPZ19" s="9"/>
      <c r="NQA19" s="9"/>
      <c r="NQB19" s="9"/>
      <c r="NQC19" s="9"/>
      <c r="NQD19" s="9"/>
      <c r="NQE19" s="9"/>
      <c r="NQF19" s="9"/>
      <c r="NQG19" s="9"/>
      <c r="NQH19" s="9"/>
      <c r="NQI19" s="9"/>
      <c r="NQJ19" s="9"/>
      <c r="NQK19" s="9"/>
      <c r="NQL19" s="9"/>
      <c r="NQM19" s="9"/>
      <c r="NQN19" s="9"/>
      <c r="NQO19" s="9"/>
      <c r="NQP19" s="9"/>
      <c r="NQQ19" s="9"/>
      <c r="NQR19" s="9"/>
      <c r="NQS19" s="9"/>
      <c r="NQT19" s="9"/>
      <c r="NQU19" s="9"/>
      <c r="NQV19" s="9"/>
      <c r="NQW19" s="9"/>
      <c r="NQX19" s="9"/>
      <c r="NQY19" s="9"/>
      <c r="NQZ19" s="9"/>
      <c r="NRA19" s="9"/>
      <c r="NRB19" s="9"/>
      <c r="NRC19" s="9"/>
      <c r="NRD19" s="9"/>
      <c r="NRE19" s="9"/>
      <c r="NRF19" s="9"/>
      <c r="NRG19" s="9"/>
      <c r="NRH19" s="9"/>
      <c r="NRI19" s="9"/>
      <c r="NRJ19" s="9"/>
      <c r="NRK19" s="9"/>
      <c r="NRL19" s="9"/>
      <c r="NRM19" s="9"/>
      <c r="NRN19" s="9"/>
      <c r="NRO19" s="9"/>
      <c r="NRP19" s="9"/>
      <c r="NRQ19" s="9"/>
      <c r="NRR19" s="9"/>
      <c r="NRS19" s="9"/>
      <c r="NRT19" s="9"/>
      <c r="NRU19" s="9"/>
      <c r="NRV19" s="9"/>
      <c r="NRW19" s="9"/>
      <c r="NRX19" s="9"/>
      <c r="NRY19" s="9"/>
      <c r="NRZ19" s="9"/>
      <c r="NSA19" s="9"/>
      <c r="NSB19" s="9"/>
      <c r="NSC19" s="9"/>
      <c r="NSD19" s="9"/>
      <c r="NSE19" s="9"/>
      <c r="NSF19" s="9"/>
      <c r="NSG19" s="9"/>
      <c r="NSH19" s="9"/>
      <c r="NSI19" s="9"/>
      <c r="NSJ19" s="9"/>
      <c r="NSK19" s="9"/>
      <c r="NSL19" s="9"/>
      <c r="NSM19" s="9"/>
      <c r="NSN19" s="9"/>
      <c r="NSO19" s="9"/>
      <c r="NSP19" s="9"/>
      <c r="NSQ19" s="9"/>
      <c r="NSR19" s="9"/>
      <c r="NSS19" s="9"/>
      <c r="NST19" s="9"/>
      <c r="NSU19" s="9"/>
      <c r="NSV19" s="9"/>
      <c r="NSW19" s="9"/>
      <c r="NSX19" s="9"/>
      <c r="NSY19" s="9"/>
      <c r="NSZ19" s="9"/>
      <c r="NTA19" s="9"/>
      <c r="NTB19" s="9"/>
      <c r="NTC19" s="9"/>
      <c r="NTD19" s="9"/>
      <c r="NTE19" s="9"/>
      <c r="NTF19" s="9"/>
      <c r="NTG19" s="9"/>
      <c r="NTH19" s="9"/>
      <c r="NTI19" s="9"/>
      <c r="NTJ19" s="9"/>
      <c r="NTK19" s="9"/>
      <c r="NTL19" s="9"/>
      <c r="NTM19" s="9"/>
      <c r="NTN19" s="9"/>
      <c r="NTO19" s="9"/>
      <c r="NTP19" s="9"/>
      <c r="NTQ19" s="9"/>
      <c r="NTR19" s="9"/>
      <c r="NTS19" s="9"/>
      <c r="NTT19" s="9"/>
      <c r="NTU19" s="9"/>
      <c r="NTV19" s="9"/>
      <c r="NTW19" s="9"/>
      <c r="NTX19" s="9"/>
      <c r="NTY19" s="9"/>
      <c r="NTZ19" s="9"/>
      <c r="NUA19" s="9"/>
      <c r="NUB19" s="9"/>
      <c r="NUC19" s="9"/>
      <c r="NUD19" s="9"/>
      <c r="NUE19" s="9"/>
      <c r="NUF19" s="9"/>
      <c r="NUG19" s="9"/>
      <c r="NUH19" s="9"/>
      <c r="NUI19" s="9"/>
      <c r="NUJ19" s="9"/>
      <c r="NUK19" s="9"/>
      <c r="NUL19" s="9"/>
      <c r="NUM19" s="9"/>
      <c r="NUN19" s="9"/>
      <c r="NUO19" s="9"/>
      <c r="NUP19" s="9"/>
      <c r="NUQ19" s="9"/>
      <c r="NUR19" s="9"/>
      <c r="NUS19" s="9"/>
      <c r="NUT19" s="9"/>
      <c r="NUU19" s="9"/>
      <c r="NUV19" s="9"/>
      <c r="NUW19" s="9"/>
      <c r="NUX19" s="9"/>
      <c r="NUY19" s="9"/>
      <c r="NUZ19" s="9"/>
      <c r="NVA19" s="9"/>
      <c r="NVB19" s="9"/>
      <c r="NVC19" s="9"/>
      <c r="NVD19" s="9"/>
      <c r="NVE19" s="9"/>
      <c r="NVF19" s="9"/>
      <c r="NVG19" s="9"/>
      <c r="NVH19" s="9"/>
      <c r="NVI19" s="9"/>
      <c r="NVJ19" s="9"/>
      <c r="NVK19" s="9"/>
      <c r="NVL19" s="9"/>
      <c r="NVM19" s="9"/>
      <c r="NVN19" s="9"/>
      <c r="NVO19" s="9"/>
      <c r="NVP19" s="9"/>
      <c r="NVQ19" s="9"/>
      <c r="NVR19" s="9"/>
      <c r="NVS19" s="9"/>
      <c r="NVT19" s="9"/>
      <c r="NVU19" s="9"/>
      <c r="NVV19" s="9"/>
      <c r="NVW19" s="9"/>
      <c r="NVX19" s="9"/>
      <c r="NVY19" s="9"/>
      <c r="NVZ19" s="9"/>
      <c r="NWA19" s="9"/>
      <c r="NWB19" s="9"/>
      <c r="NWC19" s="9"/>
      <c r="NWD19" s="9"/>
      <c r="NWE19" s="9"/>
      <c r="NWF19" s="9"/>
      <c r="NWG19" s="9"/>
      <c r="NWH19" s="9"/>
      <c r="NWI19" s="9"/>
      <c r="NWJ19" s="9"/>
      <c r="NWK19" s="9"/>
      <c r="NWL19" s="9"/>
      <c r="NWM19" s="9"/>
      <c r="NWN19" s="9"/>
      <c r="NWO19" s="9"/>
      <c r="NWP19" s="9"/>
      <c r="NWQ19" s="9"/>
      <c r="NWR19" s="9"/>
      <c r="NWS19" s="9"/>
      <c r="NWT19" s="9"/>
      <c r="NWU19" s="9"/>
      <c r="NWV19" s="9"/>
      <c r="NWW19" s="9"/>
      <c r="NWX19" s="9"/>
      <c r="NWY19" s="9"/>
      <c r="NWZ19" s="9"/>
      <c r="NXA19" s="9"/>
      <c r="NXB19" s="9"/>
      <c r="NXC19" s="9"/>
      <c r="NXD19" s="9"/>
      <c r="NXE19" s="9"/>
      <c r="NXF19" s="9"/>
      <c r="NXG19" s="9"/>
      <c r="NXH19" s="9"/>
      <c r="NXI19" s="9"/>
      <c r="NXJ19" s="9"/>
      <c r="NXK19" s="9"/>
      <c r="NXL19" s="9"/>
      <c r="NXM19" s="9"/>
      <c r="NXN19" s="9"/>
      <c r="NXO19" s="9"/>
      <c r="NXP19" s="9"/>
      <c r="NXQ19" s="9"/>
      <c r="NXR19" s="9"/>
      <c r="NXS19" s="9"/>
      <c r="NXT19" s="9"/>
      <c r="NXU19" s="9"/>
      <c r="NXV19" s="9"/>
      <c r="NXW19" s="9"/>
      <c r="NXX19" s="9"/>
      <c r="NXY19" s="9"/>
      <c r="NXZ19" s="9"/>
      <c r="NYA19" s="9"/>
      <c r="NYB19" s="9"/>
      <c r="NYC19" s="9"/>
      <c r="NYD19" s="9"/>
      <c r="NYE19" s="9"/>
      <c r="NYF19" s="9"/>
      <c r="NYG19" s="9"/>
      <c r="NYH19" s="9"/>
      <c r="NYI19" s="9"/>
      <c r="NYJ19" s="9"/>
      <c r="NYK19" s="9"/>
      <c r="NYL19" s="9"/>
      <c r="NYM19" s="9"/>
      <c r="NYN19" s="9"/>
      <c r="NYO19" s="9"/>
      <c r="NYP19" s="9"/>
      <c r="NYQ19" s="9"/>
      <c r="NYR19" s="9"/>
      <c r="NYS19" s="9"/>
      <c r="NYT19" s="9"/>
      <c r="NYU19" s="9"/>
      <c r="NYV19" s="9"/>
      <c r="NYW19" s="9"/>
      <c r="NYX19" s="9"/>
      <c r="NYY19" s="9"/>
      <c r="NYZ19" s="9"/>
      <c r="NZA19" s="9"/>
      <c r="NZB19" s="9"/>
      <c r="NZC19" s="9"/>
      <c r="NZD19" s="9"/>
      <c r="NZE19" s="9"/>
      <c r="NZF19" s="9"/>
      <c r="NZG19" s="9"/>
      <c r="NZH19" s="9"/>
      <c r="NZI19" s="9"/>
      <c r="NZJ19" s="9"/>
      <c r="NZK19" s="9"/>
      <c r="NZL19" s="9"/>
      <c r="NZM19" s="9"/>
      <c r="NZN19" s="9"/>
      <c r="NZO19" s="9"/>
      <c r="NZP19" s="9"/>
      <c r="NZQ19" s="9"/>
      <c r="NZR19" s="9"/>
      <c r="NZS19" s="9"/>
      <c r="NZT19" s="9"/>
      <c r="NZU19" s="9"/>
      <c r="NZV19" s="9"/>
      <c r="NZW19" s="9"/>
      <c r="NZX19" s="9"/>
      <c r="NZY19" s="9"/>
      <c r="NZZ19" s="9"/>
      <c r="OAA19" s="9"/>
      <c r="OAB19" s="9"/>
      <c r="OAC19" s="9"/>
      <c r="OAD19" s="9"/>
      <c r="OAE19" s="9"/>
      <c r="OAF19" s="9"/>
      <c r="OAG19" s="9"/>
      <c r="OAH19" s="9"/>
      <c r="OAI19" s="9"/>
      <c r="OAJ19" s="9"/>
      <c r="OAK19" s="9"/>
      <c r="OAL19" s="9"/>
      <c r="OAM19" s="9"/>
      <c r="OAN19" s="9"/>
      <c r="OAO19" s="9"/>
      <c r="OAP19" s="9"/>
      <c r="OAQ19" s="9"/>
      <c r="OAR19" s="9"/>
      <c r="OAS19" s="9"/>
      <c r="OAT19" s="9"/>
      <c r="OAU19" s="9"/>
      <c r="OAV19" s="9"/>
      <c r="OAW19" s="9"/>
      <c r="OAX19" s="9"/>
      <c r="OAY19" s="9"/>
      <c r="OAZ19" s="9"/>
      <c r="OBA19" s="9"/>
      <c r="OBB19" s="9"/>
      <c r="OBC19" s="9"/>
      <c r="OBD19" s="9"/>
      <c r="OBE19" s="9"/>
      <c r="OBF19" s="9"/>
      <c r="OBG19" s="9"/>
      <c r="OBH19" s="9"/>
      <c r="OBI19" s="9"/>
      <c r="OBJ19" s="9"/>
      <c r="OBK19" s="9"/>
      <c r="OBL19" s="9"/>
      <c r="OBM19" s="9"/>
      <c r="OBN19" s="9"/>
      <c r="OBO19" s="9"/>
      <c r="OBP19" s="9"/>
      <c r="OBQ19" s="9"/>
      <c r="OBR19" s="9"/>
      <c r="OBS19" s="9"/>
      <c r="OBT19" s="9"/>
      <c r="OBU19" s="9"/>
      <c r="OBV19" s="9"/>
      <c r="OBW19" s="9"/>
      <c r="OBX19" s="9"/>
      <c r="OBY19" s="9"/>
      <c r="OBZ19" s="9"/>
      <c r="OCA19" s="9"/>
      <c r="OCB19" s="9"/>
      <c r="OCC19" s="9"/>
      <c r="OCD19" s="9"/>
      <c r="OCE19" s="9"/>
      <c r="OCF19" s="9"/>
      <c r="OCG19" s="9"/>
      <c r="OCH19" s="9"/>
      <c r="OCI19" s="9"/>
      <c r="OCJ19" s="9"/>
      <c r="OCK19" s="9"/>
      <c r="OCL19" s="9"/>
      <c r="OCM19" s="9"/>
      <c r="OCN19" s="9"/>
      <c r="OCO19" s="9"/>
      <c r="OCP19" s="9"/>
      <c r="OCQ19" s="9"/>
      <c r="OCR19" s="9"/>
      <c r="OCS19" s="9"/>
      <c r="OCT19" s="9"/>
      <c r="OCU19" s="9"/>
      <c r="OCV19" s="9"/>
      <c r="OCW19" s="9"/>
      <c r="OCX19" s="9"/>
      <c r="OCY19" s="9"/>
      <c r="OCZ19" s="9"/>
      <c r="ODA19" s="9"/>
      <c r="ODB19" s="9"/>
      <c r="ODC19" s="9"/>
      <c r="ODD19" s="9"/>
      <c r="ODE19" s="9"/>
      <c r="ODF19" s="9"/>
      <c r="ODG19" s="9"/>
      <c r="ODH19" s="9"/>
      <c r="ODI19" s="9"/>
      <c r="ODJ19" s="9"/>
      <c r="ODK19" s="9"/>
      <c r="ODL19" s="9"/>
      <c r="ODM19" s="9"/>
      <c r="ODN19" s="9"/>
      <c r="ODO19" s="9"/>
      <c r="ODP19" s="9"/>
      <c r="ODQ19" s="9"/>
      <c r="ODR19" s="9"/>
      <c r="ODS19" s="9"/>
      <c r="ODT19" s="9"/>
      <c r="ODU19" s="9"/>
      <c r="ODV19" s="9"/>
      <c r="ODW19" s="9"/>
      <c r="ODX19" s="9"/>
      <c r="ODY19" s="9"/>
      <c r="ODZ19" s="9"/>
      <c r="OEA19" s="9"/>
      <c r="OEB19" s="9"/>
      <c r="OEC19" s="9"/>
      <c r="OED19" s="9"/>
      <c r="OEE19" s="9"/>
      <c r="OEF19" s="9"/>
      <c r="OEG19" s="9"/>
      <c r="OEH19" s="9"/>
      <c r="OEI19" s="9"/>
      <c r="OEJ19" s="9"/>
      <c r="OEK19" s="9"/>
      <c r="OEL19" s="9"/>
      <c r="OEM19" s="9"/>
      <c r="OEN19" s="9"/>
      <c r="OEO19" s="9"/>
      <c r="OEP19" s="9"/>
      <c r="OEQ19" s="9"/>
      <c r="OER19" s="9"/>
      <c r="OES19" s="9"/>
      <c r="OET19" s="9"/>
      <c r="OEU19" s="9"/>
      <c r="OEV19" s="9"/>
      <c r="OEW19" s="9"/>
      <c r="OEX19" s="9"/>
      <c r="OEY19" s="9"/>
      <c r="OEZ19" s="9"/>
      <c r="OFA19" s="9"/>
      <c r="OFB19" s="9"/>
      <c r="OFC19" s="9"/>
      <c r="OFD19" s="9"/>
      <c r="OFE19" s="9"/>
      <c r="OFF19" s="9"/>
      <c r="OFG19" s="9"/>
      <c r="OFH19" s="9"/>
      <c r="OFI19" s="9"/>
      <c r="OFJ19" s="9"/>
      <c r="OFK19" s="9"/>
      <c r="OFL19" s="9"/>
      <c r="OFM19" s="9"/>
      <c r="OFN19" s="9"/>
      <c r="OFO19" s="9"/>
      <c r="OFP19" s="9"/>
      <c r="OFQ19" s="9"/>
      <c r="OFR19" s="9"/>
      <c r="OFS19" s="9"/>
      <c r="OFT19" s="9"/>
      <c r="OFU19" s="9"/>
      <c r="OFV19" s="9"/>
      <c r="OFW19" s="9"/>
      <c r="OFX19" s="9"/>
      <c r="OFY19" s="9"/>
      <c r="OFZ19" s="9"/>
      <c r="OGA19" s="9"/>
      <c r="OGB19" s="9"/>
      <c r="OGC19" s="9"/>
      <c r="OGD19" s="9"/>
      <c r="OGE19" s="9"/>
      <c r="OGF19" s="9"/>
      <c r="OGG19" s="9"/>
      <c r="OGH19" s="9"/>
      <c r="OGI19" s="9"/>
      <c r="OGJ19" s="9"/>
      <c r="OGK19" s="9"/>
      <c r="OGL19" s="9"/>
      <c r="OGM19" s="9"/>
      <c r="OGN19" s="9"/>
      <c r="OGO19" s="9"/>
      <c r="OGP19" s="9"/>
      <c r="OGQ19" s="9"/>
      <c r="OGR19" s="9"/>
      <c r="OGS19" s="9"/>
      <c r="OGT19" s="9"/>
      <c r="OGU19" s="9"/>
      <c r="OGV19" s="9"/>
      <c r="OGW19" s="9"/>
      <c r="OGX19" s="9"/>
      <c r="OGY19" s="9"/>
      <c r="OGZ19" s="9"/>
      <c r="OHA19" s="9"/>
      <c r="OHB19" s="9"/>
      <c r="OHC19" s="9"/>
      <c r="OHD19" s="9"/>
      <c r="OHE19" s="9"/>
      <c r="OHF19" s="9"/>
      <c r="OHG19" s="9"/>
      <c r="OHH19" s="9"/>
      <c r="OHI19" s="9"/>
      <c r="OHJ19" s="9"/>
      <c r="OHK19" s="9"/>
      <c r="OHL19" s="9"/>
      <c r="OHM19" s="9"/>
      <c r="OHN19" s="9"/>
      <c r="OHO19" s="9"/>
      <c r="OHP19" s="9"/>
      <c r="OHQ19" s="9"/>
      <c r="OHR19" s="9"/>
      <c r="OHS19" s="9"/>
      <c r="OHT19" s="9"/>
      <c r="OHU19" s="9"/>
      <c r="OHV19" s="9"/>
      <c r="OHW19" s="9"/>
      <c r="OHX19" s="9"/>
      <c r="OHY19" s="9"/>
      <c r="OHZ19" s="9"/>
      <c r="OIA19" s="9"/>
      <c r="OIB19" s="9"/>
      <c r="OIC19" s="9"/>
      <c r="OID19" s="9"/>
      <c r="OIE19" s="9"/>
      <c r="OIF19" s="9"/>
      <c r="OIG19" s="9"/>
      <c r="OIH19" s="9"/>
      <c r="OII19" s="9"/>
      <c r="OIJ19" s="9"/>
      <c r="OIK19" s="9"/>
      <c r="OIL19" s="9"/>
      <c r="OIM19" s="9"/>
      <c r="OIN19" s="9"/>
      <c r="OIO19" s="9"/>
      <c r="OIP19" s="9"/>
      <c r="OIQ19" s="9"/>
      <c r="OIR19" s="9"/>
      <c r="OIS19" s="9"/>
      <c r="OIT19" s="9"/>
      <c r="OIU19" s="9"/>
      <c r="OIV19" s="9"/>
      <c r="OIW19" s="9"/>
      <c r="OIX19" s="9"/>
      <c r="OIY19" s="9"/>
      <c r="OIZ19" s="9"/>
      <c r="OJA19" s="9"/>
      <c r="OJB19" s="9"/>
      <c r="OJC19" s="9"/>
      <c r="OJD19" s="9"/>
      <c r="OJE19" s="9"/>
      <c r="OJF19" s="9"/>
      <c r="OJG19" s="9"/>
      <c r="OJH19" s="9"/>
      <c r="OJI19" s="9"/>
      <c r="OJJ19" s="9"/>
      <c r="OJK19" s="9"/>
      <c r="OJL19" s="9"/>
      <c r="OJM19" s="9"/>
      <c r="OJN19" s="9"/>
      <c r="OJO19" s="9"/>
      <c r="OJP19" s="9"/>
      <c r="OJQ19" s="9"/>
      <c r="OJR19" s="9"/>
      <c r="OJS19" s="9"/>
      <c r="OJT19" s="9"/>
      <c r="OJU19" s="9"/>
      <c r="OJV19" s="9"/>
      <c r="OJW19" s="9"/>
      <c r="OJX19" s="9"/>
      <c r="OJY19" s="9"/>
      <c r="OJZ19" s="9"/>
      <c r="OKA19" s="9"/>
      <c r="OKB19" s="9"/>
      <c r="OKC19" s="9"/>
      <c r="OKD19" s="9"/>
      <c r="OKE19" s="9"/>
      <c r="OKF19" s="9"/>
      <c r="OKG19" s="9"/>
      <c r="OKH19" s="9"/>
      <c r="OKI19" s="9"/>
      <c r="OKJ19" s="9"/>
      <c r="OKK19" s="9"/>
      <c r="OKL19" s="9"/>
      <c r="OKM19" s="9"/>
      <c r="OKN19" s="9"/>
      <c r="OKO19" s="9"/>
      <c r="OKP19" s="9"/>
      <c r="OKQ19" s="9"/>
      <c r="OKR19" s="9"/>
      <c r="OKS19" s="9"/>
      <c r="OKT19" s="9"/>
      <c r="OKU19" s="9"/>
      <c r="OKV19" s="9"/>
      <c r="OKW19" s="9"/>
      <c r="OKX19" s="9"/>
      <c r="OKY19" s="9"/>
      <c r="OKZ19" s="9"/>
      <c r="OLA19" s="9"/>
      <c r="OLB19" s="9"/>
      <c r="OLC19" s="9"/>
      <c r="OLD19" s="9"/>
      <c r="OLE19" s="9"/>
      <c r="OLF19" s="9"/>
      <c r="OLG19" s="9"/>
      <c r="OLH19" s="9"/>
      <c r="OLI19" s="9"/>
      <c r="OLJ19" s="9"/>
      <c r="OLK19" s="9"/>
      <c r="OLL19" s="9"/>
      <c r="OLM19" s="9"/>
      <c r="OLN19" s="9"/>
      <c r="OLO19" s="9"/>
      <c r="OLP19" s="9"/>
      <c r="OLQ19" s="9"/>
      <c r="OLR19" s="9"/>
      <c r="OLS19" s="9"/>
      <c r="OLT19" s="9"/>
      <c r="OLU19" s="9"/>
      <c r="OLV19" s="9"/>
      <c r="OLW19" s="9"/>
      <c r="OLX19" s="9"/>
      <c r="OLY19" s="9"/>
      <c r="OLZ19" s="9"/>
      <c r="OMA19" s="9"/>
      <c r="OMB19" s="9"/>
      <c r="OMC19" s="9"/>
      <c r="OMD19" s="9"/>
      <c r="OME19" s="9"/>
      <c r="OMF19" s="9"/>
      <c r="OMG19" s="9"/>
      <c r="OMH19" s="9"/>
      <c r="OMI19" s="9"/>
      <c r="OMJ19" s="9"/>
      <c r="OMK19" s="9"/>
      <c r="OML19" s="9"/>
      <c r="OMM19" s="9"/>
      <c r="OMN19" s="9"/>
      <c r="OMO19" s="9"/>
      <c r="OMP19" s="9"/>
      <c r="OMQ19" s="9"/>
      <c r="OMR19" s="9"/>
      <c r="OMS19" s="9"/>
      <c r="OMT19" s="9"/>
      <c r="OMU19" s="9"/>
      <c r="OMV19" s="9"/>
      <c r="OMW19" s="9"/>
      <c r="OMX19" s="9"/>
      <c r="OMY19" s="9"/>
      <c r="OMZ19" s="9"/>
      <c r="ONA19" s="9"/>
      <c r="ONB19" s="9"/>
      <c r="ONC19" s="9"/>
      <c r="OND19" s="9"/>
      <c r="ONE19" s="9"/>
      <c r="ONF19" s="9"/>
      <c r="ONG19" s="9"/>
      <c r="ONH19" s="9"/>
      <c r="ONI19" s="9"/>
      <c r="ONJ19" s="9"/>
      <c r="ONK19" s="9"/>
      <c r="ONL19" s="9"/>
      <c r="ONM19" s="9"/>
      <c r="ONN19" s="9"/>
      <c r="ONO19" s="9"/>
      <c r="ONP19" s="9"/>
      <c r="ONQ19" s="9"/>
      <c r="ONR19" s="9"/>
      <c r="ONS19" s="9"/>
      <c r="ONT19" s="9"/>
      <c r="ONU19" s="9"/>
      <c r="ONV19" s="9"/>
      <c r="ONW19" s="9"/>
      <c r="ONX19" s="9"/>
      <c r="ONY19" s="9"/>
      <c r="ONZ19" s="9"/>
      <c r="OOA19" s="9"/>
      <c r="OOB19" s="9"/>
      <c r="OOC19" s="9"/>
      <c r="OOD19" s="9"/>
      <c r="OOE19" s="9"/>
      <c r="OOF19" s="9"/>
      <c r="OOG19" s="9"/>
      <c r="OOH19" s="9"/>
      <c r="OOI19" s="9"/>
      <c r="OOJ19" s="9"/>
      <c r="OOK19" s="9"/>
      <c r="OOL19" s="9"/>
      <c r="OOM19" s="9"/>
      <c r="OON19" s="9"/>
      <c r="OOO19" s="9"/>
      <c r="OOP19" s="9"/>
      <c r="OOQ19" s="9"/>
      <c r="OOR19" s="9"/>
      <c r="OOS19" s="9"/>
      <c r="OOT19" s="9"/>
      <c r="OOU19" s="9"/>
      <c r="OOV19" s="9"/>
      <c r="OOW19" s="9"/>
      <c r="OOX19" s="9"/>
      <c r="OOY19" s="9"/>
      <c r="OOZ19" s="9"/>
      <c r="OPA19" s="9"/>
      <c r="OPB19" s="9"/>
      <c r="OPC19" s="9"/>
      <c r="OPD19" s="9"/>
      <c r="OPE19" s="9"/>
      <c r="OPF19" s="9"/>
      <c r="OPG19" s="9"/>
      <c r="OPH19" s="9"/>
      <c r="OPI19" s="9"/>
      <c r="OPJ19" s="9"/>
      <c r="OPK19" s="9"/>
      <c r="OPL19" s="9"/>
      <c r="OPM19" s="9"/>
      <c r="OPN19" s="9"/>
      <c r="OPO19" s="9"/>
      <c r="OPP19" s="9"/>
      <c r="OPQ19" s="9"/>
      <c r="OPR19" s="9"/>
      <c r="OPS19" s="9"/>
      <c r="OPT19" s="9"/>
      <c r="OPU19" s="9"/>
      <c r="OPV19" s="9"/>
      <c r="OPW19" s="9"/>
      <c r="OPX19" s="9"/>
      <c r="OPY19" s="9"/>
      <c r="OPZ19" s="9"/>
      <c r="OQA19" s="9"/>
      <c r="OQB19" s="9"/>
      <c r="OQC19" s="9"/>
      <c r="OQD19" s="9"/>
      <c r="OQE19" s="9"/>
      <c r="OQF19" s="9"/>
      <c r="OQG19" s="9"/>
      <c r="OQH19" s="9"/>
      <c r="OQI19" s="9"/>
      <c r="OQJ19" s="9"/>
      <c r="OQK19" s="9"/>
      <c r="OQL19" s="9"/>
      <c r="OQM19" s="9"/>
      <c r="OQN19" s="9"/>
      <c r="OQO19" s="9"/>
      <c r="OQP19" s="9"/>
      <c r="OQQ19" s="9"/>
      <c r="OQR19" s="9"/>
      <c r="OQS19" s="9"/>
      <c r="OQT19" s="9"/>
      <c r="OQU19" s="9"/>
      <c r="OQV19" s="9"/>
      <c r="OQW19" s="9"/>
      <c r="OQX19" s="9"/>
      <c r="OQY19" s="9"/>
      <c r="OQZ19" s="9"/>
      <c r="ORA19" s="9"/>
      <c r="ORB19" s="9"/>
      <c r="ORC19" s="9"/>
      <c r="ORD19" s="9"/>
      <c r="ORE19" s="9"/>
      <c r="ORF19" s="9"/>
      <c r="ORG19" s="9"/>
      <c r="ORH19" s="9"/>
      <c r="ORI19" s="9"/>
      <c r="ORJ19" s="9"/>
      <c r="ORK19" s="9"/>
      <c r="ORL19" s="9"/>
      <c r="ORM19" s="9"/>
      <c r="ORN19" s="9"/>
      <c r="ORO19" s="9"/>
      <c r="ORP19" s="9"/>
      <c r="ORQ19" s="9"/>
      <c r="ORR19" s="9"/>
      <c r="ORS19" s="9"/>
      <c r="ORT19" s="9"/>
      <c r="ORU19" s="9"/>
      <c r="ORV19" s="9"/>
      <c r="ORW19" s="9"/>
      <c r="ORX19" s="9"/>
      <c r="ORY19" s="9"/>
      <c r="ORZ19" s="9"/>
      <c r="OSA19" s="9"/>
      <c r="OSB19" s="9"/>
      <c r="OSC19" s="9"/>
      <c r="OSD19" s="9"/>
      <c r="OSE19" s="9"/>
      <c r="OSF19" s="9"/>
      <c r="OSG19" s="9"/>
      <c r="OSH19" s="9"/>
      <c r="OSI19" s="9"/>
      <c r="OSJ19" s="9"/>
      <c r="OSK19" s="9"/>
      <c r="OSL19" s="9"/>
      <c r="OSM19" s="9"/>
      <c r="OSN19" s="9"/>
      <c r="OSO19" s="9"/>
      <c r="OSP19" s="9"/>
      <c r="OSQ19" s="9"/>
      <c r="OSR19" s="9"/>
      <c r="OSS19" s="9"/>
      <c r="OST19" s="9"/>
      <c r="OSU19" s="9"/>
      <c r="OSV19" s="9"/>
      <c r="OSW19" s="9"/>
      <c r="OSX19" s="9"/>
      <c r="OSY19" s="9"/>
      <c r="OSZ19" s="9"/>
      <c r="OTA19" s="9"/>
      <c r="OTB19" s="9"/>
      <c r="OTC19" s="9"/>
      <c r="OTD19" s="9"/>
      <c r="OTE19" s="9"/>
      <c r="OTF19" s="9"/>
      <c r="OTG19" s="9"/>
      <c r="OTH19" s="9"/>
      <c r="OTI19" s="9"/>
      <c r="OTJ19" s="9"/>
      <c r="OTK19" s="9"/>
      <c r="OTL19" s="9"/>
      <c r="OTM19" s="9"/>
      <c r="OTN19" s="9"/>
      <c r="OTO19" s="9"/>
      <c r="OTP19" s="9"/>
      <c r="OTQ19" s="9"/>
      <c r="OTR19" s="9"/>
      <c r="OTS19" s="9"/>
      <c r="OTT19" s="9"/>
      <c r="OTU19" s="9"/>
      <c r="OTV19" s="9"/>
      <c r="OTW19" s="9"/>
      <c r="OTX19" s="9"/>
      <c r="OTY19" s="9"/>
      <c r="OTZ19" s="9"/>
      <c r="OUA19" s="9"/>
      <c r="OUB19" s="9"/>
      <c r="OUC19" s="9"/>
      <c r="OUD19" s="9"/>
      <c r="OUE19" s="9"/>
      <c r="OUF19" s="9"/>
      <c r="OUG19" s="9"/>
      <c r="OUH19" s="9"/>
      <c r="OUI19" s="9"/>
      <c r="OUJ19" s="9"/>
      <c r="OUK19" s="9"/>
      <c r="OUL19" s="9"/>
      <c r="OUM19" s="9"/>
      <c r="OUN19" s="9"/>
      <c r="OUO19" s="9"/>
      <c r="OUP19" s="9"/>
      <c r="OUQ19" s="9"/>
      <c r="OUR19" s="9"/>
      <c r="OUS19" s="9"/>
      <c r="OUT19" s="9"/>
      <c r="OUU19" s="9"/>
      <c r="OUV19" s="9"/>
      <c r="OUW19" s="9"/>
      <c r="OUX19" s="9"/>
      <c r="OUY19" s="9"/>
      <c r="OUZ19" s="9"/>
      <c r="OVA19" s="9"/>
      <c r="OVB19" s="9"/>
      <c r="OVC19" s="9"/>
      <c r="OVD19" s="9"/>
      <c r="OVE19" s="9"/>
      <c r="OVF19" s="9"/>
      <c r="OVG19" s="9"/>
      <c r="OVH19" s="9"/>
      <c r="OVI19" s="9"/>
      <c r="OVJ19" s="9"/>
      <c r="OVK19" s="9"/>
      <c r="OVL19" s="9"/>
      <c r="OVM19" s="9"/>
      <c r="OVN19" s="9"/>
      <c r="OVO19" s="9"/>
      <c r="OVP19" s="9"/>
      <c r="OVQ19" s="9"/>
      <c r="OVR19" s="9"/>
      <c r="OVS19" s="9"/>
      <c r="OVT19" s="9"/>
      <c r="OVU19" s="9"/>
      <c r="OVV19" s="9"/>
      <c r="OVW19" s="9"/>
      <c r="OVX19" s="9"/>
      <c r="OVY19" s="9"/>
      <c r="OVZ19" s="9"/>
      <c r="OWA19" s="9"/>
      <c r="OWB19" s="9"/>
      <c r="OWC19" s="9"/>
      <c r="OWD19" s="9"/>
      <c r="OWE19" s="9"/>
      <c r="OWF19" s="9"/>
      <c r="OWG19" s="9"/>
      <c r="OWH19" s="9"/>
      <c r="OWI19" s="9"/>
      <c r="OWJ19" s="9"/>
      <c r="OWK19" s="9"/>
      <c r="OWL19" s="9"/>
      <c r="OWM19" s="9"/>
      <c r="OWN19" s="9"/>
      <c r="OWO19" s="9"/>
      <c r="OWP19" s="9"/>
      <c r="OWQ19" s="9"/>
      <c r="OWR19" s="9"/>
      <c r="OWS19" s="9"/>
      <c r="OWT19" s="9"/>
      <c r="OWU19" s="9"/>
      <c r="OWV19" s="9"/>
      <c r="OWW19" s="9"/>
      <c r="OWX19" s="9"/>
      <c r="OWY19" s="9"/>
      <c r="OWZ19" s="9"/>
      <c r="OXA19" s="9"/>
      <c r="OXB19" s="9"/>
      <c r="OXC19" s="9"/>
      <c r="OXD19" s="9"/>
      <c r="OXE19" s="9"/>
      <c r="OXF19" s="9"/>
      <c r="OXG19" s="9"/>
      <c r="OXH19" s="9"/>
      <c r="OXI19" s="9"/>
      <c r="OXJ19" s="9"/>
      <c r="OXK19" s="9"/>
      <c r="OXL19" s="9"/>
      <c r="OXM19" s="9"/>
      <c r="OXN19" s="9"/>
      <c r="OXO19" s="9"/>
      <c r="OXP19" s="9"/>
      <c r="OXQ19" s="9"/>
      <c r="OXR19" s="9"/>
      <c r="OXS19" s="9"/>
      <c r="OXT19" s="9"/>
      <c r="OXU19" s="9"/>
      <c r="OXV19" s="9"/>
      <c r="OXW19" s="9"/>
      <c r="OXX19" s="9"/>
      <c r="OXY19" s="9"/>
      <c r="OXZ19" s="9"/>
      <c r="OYA19" s="9"/>
      <c r="OYB19" s="9"/>
      <c r="OYC19" s="9"/>
      <c r="OYD19" s="9"/>
      <c r="OYE19" s="9"/>
      <c r="OYF19" s="9"/>
      <c r="OYG19" s="9"/>
      <c r="OYH19" s="9"/>
      <c r="OYI19" s="9"/>
      <c r="OYJ19" s="9"/>
      <c r="OYK19" s="9"/>
      <c r="OYL19" s="9"/>
      <c r="OYM19" s="9"/>
      <c r="OYN19" s="9"/>
      <c r="OYO19" s="9"/>
      <c r="OYP19" s="9"/>
      <c r="OYQ19" s="9"/>
      <c r="OYR19" s="9"/>
      <c r="OYS19" s="9"/>
      <c r="OYT19" s="9"/>
      <c r="OYU19" s="9"/>
      <c r="OYV19" s="9"/>
      <c r="OYW19" s="9"/>
      <c r="OYX19" s="9"/>
      <c r="OYY19" s="9"/>
      <c r="OYZ19" s="9"/>
      <c r="OZA19" s="9"/>
      <c r="OZB19" s="9"/>
      <c r="OZC19" s="9"/>
      <c r="OZD19" s="9"/>
      <c r="OZE19" s="9"/>
      <c r="OZF19" s="9"/>
      <c r="OZG19" s="9"/>
      <c r="OZH19" s="9"/>
      <c r="OZI19" s="9"/>
      <c r="OZJ19" s="9"/>
      <c r="OZK19" s="9"/>
      <c r="OZL19" s="9"/>
      <c r="OZM19" s="9"/>
      <c r="OZN19" s="9"/>
      <c r="OZO19" s="9"/>
      <c r="OZP19" s="9"/>
      <c r="OZQ19" s="9"/>
      <c r="OZR19" s="9"/>
      <c r="OZS19" s="9"/>
      <c r="OZT19" s="9"/>
      <c r="OZU19" s="9"/>
      <c r="OZV19" s="9"/>
      <c r="OZW19" s="9"/>
      <c r="OZX19" s="9"/>
      <c r="OZY19" s="9"/>
      <c r="OZZ19" s="9"/>
      <c r="PAA19" s="9"/>
      <c r="PAB19" s="9"/>
      <c r="PAC19" s="9"/>
      <c r="PAD19" s="9"/>
      <c r="PAE19" s="9"/>
      <c r="PAF19" s="9"/>
      <c r="PAG19" s="9"/>
      <c r="PAH19" s="9"/>
      <c r="PAI19" s="9"/>
      <c r="PAJ19" s="9"/>
      <c r="PAK19" s="9"/>
      <c r="PAL19" s="9"/>
      <c r="PAM19" s="9"/>
      <c r="PAN19" s="9"/>
      <c r="PAO19" s="9"/>
      <c r="PAP19" s="9"/>
      <c r="PAQ19" s="9"/>
      <c r="PAR19" s="9"/>
      <c r="PAS19" s="9"/>
      <c r="PAT19" s="9"/>
      <c r="PAU19" s="9"/>
      <c r="PAV19" s="9"/>
      <c r="PAW19" s="9"/>
      <c r="PAX19" s="9"/>
      <c r="PAY19" s="9"/>
      <c r="PAZ19" s="9"/>
      <c r="PBA19" s="9"/>
      <c r="PBB19" s="9"/>
      <c r="PBC19" s="9"/>
      <c r="PBD19" s="9"/>
      <c r="PBE19" s="9"/>
      <c r="PBF19" s="9"/>
      <c r="PBG19" s="9"/>
      <c r="PBH19" s="9"/>
      <c r="PBI19" s="9"/>
      <c r="PBJ19" s="9"/>
      <c r="PBK19" s="9"/>
      <c r="PBL19" s="9"/>
      <c r="PBM19" s="9"/>
      <c r="PBN19" s="9"/>
      <c r="PBO19" s="9"/>
      <c r="PBP19" s="9"/>
      <c r="PBQ19" s="9"/>
      <c r="PBR19" s="9"/>
      <c r="PBS19" s="9"/>
      <c r="PBT19" s="9"/>
      <c r="PBU19" s="9"/>
      <c r="PBV19" s="9"/>
      <c r="PBW19" s="9"/>
      <c r="PBX19" s="9"/>
      <c r="PBY19" s="9"/>
      <c r="PBZ19" s="9"/>
      <c r="PCA19" s="9"/>
      <c r="PCB19" s="9"/>
      <c r="PCC19" s="9"/>
      <c r="PCD19" s="9"/>
      <c r="PCE19" s="9"/>
      <c r="PCF19" s="9"/>
      <c r="PCG19" s="9"/>
      <c r="PCH19" s="9"/>
      <c r="PCI19" s="9"/>
      <c r="PCJ19" s="9"/>
      <c r="PCK19" s="9"/>
      <c r="PCL19" s="9"/>
      <c r="PCM19" s="9"/>
      <c r="PCN19" s="9"/>
      <c r="PCO19" s="9"/>
      <c r="PCP19" s="9"/>
      <c r="PCQ19" s="9"/>
      <c r="PCR19" s="9"/>
      <c r="PCS19" s="9"/>
      <c r="PCT19" s="9"/>
      <c r="PCU19" s="9"/>
      <c r="PCV19" s="9"/>
      <c r="PCW19" s="9"/>
      <c r="PCX19" s="9"/>
      <c r="PCY19" s="9"/>
      <c r="PCZ19" s="9"/>
      <c r="PDA19" s="9"/>
      <c r="PDB19" s="9"/>
      <c r="PDC19" s="9"/>
      <c r="PDD19" s="9"/>
      <c r="PDE19" s="9"/>
      <c r="PDF19" s="9"/>
      <c r="PDG19" s="9"/>
      <c r="PDH19" s="9"/>
      <c r="PDI19" s="9"/>
      <c r="PDJ19" s="9"/>
      <c r="PDK19" s="9"/>
      <c r="PDL19" s="9"/>
      <c r="PDM19" s="9"/>
      <c r="PDN19" s="9"/>
      <c r="PDO19" s="9"/>
      <c r="PDP19" s="9"/>
      <c r="PDQ19" s="9"/>
      <c r="PDR19" s="9"/>
      <c r="PDS19" s="9"/>
      <c r="PDT19" s="9"/>
      <c r="PDU19" s="9"/>
      <c r="PDV19" s="9"/>
      <c r="PDW19" s="9"/>
      <c r="PDX19" s="9"/>
      <c r="PDY19" s="9"/>
      <c r="PDZ19" s="9"/>
      <c r="PEA19" s="9"/>
      <c r="PEB19" s="9"/>
      <c r="PEC19" s="9"/>
      <c r="PED19" s="9"/>
      <c r="PEE19" s="9"/>
      <c r="PEF19" s="9"/>
      <c r="PEG19" s="9"/>
      <c r="PEH19" s="9"/>
      <c r="PEI19" s="9"/>
      <c r="PEJ19" s="9"/>
      <c r="PEK19" s="9"/>
      <c r="PEL19" s="9"/>
      <c r="PEM19" s="9"/>
      <c r="PEN19" s="9"/>
      <c r="PEO19" s="9"/>
      <c r="PEP19" s="9"/>
      <c r="PEQ19" s="9"/>
      <c r="PER19" s="9"/>
      <c r="PES19" s="9"/>
      <c r="PET19" s="9"/>
      <c r="PEU19" s="9"/>
      <c r="PEV19" s="9"/>
      <c r="PEW19" s="9"/>
      <c r="PEX19" s="9"/>
      <c r="PEY19" s="9"/>
      <c r="PEZ19" s="9"/>
      <c r="PFA19" s="9"/>
      <c r="PFB19" s="9"/>
      <c r="PFC19" s="9"/>
      <c r="PFD19" s="9"/>
      <c r="PFE19" s="9"/>
      <c r="PFF19" s="9"/>
      <c r="PFG19" s="9"/>
      <c r="PFH19" s="9"/>
      <c r="PFI19" s="9"/>
      <c r="PFJ19" s="9"/>
      <c r="PFK19" s="9"/>
      <c r="PFL19" s="9"/>
      <c r="PFM19" s="9"/>
      <c r="PFN19" s="9"/>
      <c r="PFO19" s="9"/>
      <c r="PFP19" s="9"/>
      <c r="PFQ19" s="9"/>
      <c r="PFR19" s="9"/>
      <c r="PFS19" s="9"/>
      <c r="PFT19" s="9"/>
      <c r="PFU19" s="9"/>
      <c r="PFV19" s="9"/>
      <c r="PFW19" s="9"/>
      <c r="PFX19" s="9"/>
      <c r="PFY19" s="9"/>
      <c r="PFZ19" s="9"/>
      <c r="PGA19" s="9"/>
      <c r="PGB19" s="9"/>
      <c r="PGC19" s="9"/>
      <c r="PGD19" s="9"/>
      <c r="PGE19" s="9"/>
      <c r="PGF19" s="9"/>
      <c r="PGG19" s="9"/>
      <c r="PGH19" s="9"/>
      <c r="PGI19" s="9"/>
      <c r="PGJ19" s="9"/>
      <c r="PGK19" s="9"/>
      <c r="PGL19" s="9"/>
      <c r="PGM19" s="9"/>
      <c r="PGN19" s="9"/>
      <c r="PGO19" s="9"/>
      <c r="PGP19" s="9"/>
      <c r="PGQ19" s="9"/>
      <c r="PGR19" s="9"/>
      <c r="PGS19" s="9"/>
      <c r="PGT19" s="9"/>
      <c r="PGU19" s="9"/>
      <c r="PGV19" s="9"/>
      <c r="PGW19" s="9"/>
      <c r="PGX19" s="9"/>
      <c r="PGY19" s="9"/>
      <c r="PGZ19" s="9"/>
      <c r="PHA19" s="9"/>
      <c r="PHB19" s="9"/>
      <c r="PHC19" s="9"/>
      <c r="PHD19" s="9"/>
      <c r="PHE19" s="9"/>
      <c r="PHF19" s="9"/>
      <c r="PHG19" s="9"/>
      <c r="PHH19" s="9"/>
      <c r="PHI19" s="9"/>
      <c r="PHJ19" s="9"/>
      <c r="PHK19" s="9"/>
      <c r="PHL19" s="9"/>
      <c r="PHM19" s="9"/>
      <c r="PHN19" s="9"/>
      <c r="PHO19" s="9"/>
      <c r="PHP19" s="9"/>
      <c r="PHQ19" s="9"/>
      <c r="PHR19" s="9"/>
      <c r="PHS19" s="9"/>
      <c r="PHT19" s="9"/>
      <c r="PHU19" s="9"/>
      <c r="PHV19" s="9"/>
      <c r="PHW19" s="9"/>
      <c r="PHX19" s="9"/>
      <c r="PHY19" s="9"/>
      <c r="PHZ19" s="9"/>
      <c r="PIA19" s="9"/>
      <c r="PIB19" s="9"/>
      <c r="PIC19" s="9"/>
      <c r="PID19" s="9"/>
      <c r="PIE19" s="9"/>
      <c r="PIF19" s="9"/>
      <c r="PIG19" s="9"/>
      <c r="PIH19" s="9"/>
      <c r="PII19" s="9"/>
      <c r="PIJ19" s="9"/>
      <c r="PIK19" s="9"/>
      <c r="PIL19" s="9"/>
      <c r="PIM19" s="9"/>
      <c r="PIN19" s="9"/>
      <c r="PIO19" s="9"/>
      <c r="PIP19" s="9"/>
      <c r="PIQ19" s="9"/>
      <c r="PIR19" s="9"/>
      <c r="PIS19" s="9"/>
      <c r="PIT19" s="9"/>
      <c r="PIU19" s="9"/>
      <c r="PIV19" s="9"/>
      <c r="PIW19" s="9"/>
      <c r="PIX19" s="9"/>
      <c r="PIY19" s="9"/>
      <c r="PIZ19" s="9"/>
      <c r="PJA19" s="9"/>
      <c r="PJB19" s="9"/>
      <c r="PJC19" s="9"/>
      <c r="PJD19" s="9"/>
      <c r="PJE19" s="9"/>
      <c r="PJF19" s="9"/>
      <c r="PJG19" s="9"/>
      <c r="PJH19" s="9"/>
      <c r="PJI19" s="9"/>
      <c r="PJJ19" s="9"/>
      <c r="PJK19" s="9"/>
      <c r="PJL19" s="9"/>
      <c r="PJM19" s="9"/>
      <c r="PJN19" s="9"/>
      <c r="PJO19" s="9"/>
      <c r="PJP19" s="9"/>
      <c r="PJQ19" s="9"/>
      <c r="PJR19" s="9"/>
      <c r="PJS19" s="9"/>
      <c r="PJT19" s="9"/>
      <c r="PJU19" s="9"/>
      <c r="PJV19" s="9"/>
      <c r="PJW19" s="9"/>
      <c r="PJX19" s="9"/>
      <c r="PJY19" s="9"/>
      <c r="PJZ19" s="9"/>
      <c r="PKA19" s="9"/>
      <c r="PKB19" s="9"/>
      <c r="PKC19" s="9"/>
      <c r="PKD19" s="9"/>
      <c r="PKE19" s="9"/>
      <c r="PKF19" s="9"/>
      <c r="PKG19" s="9"/>
      <c r="PKH19" s="9"/>
      <c r="PKI19" s="9"/>
      <c r="PKJ19" s="9"/>
      <c r="PKK19" s="9"/>
      <c r="PKL19" s="9"/>
      <c r="PKM19" s="9"/>
      <c r="PKN19" s="9"/>
      <c r="PKO19" s="9"/>
      <c r="PKP19" s="9"/>
      <c r="PKQ19" s="9"/>
      <c r="PKR19" s="9"/>
      <c r="PKS19" s="9"/>
      <c r="PKT19" s="9"/>
      <c r="PKU19" s="9"/>
      <c r="PKV19" s="9"/>
      <c r="PKW19" s="9"/>
      <c r="PKX19" s="9"/>
      <c r="PKY19" s="9"/>
      <c r="PKZ19" s="9"/>
      <c r="PLA19" s="9"/>
      <c r="PLB19" s="9"/>
      <c r="PLC19" s="9"/>
      <c r="PLD19" s="9"/>
      <c r="PLE19" s="9"/>
      <c r="PLF19" s="9"/>
      <c r="PLG19" s="9"/>
      <c r="PLH19" s="9"/>
      <c r="PLI19" s="9"/>
      <c r="PLJ19" s="9"/>
      <c r="PLK19" s="9"/>
      <c r="PLL19" s="9"/>
      <c r="PLM19" s="9"/>
      <c r="PLN19" s="9"/>
      <c r="PLO19" s="9"/>
      <c r="PLP19" s="9"/>
      <c r="PLQ19" s="9"/>
      <c r="PLR19" s="9"/>
      <c r="PLS19" s="9"/>
      <c r="PLT19" s="9"/>
      <c r="PLU19" s="9"/>
      <c r="PLV19" s="9"/>
      <c r="PLW19" s="9"/>
      <c r="PLX19" s="9"/>
      <c r="PLY19" s="9"/>
      <c r="PLZ19" s="9"/>
      <c r="PMA19" s="9"/>
      <c r="PMB19" s="9"/>
      <c r="PMC19" s="9"/>
      <c r="PMD19" s="9"/>
      <c r="PME19" s="9"/>
      <c r="PMF19" s="9"/>
      <c r="PMG19" s="9"/>
      <c r="PMH19" s="9"/>
      <c r="PMI19" s="9"/>
      <c r="PMJ19" s="9"/>
      <c r="PMK19" s="9"/>
      <c r="PML19" s="9"/>
      <c r="PMM19" s="9"/>
      <c r="PMN19" s="9"/>
      <c r="PMO19" s="9"/>
      <c r="PMP19" s="9"/>
      <c r="PMQ19" s="9"/>
      <c r="PMR19" s="9"/>
      <c r="PMS19" s="9"/>
      <c r="PMT19" s="9"/>
      <c r="PMU19" s="9"/>
      <c r="PMV19" s="9"/>
      <c r="PMW19" s="9"/>
      <c r="PMX19" s="9"/>
      <c r="PMY19" s="9"/>
      <c r="PMZ19" s="9"/>
      <c r="PNA19" s="9"/>
      <c r="PNB19" s="9"/>
      <c r="PNC19" s="9"/>
      <c r="PND19" s="9"/>
      <c r="PNE19" s="9"/>
      <c r="PNF19" s="9"/>
      <c r="PNG19" s="9"/>
      <c r="PNH19" s="9"/>
      <c r="PNI19" s="9"/>
      <c r="PNJ19" s="9"/>
      <c r="PNK19" s="9"/>
      <c r="PNL19" s="9"/>
      <c r="PNM19" s="9"/>
      <c r="PNN19" s="9"/>
      <c r="PNO19" s="9"/>
      <c r="PNP19" s="9"/>
      <c r="PNQ19" s="9"/>
      <c r="PNR19" s="9"/>
      <c r="PNS19" s="9"/>
      <c r="PNT19" s="9"/>
      <c r="PNU19" s="9"/>
      <c r="PNV19" s="9"/>
      <c r="PNW19" s="9"/>
      <c r="PNX19" s="9"/>
      <c r="PNY19" s="9"/>
      <c r="PNZ19" s="9"/>
      <c r="POA19" s="9"/>
      <c r="POB19" s="9"/>
      <c r="POC19" s="9"/>
      <c r="POD19" s="9"/>
      <c r="POE19" s="9"/>
      <c r="POF19" s="9"/>
      <c r="POG19" s="9"/>
      <c r="POH19" s="9"/>
      <c r="POI19" s="9"/>
      <c r="POJ19" s="9"/>
      <c r="POK19" s="9"/>
      <c r="POL19" s="9"/>
      <c r="POM19" s="9"/>
      <c r="PON19" s="9"/>
      <c r="POO19" s="9"/>
      <c r="POP19" s="9"/>
      <c r="POQ19" s="9"/>
      <c r="POR19" s="9"/>
      <c r="POS19" s="9"/>
      <c r="POT19" s="9"/>
      <c r="POU19" s="9"/>
      <c r="POV19" s="9"/>
      <c r="POW19" s="9"/>
      <c r="POX19" s="9"/>
      <c r="POY19" s="9"/>
      <c r="POZ19" s="9"/>
      <c r="PPA19" s="9"/>
      <c r="PPB19" s="9"/>
      <c r="PPC19" s="9"/>
      <c r="PPD19" s="9"/>
      <c r="PPE19" s="9"/>
      <c r="PPF19" s="9"/>
      <c r="PPG19" s="9"/>
      <c r="PPH19" s="9"/>
      <c r="PPI19" s="9"/>
      <c r="PPJ19" s="9"/>
      <c r="PPK19" s="9"/>
      <c r="PPL19" s="9"/>
      <c r="PPM19" s="9"/>
      <c r="PPN19" s="9"/>
      <c r="PPO19" s="9"/>
      <c r="PPP19" s="9"/>
      <c r="PPQ19" s="9"/>
      <c r="PPR19" s="9"/>
      <c r="PPS19" s="9"/>
      <c r="PPT19" s="9"/>
      <c r="PPU19" s="9"/>
      <c r="PPV19" s="9"/>
      <c r="PPW19" s="9"/>
      <c r="PPX19" s="9"/>
      <c r="PPY19" s="9"/>
      <c r="PPZ19" s="9"/>
      <c r="PQA19" s="9"/>
      <c r="PQB19" s="9"/>
      <c r="PQC19" s="9"/>
      <c r="PQD19" s="9"/>
      <c r="PQE19" s="9"/>
      <c r="PQF19" s="9"/>
      <c r="PQG19" s="9"/>
      <c r="PQH19" s="9"/>
      <c r="PQI19" s="9"/>
      <c r="PQJ19" s="9"/>
      <c r="PQK19" s="9"/>
      <c r="PQL19" s="9"/>
      <c r="PQM19" s="9"/>
      <c r="PQN19" s="9"/>
      <c r="PQO19" s="9"/>
      <c r="PQP19" s="9"/>
      <c r="PQQ19" s="9"/>
      <c r="PQR19" s="9"/>
      <c r="PQS19" s="9"/>
      <c r="PQT19" s="9"/>
      <c r="PQU19" s="9"/>
      <c r="PQV19" s="9"/>
      <c r="PQW19" s="9"/>
      <c r="PQX19" s="9"/>
      <c r="PQY19" s="9"/>
      <c r="PQZ19" s="9"/>
      <c r="PRA19" s="9"/>
      <c r="PRB19" s="9"/>
      <c r="PRC19" s="9"/>
      <c r="PRD19" s="9"/>
      <c r="PRE19" s="9"/>
      <c r="PRF19" s="9"/>
      <c r="PRG19" s="9"/>
      <c r="PRH19" s="9"/>
      <c r="PRI19" s="9"/>
      <c r="PRJ19" s="9"/>
      <c r="PRK19" s="9"/>
      <c r="PRL19" s="9"/>
      <c r="PRM19" s="9"/>
      <c r="PRN19" s="9"/>
      <c r="PRO19" s="9"/>
      <c r="PRP19" s="9"/>
      <c r="PRQ19" s="9"/>
      <c r="PRR19" s="9"/>
      <c r="PRS19" s="9"/>
      <c r="PRT19" s="9"/>
      <c r="PRU19" s="9"/>
      <c r="PRV19" s="9"/>
      <c r="PRW19" s="9"/>
      <c r="PRX19" s="9"/>
      <c r="PRY19" s="9"/>
      <c r="PRZ19" s="9"/>
      <c r="PSA19" s="9"/>
      <c r="PSB19" s="9"/>
      <c r="PSC19" s="9"/>
      <c r="PSD19" s="9"/>
      <c r="PSE19" s="9"/>
      <c r="PSF19" s="9"/>
      <c r="PSG19" s="9"/>
      <c r="PSH19" s="9"/>
      <c r="PSI19" s="9"/>
      <c r="PSJ19" s="9"/>
      <c r="PSK19" s="9"/>
      <c r="PSL19" s="9"/>
      <c r="PSM19" s="9"/>
      <c r="PSN19" s="9"/>
      <c r="PSO19" s="9"/>
      <c r="PSP19" s="9"/>
      <c r="PSQ19" s="9"/>
      <c r="PSR19" s="9"/>
      <c r="PSS19" s="9"/>
      <c r="PST19" s="9"/>
      <c r="PSU19" s="9"/>
      <c r="PSV19" s="9"/>
      <c r="PSW19" s="9"/>
      <c r="PSX19" s="9"/>
      <c r="PSY19" s="9"/>
      <c r="PSZ19" s="9"/>
      <c r="PTA19" s="9"/>
      <c r="PTB19" s="9"/>
      <c r="PTC19" s="9"/>
      <c r="PTD19" s="9"/>
      <c r="PTE19" s="9"/>
      <c r="PTF19" s="9"/>
      <c r="PTG19" s="9"/>
      <c r="PTH19" s="9"/>
      <c r="PTI19" s="9"/>
      <c r="PTJ19" s="9"/>
      <c r="PTK19" s="9"/>
      <c r="PTL19" s="9"/>
      <c r="PTM19" s="9"/>
      <c r="PTN19" s="9"/>
      <c r="PTO19" s="9"/>
      <c r="PTP19" s="9"/>
      <c r="PTQ19" s="9"/>
      <c r="PTR19" s="9"/>
      <c r="PTS19" s="9"/>
      <c r="PTT19" s="9"/>
      <c r="PTU19" s="9"/>
      <c r="PTV19" s="9"/>
      <c r="PTW19" s="9"/>
      <c r="PTX19" s="9"/>
      <c r="PTY19" s="9"/>
      <c r="PTZ19" s="9"/>
      <c r="PUA19" s="9"/>
      <c r="PUB19" s="9"/>
      <c r="PUC19" s="9"/>
      <c r="PUD19" s="9"/>
      <c r="PUE19" s="9"/>
      <c r="PUF19" s="9"/>
      <c r="PUG19" s="9"/>
      <c r="PUH19" s="9"/>
      <c r="PUI19" s="9"/>
      <c r="PUJ19" s="9"/>
      <c r="PUK19" s="9"/>
      <c r="PUL19" s="9"/>
      <c r="PUM19" s="9"/>
      <c r="PUN19" s="9"/>
      <c r="PUO19" s="9"/>
      <c r="PUP19" s="9"/>
      <c r="PUQ19" s="9"/>
      <c r="PUR19" s="9"/>
      <c r="PUS19" s="9"/>
      <c r="PUT19" s="9"/>
      <c r="PUU19" s="9"/>
      <c r="PUV19" s="9"/>
      <c r="PUW19" s="9"/>
      <c r="PUX19" s="9"/>
      <c r="PUY19" s="9"/>
      <c r="PUZ19" s="9"/>
      <c r="PVA19" s="9"/>
      <c r="PVB19" s="9"/>
      <c r="PVC19" s="9"/>
      <c r="PVD19" s="9"/>
      <c r="PVE19" s="9"/>
      <c r="PVF19" s="9"/>
      <c r="PVG19" s="9"/>
      <c r="PVH19" s="9"/>
      <c r="PVI19" s="9"/>
      <c r="PVJ19" s="9"/>
      <c r="PVK19" s="9"/>
      <c r="PVL19" s="9"/>
      <c r="PVM19" s="9"/>
      <c r="PVN19" s="9"/>
      <c r="PVO19" s="9"/>
      <c r="PVP19" s="9"/>
      <c r="PVQ19" s="9"/>
      <c r="PVR19" s="9"/>
      <c r="PVS19" s="9"/>
      <c r="PVT19" s="9"/>
      <c r="PVU19" s="9"/>
      <c r="PVV19" s="9"/>
      <c r="PVW19" s="9"/>
      <c r="PVX19" s="9"/>
      <c r="PVY19" s="9"/>
      <c r="PVZ19" s="9"/>
      <c r="PWA19" s="9"/>
      <c r="PWB19" s="9"/>
      <c r="PWC19" s="9"/>
      <c r="PWD19" s="9"/>
      <c r="PWE19" s="9"/>
      <c r="PWF19" s="9"/>
      <c r="PWG19" s="9"/>
      <c r="PWH19" s="9"/>
      <c r="PWI19" s="9"/>
      <c r="PWJ19" s="9"/>
      <c r="PWK19" s="9"/>
      <c r="PWL19" s="9"/>
      <c r="PWM19" s="9"/>
      <c r="PWN19" s="9"/>
      <c r="PWO19" s="9"/>
      <c r="PWP19" s="9"/>
      <c r="PWQ19" s="9"/>
      <c r="PWR19" s="9"/>
      <c r="PWS19" s="9"/>
      <c r="PWT19" s="9"/>
      <c r="PWU19" s="9"/>
      <c r="PWV19" s="9"/>
      <c r="PWW19" s="9"/>
      <c r="PWX19" s="9"/>
      <c r="PWY19" s="9"/>
      <c r="PWZ19" s="9"/>
      <c r="PXA19" s="9"/>
      <c r="PXB19" s="9"/>
      <c r="PXC19" s="9"/>
      <c r="PXD19" s="9"/>
      <c r="PXE19" s="9"/>
      <c r="PXF19" s="9"/>
      <c r="PXG19" s="9"/>
      <c r="PXH19" s="9"/>
      <c r="PXI19" s="9"/>
      <c r="PXJ19" s="9"/>
      <c r="PXK19" s="9"/>
      <c r="PXL19" s="9"/>
      <c r="PXM19" s="9"/>
      <c r="PXN19" s="9"/>
      <c r="PXO19" s="9"/>
      <c r="PXP19" s="9"/>
      <c r="PXQ19" s="9"/>
      <c r="PXR19" s="9"/>
      <c r="PXS19" s="9"/>
      <c r="PXT19" s="9"/>
      <c r="PXU19" s="9"/>
      <c r="PXV19" s="9"/>
      <c r="PXW19" s="9"/>
      <c r="PXX19" s="9"/>
      <c r="PXY19" s="9"/>
      <c r="PXZ19" s="9"/>
      <c r="PYA19" s="9"/>
      <c r="PYB19" s="9"/>
      <c r="PYC19" s="9"/>
      <c r="PYD19" s="9"/>
      <c r="PYE19" s="9"/>
      <c r="PYF19" s="9"/>
      <c r="PYG19" s="9"/>
      <c r="PYH19" s="9"/>
      <c r="PYI19" s="9"/>
      <c r="PYJ19" s="9"/>
      <c r="PYK19" s="9"/>
      <c r="PYL19" s="9"/>
      <c r="PYM19" s="9"/>
      <c r="PYN19" s="9"/>
      <c r="PYO19" s="9"/>
      <c r="PYP19" s="9"/>
      <c r="PYQ19" s="9"/>
      <c r="PYR19" s="9"/>
      <c r="PYS19" s="9"/>
      <c r="PYT19" s="9"/>
      <c r="PYU19" s="9"/>
      <c r="PYV19" s="9"/>
      <c r="PYW19" s="9"/>
      <c r="PYX19" s="9"/>
      <c r="PYY19" s="9"/>
      <c r="PYZ19" s="9"/>
      <c r="PZA19" s="9"/>
      <c r="PZB19" s="9"/>
      <c r="PZC19" s="9"/>
      <c r="PZD19" s="9"/>
      <c r="PZE19" s="9"/>
      <c r="PZF19" s="9"/>
      <c r="PZG19" s="9"/>
      <c r="PZH19" s="9"/>
      <c r="PZI19" s="9"/>
      <c r="PZJ19" s="9"/>
      <c r="PZK19" s="9"/>
      <c r="PZL19" s="9"/>
      <c r="PZM19" s="9"/>
      <c r="PZN19" s="9"/>
      <c r="PZO19" s="9"/>
      <c r="PZP19" s="9"/>
      <c r="PZQ19" s="9"/>
      <c r="PZR19" s="9"/>
      <c r="PZS19" s="9"/>
      <c r="PZT19" s="9"/>
      <c r="PZU19" s="9"/>
      <c r="PZV19" s="9"/>
      <c r="PZW19" s="9"/>
      <c r="PZX19" s="9"/>
      <c r="PZY19" s="9"/>
      <c r="PZZ19" s="9"/>
      <c r="QAA19" s="9"/>
      <c r="QAB19" s="9"/>
      <c r="QAC19" s="9"/>
      <c r="QAD19" s="9"/>
      <c r="QAE19" s="9"/>
      <c r="QAF19" s="9"/>
      <c r="QAG19" s="9"/>
      <c r="QAH19" s="9"/>
      <c r="QAI19" s="9"/>
      <c r="QAJ19" s="9"/>
      <c r="QAK19" s="9"/>
      <c r="QAL19" s="9"/>
      <c r="QAM19" s="9"/>
      <c r="QAN19" s="9"/>
      <c r="QAO19" s="9"/>
      <c r="QAP19" s="9"/>
      <c r="QAQ19" s="9"/>
      <c r="QAR19" s="9"/>
      <c r="QAS19" s="9"/>
      <c r="QAT19" s="9"/>
      <c r="QAU19" s="9"/>
      <c r="QAV19" s="9"/>
      <c r="QAW19" s="9"/>
      <c r="QAX19" s="9"/>
      <c r="QAY19" s="9"/>
      <c r="QAZ19" s="9"/>
      <c r="QBA19" s="9"/>
      <c r="QBB19" s="9"/>
      <c r="QBC19" s="9"/>
      <c r="QBD19" s="9"/>
      <c r="QBE19" s="9"/>
      <c r="QBF19" s="9"/>
      <c r="QBG19" s="9"/>
      <c r="QBH19" s="9"/>
      <c r="QBI19" s="9"/>
      <c r="QBJ19" s="9"/>
      <c r="QBK19" s="9"/>
      <c r="QBL19" s="9"/>
      <c r="QBM19" s="9"/>
      <c r="QBN19" s="9"/>
      <c r="QBO19" s="9"/>
      <c r="QBP19" s="9"/>
      <c r="QBQ19" s="9"/>
      <c r="QBR19" s="9"/>
      <c r="QBS19" s="9"/>
      <c r="QBT19" s="9"/>
      <c r="QBU19" s="9"/>
      <c r="QBV19" s="9"/>
      <c r="QBW19" s="9"/>
      <c r="QBX19" s="9"/>
      <c r="QBY19" s="9"/>
      <c r="QBZ19" s="9"/>
      <c r="QCA19" s="9"/>
      <c r="QCB19" s="9"/>
      <c r="QCC19" s="9"/>
      <c r="QCD19" s="9"/>
      <c r="QCE19" s="9"/>
      <c r="QCF19" s="9"/>
      <c r="QCG19" s="9"/>
      <c r="QCH19" s="9"/>
      <c r="QCI19" s="9"/>
      <c r="QCJ19" s="9"/>
      <c r="QCK19" s="9"/>
      <c r="QCL19" s="9"/>
      <c r="QCM19" s="9"/>
      <c r="QCN19" s="9"/>
      <c r="QCO19" s="9"/>
      <c r="QCP19" s="9"/>
      <c r="QCQ19" s="9"/>
      <c r="QCR19" s="9"/>
      <c r="QCS19" s="9"/>
      <c r="QCT19" s="9"/>
      <c r="QCU19" s="9"/>
      <c r="QCV19" s="9"/>
      <c r="QCW19" s="9"/>
      <c r="QCX19" s="9"/>
      <c r="QCY19" s="9"/>
      <c r="QCZ19" s="9"/>
      <c r="QDA19" s="9"/>
      <c r="QDB19" s="9"/>
      <c r="QDC19" s="9"/>
      <c r="QDD19" s="9"/>
      <c r="QDE19" s="9"/>
      <c r="QDF19" s="9"/>
      <c r="QDG19" s="9"/>
      <c r="QDH19" s="9"/>
      <c r="QDI19" s="9"/>
      <c r="QDJ19" s="9"/>
      <c r="QDK19" s="9"/>
      <c r="QDL19" s="9"/>
      <c r="QDM19" s="9"/>
      <c r="QDN19" s="9"/>
      <c r="QDO19" s="9"/>
      <c r="QDP19" s="9"/>
      <c r="QDQ19" s="9"/>
      <c r="QDR19" s="9"/>
      <c r="QDS19" s="9"/>
      <c r="QDT19" s="9"/>
      <c r="QDU19" s="9"/>
      <c r="QDV19" s="9"/>
      <c r="QDW19" s="9"/>
      <c r="QDX19" s="9"/>
      <c r="QDY19" s="9"/>
      <c r="QDZ19" s="9"/>
      <c r="QEA19" s="9"/>
      <c r="QEB19" s="9"/>
      <c r="QEC19" s="9"/>
      <c r="QED19" s="9"/>
      <c r="QEE19" s="9"/>
      <c r="QEF19" s="9"/>
      <c r="QEG19" s="9"/>
      <c r="QEH19" s="9"/>
      <c r="QEI19" s="9"/>
      <c r="QEJ19" s="9"/>
      <c r="QEK19" s="9"/>
      <c r="QEL19" s="9"/>
      <c r="QEM19" s="9"/>
      <c r="QEN19" s="9"/>
      <c r="QEO19" s="9"/>
      <c r="QEP19" s="9"/>
      <c r="QEQ19" s="9"/>
      <c r="QER19" s="9"/>
      <c r="QES19" s="9"/>
      <c r="QET19" s="9"/>
      <c r="QEU19" s="9"/>
      <c r="QEV19" s="9"/>
      <c r="QEW19" s="9"/>
      <c r="QEX19" s="9"/>
      <c r="QEY19" s="9"/>
      <c r="QEZ19" s="9"/>
      <c r="QFA19" s="9"/>
      <c r="QFB19" s="9"/>
      <c r="QFC19" s="9"/>
      <c r="QFD19" s="9"/>
      <c r="QFE19" s="9"/>
      <c r="QFF19" s="9"/>
      <c r="QFG19" s="9"/>
      <c r="QFH19" s="9"/>
      <c r="QFI19" s="9"/>
      <c r="QFJ19" s="9"/>
      <c r="QFK19" s="9"/>
      <c r="QFL19" s="9"/>
      <c r="QFM19" s="9"/>
      <c r="QFN19" s="9"/>
      <c r="QFO19" s="9"/>
      <c r="QFP19" s="9"/>
      <c r="QFQ19" s="9"/>
      <c r="QFR19" s="9"/>
      <c r="QFS19" s="9"/>
      <c r="QFT19" s="9"/>
      <c r="QFU19" s="9"/>
      <c r="QFV19" s="9"/>
      <c r="QFW19" s="9"/>
      <c r="QFX19" s="9"/>
      <c r="QFY19" s="9"/>
      <c r="QFZ19" s="9"/>
      <c r="QGA19" s="9"/>
      <c r="QGB19" s="9"/>
      <c r="QGC19" s="9"/>
      <c r="QGD19" s="9"/>
      <c r="QGE19" s="9"/>
      <c r="QGF19" s="9"/>
      <c r="QGG19" s="9"/>
      <c r="QGH19" s="9"/>
      <c r="QGI19" s="9"/>
      <c r="QGJ19" s="9"/>
      <c r="QGK19" s="9"/>
      <c r="QGL19" s="9"/>
      <c r="QGM19" s="9"/>
      <c r="QGN19" s="9"/>
      <c r="QGO19" s="9"/>
      <c r="QGP19" s="9"/>
      <c r="QGQ19" s="9"/>
      <c r="QGR19" s="9"/>
      <c r="QGS19" s="9"/>
      <c r="QGT19" s="9"/>
      <c r="QGU19" s="9"/>
      <c r="QGV19" s="9"/>
      <c r="QGW19" s="9"/>
      <c r="QGX19" s="9"/>
      <c r="QGY19" s="9"/>
      <c r="QGZ19" s="9"/>
      <c r="QHA19" s="9"/>
      <c r="QHB19" s="9"/>
      <c r="QHC19" s="9"/>
      <c r="QHD19" s="9"/>
      <c r="QHE19" s="9"/>
      <c r="QHF19" s="9"/>
      <c r="QHG19" s="9"/>
      <c r="QHH19" s="9"/>
      <c r="QHI19" s="9"/>
      <c r="QHJ19" s="9"/>
      <c r="QHK19" s="9"/>
      <c r="QHL19" s="9"/>
      <c r="QHM19" s="9"/>
      <c r="QHN19" s="9"/>
      <c r="QHO19" s="9"/>
      <c r="QHP19" s="9"/>
      <c r="QHQ19" s="9"/>
      <c r="QHR19" s="9"/>
      <c r="QHS19" s="9"/>
      <c r="QHT19" s="9"/>
      <c r="QHU19" s="9"/>
      <c r="QHV19" s="9"/>
      <c r="QHW19" s="9"/>
      <c r="QHX19" s="9"/>
      <c r="QHY19" s="9"/>
      <c r="QHZ19" s="9"/>
      <c r="QIA19" s="9"/>
      <c r="QIB19" s="9"/>
      <c r="QIC19" s="9"/>
      <c r="QID19" s="9"/>
      <c r="QIE19" s="9"/>
      <c r="QIF19" s="9"/>
      <c r="QIG19" s="9"/>
      <c r="QIH19" s="9"/>
      <c r="QII19" s="9"/>
      <c r="QIJ19" s="9"/>
      <c r="QIK19" s="9"/>
      <c r="QIL19" s="9"/>
      <c r="QIM19" s="9"/>
      <c r="QIN19" s="9"/>
      <c r="QIO19" s="9"/>
      <c r="QIP19" s="9"/>
      <c r="QIQ19" s="9"/>
      <c r="QIR19" s="9"/>
      <c r="QIS19" s="9"/>
      <c r="QIT19" s="9"/>
      <c r="QIU19" s="9"/>
      <c r="QIV19" s="9"/>
      <c r="QIW19" s="9"/>
      <c r="QIX19" s="9"/>
      <c r="QIY19" s="9"/>
      <c r="QIZ19" s="9"/>
      <c r="QJA19" s="9"/>
      <c r="QJB19" s="9"/>
      <c r="QJC19" s="9"/>
      <c r="QJD19" s="9"/>
      <c r="QJE19" s="9"/>
      <c r="QJF19" s="9"/>
      <c r="QJG19" s="9"/>
      <c r="QJH19" s="9"/>
      <c r="QJI19" s="9"/>
      <c r="QJJ19" s="9"/>
      <c r="QJK19" s="9"/>
      <c r="QJL19" s="9"/>
      <c r="QJM19" s="9"/>
      <c r="QJN19" s="9"/>
      <c r="QJO19" s="9"/>
      <c r="QJP19" s="9"/>
      <c r="QJQ19" s="9"/>
      <c r="QJR19" s="9"/>
      <c r="QJS19" s="9"/>
      <c r="QJT19" s="9"/>
      <c r="QJU19" s="9"/>
      <c r="QJV19" s="9"/>
      <c r="QJW19" s="9"/>
      <c r="QJX19" s="9"/>
      <c r="QJY19" s="9"/>
      <c r="QJZ19" s="9"/>
      <c r="QKA19" s="9"/>
      <c r="QKB19" s="9"/>
      <c r="QKC19" s="9"/>
      <c r="QKD19" s="9"/>
      <c r="QKE19" s="9"/>
      <c r="QKF19" s="9"/>
      <c r="QKG19" s="9"/>
      <c r="QKH19" s="9"/>
      <c r="QKI19" s="9"/>
      <c r="QKJ19" s="9"/>
      <c r="QKK19" s="9"/>
      <c r="QKL19" s="9"/>
      <c r="QKM19" s="9"/>
      <c r="QKN19" s="9"/>
      <c r="QKO19" s="9"/>
      <c r="QKP19" s="9"/>
      <c r="QKQ19" s="9"/>
      <c r="QKR19" s="9"/>
      <c r="QKS19" s="9"/>
      <c r="QKT19" s="9"/>
      <c r="QKU19" s="9"/>
      <c r="QKV19" s="9"/>
      <c r="QKW19" s="9"/>
      <c r="QKX19" s="9"/>
      <c r="QKY19" s="9"/>
      <c r="QKZ19" s="9"/>
      <c r="QLA19" s="9"/>
      <c r="QLB19" s="9"/>
      <c r="QLC19" s="9"/>
      <c r="QLD19" s="9"/>
      <c r="QLE19" s="9"/>
      <c r="QLF19" s="9"/>
      <c r="QLG19" s="9"/>
      <c r="QLH19" s="9"/>
      <c r="QLI19" s="9"/>
      <c r="QLJ19" s="9"/>
      <c r="QLK19" s="9"/>
      <c r="QLL19" s="9"/>
      <c r="QLM19" s="9"/>
      <c r="QLN19" s="9"/>
      <c r="QLO19" s="9"/>
      <c r="QLP19" s="9"/>
      <c r="QLQ19" s="9"/>
      <c r="QLR19" s="9"/>
      <c r="QLS19" s="9"/>
      <c r="QLT19" s="9"/>
      <c r="QLU19" s="9"/>
      <c r="QLV19" s="9"/>
      <c r="QLW19" s="9"/>
      <c r="QLX19" s="9"/>
      <c r="QLY19" s="9"/>
      <c r="QLZ19" s="9"/>
      <c r="QMA19" s="9"/>
      <c r="QMB19" s="9"/>
      <c r="QMC19" s="9"/>
      <c r="QMD19" s="9"/>
      <c r="QME19" s="9"/>
      <c r="QMF19" s="9"/>
      <c r="QMG19" s="9"/>
      <c r="QMH19" s="9"/>
      <c r="QMI19" s="9"/>
      <c r="QMJ19" s="9"/>
      <c r="QMK19" s="9"/>
      <c r="QML19" s="9"/>
      <c r="QMM19" s="9"/>
      <c r="QMN19" s="9"/>
      <c r="QMO19" s="9"/>
      <c r="QMP19" s="9"/>
      <c r="QMQ19" s="9"/>
      <c r="QMR19" s="9"/>
      <c r="QMS19" s="9"/>
      <c r="QMT19" s="9"/>
      <c r="QMU19" s="9"/>
      <c r="QMV19" s="9"/>
      <c r="QMW19" s="9"/>
      <c r="QMX19" s="9"/>
      <c r="QMY19" s="9"/>
      <c r="QMZ19" s="9"/>
      <c r="QNA19" s="9"/>
      <c r="QNB19" s="9"/>
      <c r="QNC19" s="9"/>
      <c r="QND19" s="9"/>
      <c r="QNE19" s="9"/>
      <c r="QNF19" s="9"/>
      <c r="QNG19" s="9"/>
      <c r="QNH19" s="9"/>
      <c r="QNI19" s="9"/>
      <c r="QNJ19" s="9"/>
      <c r="QNK19" s="9"/>
      <c r="QNL19" s="9"/>
      <c r="QNM19" s="9"/>
      <c r="QNN19" s="9"/>
      <c r="QNO19" s="9"/>
      <c r="QNP19" s="9"/>
      <c r="QNQ19" s="9"/>
      <c r="QNR19" s="9"/>
      <c r="QNS19" s="9"/>
      <c r="QNT19" s="9"/>
      <c r="QNU19" s="9"/>
      <c r="QNV19" s="9"/>
      <c r="QNW19" s="9"/>
      <c r="QNX19" s="9"/>
      <c r="QNY19" s="9"/>
      <c r="QNZ19" s="9"/>
      <c r="QOA19" s="9"/>
      <c r="QOB19" s="9"/>
      <c r="QOC19" s="9"/>
      <c r="QOD19" s="9"/>
      <c r="QOE19" s="9"/>
      <c r="QOF19" s="9"/>
      <c r="QOG19" s="9"/>
      <c r="QOH19" s="9"/>
      <c r="QOI19" s="9"/>
      <c r="QOJ19" s="9"/>
      <c r="QOK19" s="9"/>
      <c r="QOL19" s="9"/>
      <c r="QOM19" s="9"/>
      <c r="QON19" s="9"/>
      <c r="QOO19" s="9"/>
      <c r="QOP19" s="9"/>
      <c r="QOQ19" s="9"/>
      <c r="QOR19" s="9"/>
      <c r="QOS19" s="9"/>
      <c r="QOT19" s="9"/>
      <c r="QOU19" s="9"/>
      <c r="QOV19" s="9"/>
      <c r="QOW19" s="9"/>
      <c r="QOX19" s="9"/>
      <c r="QOY19" s="9"/>
      <c r="QOZ19" s="9"/>
      <c r="QPA19" s="9"/>
      <c r="QPB19" s="9"/>
      <c r="QPC19" s="9"/>
      <c r="QPD19" s="9"/>
      <c r="QPE19" s="9"/>
      <c r="QPF19" s="9"/>
      <c r="QPG19" s="9"/>
      <c r="QPH19" s="9"/>
      <c r="QPI19" s="9"/>
      <c r="QPJ19" s="9"/>
      <c r="QPK19" s="9"/>
      <c r="QPL19" s="9"/>
      <c r="QPM19" s="9"/>
      <c r="QPN19" s="9"/>
      <c r="QPO19" s="9"/>
      <c r="QPP19" s="9"/>
      <c r="QPQ19" s="9"/>
      <c r="QPR19" s="9"/>
      <c r="QPS19" s="9"/>
      <c r="QPT19" s="9"/>
      <c r="QPU19" s="9"/>
      <c r="QPV19" s="9"/>
      <c r="QPW19" s="9"/>
      <c r="QPX19" s="9"/>
      <c r="QPY19" s="9"/>
      <c r="QPZ19" s="9"/>
      <c r="QQA19" s="9"/>
      <c r="QQB19" s="9"/>
      <c r="QQC19" s="9"/>
      <c r="QQD19" s="9"/>
      <c r="QQE19" s="9"/>
      <c r="QQF19" s="9"/>
      <c r="QQG19" s="9"/>
      <c r="QQH19" s="9"/>
      <c r="QQI19" s="9"/>
      <c r="QQJ19" s="9"/>
      <c r="QQK19" s="9"/>
      <c r="QQL19" s="9"/>
      <c r="QQM19" s="9"/>
      <c r="QQN19" s="9"/>
      <c r="QQO19" s="9"/>
      <c r="QQP19" s="9"/>
      <c r="QQQ19" s="9"/>
      <c r="QQR19" s="9"/>
      <c r="QQS19" s="9"/>
      <c r="QQT19" s="9"/>
      <c r="QQU19" s="9"/>
      <c r="QQV19" s="9"/>
      <c r="QQW19" s="9"/>
      <c r="QQX19" s="9"/>
      <c r="QQY19" s="9"/>
      <c r="QQZ19" s="9"/>
      <c r="QRA19" s="9"/>
      <c r="QRB19" s="9"/>
      <c r="QRC19" s="9"/>
      <c r="QRD19" s="9"/>
      <c r="QRE19" s="9"/>
      <c r="QRF19" s="9"/>
      <c r="QRG19" s="9"/>
      <c r="QRH19" s="9"/>
      <c r="QRI19" s="9"/>
      <c r="QRJ19" s="9"/>
      <c r="QRK19" s="9"/>
      <c r="QRL19" s="9"/>
      <c r="QRM19" s="9"/>
      <c r="QRN19" s="9"/>
      <c r="QRO19" s="9"/>
      <c r="QRP19" s="9"/>
      <c r="QRQ19" s="9"/>
      <c r="QRR19" s="9"/>
      <c r="QRS19" s="9"/>
      <c r="QRT19" s="9"/>
      <c r="QRU19" s="9"/>
      <c r="QRV19" s="9"/>
      <c r="QRW19" s="9"/>
      <c r="QRX19" s="9"/>
      <c r="QRY19" s="9"/>
      <c r="QRZ19" s="9"/>
      <c r="QSA19" s="9"/>
      <c r="QSB19" s="9"/>
      <c r="QSC19" s="9"/>
      <c r="QSD19" s="9"/>
      <c r="QSE19" s="9"/>
      <c r="QSF19" s="9"/>
      <c r="QSG19" s="9"/>
      <c r="QSH19" s="9"/>
      <c r="QSI19" s="9"/>
      <c r="QSJ19" s="9"/>
      <c r="QSK19" s="9"/>
      <c r="QSL19" s="9"/>
      <c r="QSM19" s="9"/>
      <c r="QSN19" s="9"/>
      <c r="QSO19" s="9"/>
      <c r="QSP19" s="9"/>
      <c r="QSQ19" s="9"/>
      <c r="QSR19" s="9"/>
      <c r="QSS19" s="9"/>
      <c r="QST19" s="9"/>
      <c r="QSU19" s="9"/>
      <c r="QSV19" s="9"/>
      <c r="QSW19" s="9"/>
      <c r="QSX19" s="9"/>
      <c r="QSY19" s="9"/>
      <c r="QSZ19" s="9"/>
      <c r="QTA19" s="9"/>
      <c r="QTB19" s="9"/>
      <c r="QTC19" s="9"/>
      <c r="QTD19" s="9"/>
      <c r="QTE19" s="9"/>
      <c r="QTF19" s="9"/>
      <c r="QTG19" s="9"/>
      <c r="QTH19" s="9"/>
      <c r="QTI19" s="9"/>
      <c r="QTJ19" s="9"/>
      <c r="QTK19" s="9"/>
      <c r="QTL19" s="9"/>
      <c r="QTM19" s="9"/>
      <c r="QTN19" s="9"/>
      <c r="QTO19" s="9"/>
      <c r="QTP19" s="9"/>
      <c r="QTQ19" s="9"/>
      <c r="QTR19" s="9"/>
      <c r="QTS19" s="9"/>
      <c r="QTT19" s="9"/>
      <c r="QTU19" s="9"/>
      <c r="QTV19" s="9"/>
      <c r="QTW19" s="9"/>
      <c r="QTX19" s="9"/>
      <c r="QTY19" s="9"/>
      <c r="QTZ19" s="9"/>
      <c r="QUA19" s="9"/>
      <c r="QUB19" s="9"/>
      <c r="QUC19" s="9"/>
      <c r="QUD19" s="9"/>
      <c r="QUE19" s="9"/>
      <c r="QUF19" s="9"/>
      <c r="QUG19" s="9"/>
      <c r="QUH19" s="9"/>
      <c r="QUI19" s="9"/>
      <c r="QUJ19" s="9"/>
      <c r="QUK19" s="9"/>
      <c r="QUL19" s="9"/>
      <c r="QUM19" s="9"/>
      <c r="QUN19" s="9"/>
      <c r="QUO19" s="9"/>
      <c r="QUP19" s="9"/>
      <c r="QUQ19" s="9"/>
      <c r="QUR19" s="9"/>
      <c r="QUS19" s="9"/>
      <c r="QUT19" s="9"/>
      <c r="QUU19" s="9"/>
      <c r="QUV19" s="9"/>
      <c r="QUW19" s="9"/>
      <c r="QUX19" s="9"/>
      <c r="QUY19" s="9"/>
      <c r="QUZ19" s="9"/>
      <c r="QVA19" s="9"/>
      <c r="QVB19" s="9"/>
      <c r="QVC19" s="9"/>
      <c r="QVD19" s="9"/>
      <c r="QVE19" s="9"/>
      <c r="QVF19" s="9"/>
      <c r="QVG19" s="9"/>
      <c r="QVH19" s="9"/>
      <c r="QVI19" s="9"/>
      <c r="QVJ19" s="9"/>
      <c r="QVK19" s="9"/>
      <c r="QVL19" s="9"/>
      <c r="QVM19" s="9"/>
      <c r="QVN19" s="9"/>
      <c r="QVO19" s="9"/>
      <c r="QVP19" s="9"/>
      <c r="QVQ19" s="9"/>
      <c r="QVR19" s="9"/>
      <c r="QVS19" s="9"/>
      <c r="QVT19" s="9"/>
      <c r="QVU19" s="9"/>
      <c r="QVV19" s="9"/>
      <c r="QVW19" s="9"/>
      <c r="QVX19" s="9"/>
      <c r="QVY19" s="9"/>
      <c r="QVZ19" s="9"/>
      <c r="QWA19" s="9"/>
      <c r="QWB19" s="9"/>
      <c r="QWC19" s="9"/>
      <c r="QWD19" s="9"/>
      <c r="QWE19" s="9"/>
      <c r="QWF19" s="9"/>
      <c r="QWG19" s="9"/>
      <c r="QWH19" s="9"/>
      <c r="QWI19" s="9"/>
      <c r="QWJ19" s="9"/>
      <c r="QWK19" s="9"/>
      <c r="QWL19" s="9"/>
      <c r="QWM19" s="9"/>
      <c r="QWN19" s="9"/>
      <c r="QWO19" s="9"/>
      <c r="QWP19" s="9"/>
      <c r="QWQ19" s="9"/>
      <c r="QWR19" s="9"/>
      <c r="QWS19" s="9"/>
      <c r="QWT19" s="9"/>
      <c r="QWU19" s="9"/>
      <c r="QWV19" s="9"/>
      <c r="QWW19" s="9"/>
      <c r="QWX19" s="9"/>
      <c r="QWY19" s="9"/>
      <c r="QWZ19" s="9"/>
      <c r="QXA19" s="9"/>
      <c r="QXB19" s="9"/>
      <c r="QXC19" s="9"/>
      <c r="QXD19" s="9"/>
      <c r="QXE19" s="9"/>
      <c r="QXF19" s="9"/>
      <c r="QXG19" s="9"/>
      <c r="QXH19" s="9"/>
      <c r="QXI19" s="9"/>
      <c r="QXJ19" s="9"/>
      <c r="QXK19" s="9"/>
      <c r="QXL19" s="9"/>
      <c r="QXM19" s="9"/>
      <c r="QXN19" s="9"/>
      <c r="QXO19" s="9"/>
      <c r="QXP19" s="9"/>
      <c r="QXQ19" s="9"/>
      <c r="QXR19" s="9"/>
      <c r="QXS19" s="9"/>
      <c r="QXT19" s="9"/>
      <c r="QXU19" s="9"/>
      <c r="QXV19" s="9"/>
      <c r="QXW19" s="9"/>
      <c r="QXX19" s="9"/>
      <c r="QXY19" s="9"/>
      <c r="QXZ19" s="9"/>
      <c r="QYA19" s="9"/>
      <c r="QYB19" s="9"/>
      <c r="QYC19" s="9"/>
      <c r="QYD19" s="9"/>
      <c r="QYE19" s="9"/>
      <c r="QYF19" s="9"/>
      <c r="QYG19" s="9"/>
      <c r="QYH19" s="9"/>
      <c r="QYI19" s="9"/>
      <c r="QYJ19" s="9"/>
      <c r="QYK19" s="9"/>
      <c r="QYL19" s="9"/>
      <c r="QYM19" s="9"/>
      <c r="QYN19" s="9"/>
      <c r="QYO19" s="9"/>
      <c r="QYP19" s="9"/>
      <c r="QYQ19" s="9"/>
      <c r="QYR19" s="9"/>
      <c r="QYS19" s="9"/>
      <c r="QYT19" s="9"/>
      <c r="QYU19" s="9"/>
      <c r="QYV19" s="9"/>
      <c r="QYW19" s="9"/>
      <c r="QYX19" s="9"/>
      <c r="QYY19" s="9"/>
      <c r="QYZ19" s="9"/>
      <c r="QZA19" s="9"/>
      <c r="QZB19" s="9"/>
      <c r="QZC19" s="9"/>
      <c r="QZD19" s="9"/>
      <c r="QZE19" s="9"/>
      <c r="QZF19" s="9"/>
      <c r="QZG19" s="9"/>
      <c r="QZH19" s="9"/>
      <c r="QZI19" s="9"/>
      <c r="QZJ19" s="9"/>
      <c r="QZK19" s="9"/>
      <c r="QZL19" s="9"/>
      <c r="QZM19" s="9"/>
      <c r="QZN19" s="9"/>
      <c r="QZO19" s="9"/>
      <c r="QZP19" s="9"/>
      <c r="QZQ19" s="9"/>
      <c r="QZR19" s="9"/>
      <c r="QZS19" s="9"/>
      <c r="QZT19" s="9"/>
      <c r="QZU19" s="9"/>
      <c r="QZV19" s="9"/>
      <c r="QZW19" s="9"/>
      <c r="QZX19" s="9"/>
      <c r="QZY19" s="9"/>
      <c r="QZZ19" s="9"/>
      <c r="RAA19" s="9"/>
      <c r="RAB19" s="9"/>
      <c r="RAC19" s="9"/>
      <c r="RAD19" s="9"/>
      <c r="RAE19" s="9"/>
      <c r="RAF19" s="9"/>
      <c r="RAG19" s="9"/>
      <c r="RAH19" s="9"/>
      <c r="RAI19" s="9"/>
      <c r="RAJ19" s="9"/>
      <c r="RAK19" s="9"/>
      <c r="RAL19" s="9"/>
      <c r="RAM19" s="9"/>
      <c r="RAN19" s="9"/>
      <c r="RAO19" s="9"/>
      <c r="RAP19" s="9"/>
      <c r="RAQ19" s="9"/>
      <c r="RAR19" s="9"/>
      <c r="RAS19" s="9"/>
      <c r="RAT19" s="9"/>
      <c r="RAU19" s="9"/>
      <c r="RAV19" s="9"/>
      <c r="RAW19" s="9"/>
      <c r="RAX19" s="9"/>
      <c r="RAY19" s="9"/>
      <c r="RAZ19" s="9"/>
      <c r="RBA19" s="9"/>
      <c r="RBB19" s="9"/>
      <c r="RBC19" s="9"/>
      <c r="RBD19" s="9"/>
      <c r="RBE19" s="9"/>
      <c r="RBF19" s="9"/>
      <c r="RBG19" s="9"/>
      <c r="RBH19" s="9"/>
      <c r="RBI19" s="9"/>
      <c r="RBJ19" s="9"/>
      <c r="RBK19" s="9"/>
      <c r="RBL19" s="9"/>
      <c r="RBM19" s="9"/>
      <c r="RBN19" s="9"/>
      <c r="RBO19" s="9"/>
      <c r="RBP19" s="9"/>
      <c r="RBQ19" s="9"/>
      <c r="RBR19" s="9"/>
      <c r="RBS19" s="9"/>
      <c r="RBT19" s="9"/>
      <c r="RBU19" s="9"/>
      <c r="RBV19" s="9"/>
      <c r="RBW19" s="9"/>
      <c r="RBX19" s="9"/>
      <c r="RBY19" s="9"/>
      <c r="RBZ19" s="9"/>
      <c r="RCA19" s="9"/>
      <c r="RCB19" s="9"/>
      <c r="RCC19" s="9"/>
      <c r="RCD19" s="9"/>
      <c r="RCE19" s="9"/>
      <c r="RCF19" s="9"/>
      <c r="RCG19" s="9"/>
      <c r="RCH19" s="9"/>
      <c r="RCI19" s="9"/>
      <c r="RCJ19" s="9"/>
      <c r="RCK19" s="9"/>
      <c r="RCL19" s="9"/>
      <c r="RCM19" s="9"/>
      <c r="RCN19" s="9"/>
      <c r="RCO19" s="9"/>
      <c r="RCP19" s="9"/>
      <c r="RCQ19" s="9"/>
      <c r="RCR19" s="9"/>
      <c r="RCS19" s="9"/>
      <c r="RCT19" s="9"/>
      <c r="RCU19" s="9"/>
      <c r="RCV19" s="9"/>
      <c r="RCW19" s="9"/>
      <c r="RCX19" s="9"/>
      <c r="RCY19" s="9"/>
      <c r="RCZ19" s="9"/>
      <c r="RDA19" s="9"/>
      <c r="RDB19" s="9"/>
      <c r="RDC19" s="9"/>
      <c r="RDD19" s="9"/>
      <c r="RDE19" s="9"/>
      <c r="RDF19" s="9"/>
      <c r="RDG19" s="9"/>
      <c r="RDH19" s="9"/>
      <c r="RDI19" s="9"/>
      <c r="RDJ19" s="9"/>
      <c r="RDK19" s="9"/>
      <c r="RDL19" s="9"/>
      <c r="RDM19" s="9"/>
      <c r="RDN19" s="9"/>
      <c r="RDO19" s="9"/>
      <c r="RDP19" s="9"/>
      <c r="RDQ19" s="9"/>
      <c r="RDR19" s="9"/>
      <c r="RDS19" s="9"/>
      <c r="RDT19" s="9"/>
      <c r="RDU19" s="9"/>
      <c r="RDV19" s="9"/>
      <c r="RDW19" s="9"/>
      <c r="RDX19" s="9"/>
      <c r="RDY19" s="9"/>
      <c r="RDZ19" s="9"/>
      <c r="REA19" s="9"/>
      <c r="REB19" s="9"/>
      <c r="REC19" s="9"/>
      <c r="RED19" s="9"/>
      <c r="REE19" s="9"/>
      <c r="REF19" s="9"/>
      <c r="REG19" s="9"/>
      <c r="REH19" s="9"/>
      <c r="REI19" s="9"/>
      <c r="REJ19" s="9"/>
      <c r="REK19" s="9"/>
      <c r="REL19" s="9"/>
      <c r="REM19" s="9"/>
      <c r="REN19" s="9"/>
      <c r="REO19" s="9"/>
      <c r="REP19" s="9"/>
      <c r="REQ19" s="9"/>
      <c r="RER19" s="9"/>
      <c r="RES19" s="9"/>
      <c r="RET19" s="9"/>
      <c r="REU19" s="9"/>
      <c r="REV19" s="9"/>
      <c r="REW19" s="9"/>
      <c r="REX19" s="9"/>
      <c r="REY19" s="9"/>
      <c r="REZ19" s="9"/>
      <c r="RFA19" s="9"/>
      <c r="RFB19" s="9"/>
      <c r="RFC19" s="9"/>
      <c r="RFD19" s="9"/>
      <c r="RFE19" s="9"/>
      <c r="RFF19" s="9"/>
      <c r="RFG19" s="9"/>
      <c r="RFH19" s="9"/>
      <c r="RFI19" s="9"/>
      <c r="RFJ19" s="9"/>
      <c r="RFK19" s="9"/>
      <c r="RFL19" s="9"/>
      <c r="RFM19" s="9"/>
      <c r="RFN19" s="9"/>
      <c r="RFO19" s="9"/>
      <c r="RFP19" s="9"/>
      <c r="RFQ19" s="9"/>
      <c r="RFR19" s="9"/>
      <c r="RFS19" s="9"/>
      <c r="RFT19" s="9"/>
      <c r="RFU19" s="9"/>
      <c r="RFV19" s="9"/>
      <c r="RFW19" s="9"/>
      <c r="RFX19" s="9"/>
      <c r="RFY19" s="9"/>
      <c r="RFZ19" s="9"/>
      <c r="RGA19" s="9"/>
      <c r="RGB19" s="9"/>
      <c r="RGC19" s="9"/>
      <c r="RGD19" s="9"/>
      <c r="RGE19" s="9"/>
      <c r="RGF19" s="9"/>
      <c r="RGG19" s="9"/>
      <c r="RGH19" s="9"/>
      <c r="RGI19" s="9"/>
      <c r="RGJ19" s="9"/>
      <c r="RGK19" s="9"/>
      <c r="RGL19" s="9"/>
      <c r="RGM19" s="9"/>
      <c r="RGN19" s="9"/>
      <c r="RGO19" s="9"/>
      <c r="RGP19" s="9"/>
      <c r="RGQ19" s="9"/>
      <c r="RGR19" s="9"/>
      <c r="RGS19" s="9"/>
      <c r="RGT19" s="9"/>
      <c r="RGU19" s="9"/>
      <c r="RGV19" s="9"/>
      <c r="RGW19" s="9"/>
      <c r="RGX19" s="9"/>
      <c r="RGY19" s="9"/>
      <c r="RGZ19" s="9"/>
      <c r="RHA19" s="9"/>
      <c r="RHB19" s="9"/>
      <c r="RHC19" s="9"/>
      <c r="RHD19" s="9"/>
      <c r="RHE19" s="9"/>
      <c r="RHF19" s="9"/>
      <c r="RHG19" s="9"/>
      <c r="RHH19" s="9"/>
      <c r="RHI19" s="9"/>
      <c r="RHJ19" s="9"/>
      <c r="RHK19" s="9"/>
      <c r="RHL19" s="9"/>
      <c r="RHM19" s="9"/>
      <c r="RHN19" s="9"/>
      <c r="RHO19" s="9"/>
      <c r="RHP19" s="9"/>
      <c r="RHQ19" s="9"/>
      <c r="RHR19" s="9"/>
      <c r="RHS19" s="9"/>
      <c r="RHT19" s="9"/>
      <c r="RHU19" s="9"/>
      <c r="RHV19" s="9"/>
      <c r="RHW19" s="9"/>
      <c r="RHX19" s="9"/>
      <c r="RHY19" s="9"/>
      <c r="RHZ19" s="9"/>
      <c r="RIA19" s="9"/>
      <c r="RIB19" s="9"/>
      <c r="RIC19" s="9"/>
      <c r="RID19" s="9"/>
      <c r="RIE19" s="9"/>
      <c r="RIF19" s="9"/>
      <c r="RIG19" s="9"/>
      <c r="RIH19" s="9"/>
      <c r="RII19" s="9"/>
      <c r="RIJ19" s="9"/>
      <c r="RIK19" s="9"/>
      <c r="RIL19" s="9"/>
      <c r="RIM19" s="9"/>
      <c r="RIN19" s="9"/>
      <c r="RIO19" s="9"/>
      <c r="RIP19" s="9"/>
      <c r="RIQ19" s="9"/>
      <c r="RIR19" s="9"/>
      <c r="RIS19" s="9"/>
      <c r="RIT19" s="9"/>
      <c r="RIU19" s="9"/>
      <c r="RIV19" s="9"/>
      <c r="RIW19" s="9"/>
      <c r="RIX19" s="9"/>
      <c r="RIY19" s="9"/>
      <c r="RIZ19" s="9"/>
      <c r="RJA19" s="9"/>
      <c r="RJB19" s="9"/>
      <c r="RJC19" s="9"/>
      <c r="RJD19" s="9"/>
      <c r="RJE19" s="9"/>
      <c r="RJF19" s="9"/>
      <c r="RJG19" s="9"/>
      <c r="RJH19" s="9"/>
      <c r="RJI19" s="9"/>
      <c r="RJJ19" s="9"/>
      <c r="RJK19" s="9"/>
      <c r="RJL19" s="9"/>
      <c r="RJM19" s="9"/>
      <c r="RJN19" s="9"/>
      <c r="RJO19" s="9"/>
      <c r="RJP19" s="9"/>
      <c r="RJQ19" s="9"/>
      <c r="RJR19" s="9"/>
      <c r="RJS19" s="9"/>
      <c r="RJT19" s="9"/>
      <c r="RJU19" s="9"/>
      <c r="RJV19" s="9"/>
      <c r="RJW19" s="9"/>
      <c r="RJX19" s="9"/>
      <c r="RJY19" s="9"/>
      <c r="RJZ19" s="9"/>
      <c r="RKA19" s="9"/>
      <c r="RKB19" s="9"/>
      <c r="RKC19" s="9"/>
      <c r="RKD19" s="9"/>
      <c r="RKE19" s="9"/>
      <c r="RKF19" s="9"/>
      <c r="RKG19" s="9"/>
      <c r="RKH19" s="9"/>
      <c r="RKI19" s="9"/>
      <c r="RKJ19" s="9"/>
      <c r="RKK19" s="9"/>
      <c r="RKL19" s="9"/>
      <c r="RKM19" s="9"/>
      <c r="RKN19" s="9"/>
      <c r="RKO19" s="9"/>
      <c r="RKP19" s="9"/>
      <c r="RKQ19" s="9"/>
      <c r="RKR19" s="9"/>
      <c r="RKS19" s="9"/>
      <c r="RKT19" s="9"/>
      <c r="RKU19" s="9"/>
      <c r="RKV19" s="9"/>
      <c r="RKW19" s="9"/>
      <c r="RKX19" s="9"/>
      <c r="RKY19" s="9"/>
      <c r="RKZ19" s="9"/>
      <c r="RLA19" s="9"/>
      <c r="RLB19" s="9"/>
      <c r="RLC19" s="9"/>
      <c r="RLD19" s="9"/>
      <c r="RLE19" s="9"/>
      <c r="RLF19" s="9"/>
      <c r="RLG19" s="9"/>
      <c r="RLH19" s="9"/>
      <c r="RLI19" s="9"/>
      <c r="RLJ19" s="9"/>
      <c r="RLK19" s="9"/>
      <c r="RLL19" s="9"/>
      <c r="RLM19" s="9"/>
      <c r="RLN19" s="9"/>
      <c r="RLO19" s="9"/>
      <c r="RLP19" s="9"/>
      <c r="RLQ19" s="9"/>
      <c r="RLR19" s="9"/>
      <c r="RLS19" s="9"/>
      <c r="RLT19" s="9"/>
      <c r="RLU19" s="9"/>
      <c r="RLV19" s="9"/>
      <c r="RLW19" s="9"/>
      <c r="RLX19" s="9"/>
      <c r="RLY19" s="9"/>
      <c r="RLZ19" s="9"/>
      <c r="RMA19" s="9"/>
      <c r="RMB19" s="9"/>
      <c r="RMC19" s="9"/>
      <c r="RMD19" s="9"/>
      <c r="RME19" s="9"/>
      <c r="RMF19" s="9"/>
      <c r="RMG19" s="9"/>
      <c r="RMH19" s="9"/>
      <c r="RMI19" s="9"/>
      <c r="RMJ19" s="9"/>
      <c r="RMK19" s="9"/>
      <c r="RML19" s="9"/>
      <c r="RMM19" s="9"/>
      <c r="RMN19" s="9"/>
      <c r="RMO19" s="9"/>
      <c r="RMP19" s="9"/>
      <c r="RMQ19" s="9"/>
      <c r="RMR19" s="9"/>
      <c r="RMS19" s="9"/>
      <c r="RMT19" s="9"/>
      <c r="RMU19" s="9"/>
      <c r="RMV19" s="9"/>
      <c r="RMW19" s="9"/>
      <c r="RMX19" s="9"/>
      <c r="RMY19" s="9"/>
      <c r="RMZ19" s="9"/>
      <c r="RNA19" s="9"/>
      <c r="RNB19" s="9"/>
      <c r="RNC19" s="9"/>
      <c r="RND19" s="9"/>
      <c r="RNE19" s="9"/>
      <c r="RNF19" s="9"/>
      <c r="RNG19" s="9"/>
      <c r="RNH19" s="9"/>
      <c r="RNI19" s="9"/>
      <c r="RNJ19" s="9"/>
      <c r="RNK19" s="9"/>
      <c r="RNL19" s="9"/>
      <c r="RNM19" s="9"/>
      <c r="RNN19" s="9"/>
      <c r="RNO19" s="9"/>
      <c r="RNP19" s="9"/>
      <c r="RNQ19" s="9"/>
      <c r="RNR19" s="9"/>
      <c r="RNS19" s="9"/>
      <c r="RNT19" s="9"/>
      <c r="RNU19" s="9"/>
      <c r="RNV19" s="9"/>
      <c r="RNW19" s="9"/>
      <c r="RNX19" s="9"/>
      <c r="RNY19" s="9"/>
      <c r="RNZ19" s="9"/>
      <c r="ROA19" s="9"/>
      <c r="ROB19" s="9"/>
      <c r="ROC19" s="9"/>
      <c r="ROD19" s="9"/>
      <c r="ROE19" s="9"/>
      <c r="ROF19" s="9"/>
      <c r="ROG19" s="9"/>
      <c r="ROH19" s="9"/>
      <c r="ROI19" s="9"/>
      <c r="ROJ19" s="9"/>
      <c r="ROK19" s="9"/>
      <c r="ROL19" s="9"/>
      <c r="ROM19" s="9"/>
      <c r="RON19" s="9"/>
      <c r="ROO19" s="9"/>
      <c r="ROP19" s="9"/>
      <c r="ROQ19" s="9"/>
      <c r="ROR19" s="9"/>
      <c r="ROS19" s="9"/>
      <c r="ROT19" s="9"/>
      <c r="ROU19" s="9"/>
      <c r="ROV19" s="9"/>
      <c r="ROW19" s="9"/>
      <c r="ROX19" s="9"/>
      <c r="ROY19" s="9"/>
      <c r="ROZ19" s="9"/>
      <c r="RPA19" s="9"/>
      <c r="RPB19" s="9"/>
      <c r="RPC19" s="9"/>
      <c r="RPD19" s="9"/>
      <c r="RPE19" s="9"/>
      <c r="RPF19" s="9"/>
      <c r="RPG19" s="9"/>
      <c r="RPH19" s="9"/>
      <c r="RPI19" s="9"/>
      <c r="RPJ19" s="9"/>
      <c r="RPK19" s="9"/>
      <c r="RPL19" s="9"/>
      <c r="RPM19" s="9"/>
      <c r="RPN19" s="9"/>
      <c r="RPO19" s="9"/>
      <c r="RPP19" s="9"/>
      <c r="RPQ19" s="9"/>
      <c r="RPR19" s="9"/>
      <c r="RPS19" s="9"/>
      <c r="RPT19" s="9"/>
      <c r="RPU19" s="9"/>
      <c r="RPV19" s="9"/>
      <c r="RPW19" s="9"/>
      <c r="RPX19" s="9"/>
      <c r="RPY19" s="9"/>
      <c r="RPZ19" s="9"/>
      <c r="RQA19" s="9"/>
      <c r="RQB19" s="9"/>
      <c r="RQC19" s="9"/>
      <c r="RQD19" s="9"/>
      <c r="RQE19" s="9"/>
      <c r="RQF19" s="9"/>
      <c r="RQG19" s="9"/>
      <c r="RQH19" s="9"/>
      <c r="RQI19" s="9"/>
      <c r="RQJ19" s="9"/>
      <c r="RQK19" s="9"/>
      <c r="RQL19" s="9"/>
      <c r="RQM19" s="9"/>
      <c r="RQN19" s="9"/>
      <c r="RQO19" s="9"/>
      <c r="RQP19" s="9"/>
      <c r="RQQ19" s="9"/>
      <c r="RQR19" s="9"/>
      <c r="RQS19" s="9"/>
      <c r="RQT19" s="9"/>
      <c r="RQU19" s="9"/>
      <c r="RQV19" s="9"/>
      <c r="RQW19" s="9"/>
      <c r="RQX19" s="9"/>
      <c r="RQY19" s="9"/>
      <c r="RQZ19" s="9"/>
      <c r="RRA19" s="9"/>
      <c r="RRB19" s="9"/>
      <c r="RRC19" s="9"/>
      <c r="RRD19" s="9"/>
      <c r="RRE19" s="9"/>
      <c r="RRF19" s="9"/>
      <c r="RRG19" s="9"/>
      <c r="RRH19" s="9"/>
      <c r="RRI19" s="9"/>
      <c r="RRJ19" s="9"/>
      <c r="RRK19" s="9"/>
      <c r="RRL19" s="9"/>
      <c r="RRM19" s="9"/>
      <c r="RRN19" s="9"/>
      <c r="RRO19" s="9"/>
      <c r="RRP19" s="9"/>
      <c r="RRQ19" s="9"/>
      <c r="RRR19" s="9"/>
      <c r="RRS19" s="9"/>
      <c r="RRT19" s="9"/>
      <c r="RRU19" s="9"/>
      <c r="RRV19" s="9"/>
      <c r="RRW19" s="9"/>
      <c r="RRX19" s="9"/>
      <c r="RRY19" s="9"/>
      <c r="RRZ19" s="9"/>
      <c r="RSA19" s="9"/>
      <c r="RSB19" s="9"/>
      <c r="RSC19" s="9"/>
      <c r="RSD19" s="9"/>
      <c r="RSE19" s="9"/>
      <c r="RSF19" s="9"/>
      <c r="RSG19" s="9"/>
      <c r="RSH19" s="9"/>
      <c r="RSI19" s="9"/>
      <c r="RSJ19" s="9"/>
      <c r="RSK19" s="9"/>
      <c r="RSL19" s="9"/>
      <c r="RSM19" s="9"/>
      <c r="RSN19" s="9"/>
      <c r="RSO19" s="9"/>
      <c r="RSP19" s="9"/>
      <c r="RSQ19" s="9"/>
      <c r="RSR19" s="9"/>
      <c r="RSS19" s="9"/>
      <c r="RST19" s="9"/>
      <c r="RSU19" s="9"/>
      <c r="RSV19" s="9"/>
      <c r="RSW19" s="9"/>
      <c r="RSX19" s="9"/>
      <c r="RSY19" s="9"/>
      <c r="RSZ19" s="9"/>
      <c r="RTA19" s="9"/>
      <c r="RTB19" s="9"/>
      <c r="RTC19" s="9"/>
      <c r="RTD19" s="9"/>
      <c r="RTE19" s="9"/>
      <c r="RTF19" s="9"/>
      <c r="RTG19" s="9"/>
      <c r="RTH19" s="9"/>
      <c r="RTI19" s="9"/>
      <c r="RTJ19" s="9"/>
      <c r="RTK19" s="9"/>
      <c r="RTL19" s="9"/>
      <c r="RTM19" s="9"/>
      <c r="RTN19" s="9"/>
      <c r="RTO19" s="9"/>
      <c r="RTP19" s="9"/>
      <c r="RTQ19" s="9"/>
      <c r="RTR19" s="9"/>
      <c r="RTS19" s="9"/>
      <c r="RTT19" s="9"/>
      <c r="RTU19" s="9"/>
      <c r="RTV19" s="9"/>
      <c r="RTW19" s="9"/>
      <c r="RTX19" s="9"/>
      <c r="RTY19" s="9"/>
      <c r="RTZ19" s="9"/>
      <c r="RUA19" s="9"/>
      <c r="RUB19" s="9"/>
      <c r="RUC19" s="9"/>
      <c r="RUD19" s="9"/>
      <c r="RUE19" s="9"/>
      <c r="RUF19" s="9"/>
      <c r="RUG19" s="9"/>
      <c r="RUH19" s="9"/>
      <c r="RUI19" s="9"/>
      <c r="RUJ19" s="9"/>
      <c r="RUK19" s="9"/>
      <c r="RUL19" s="9"/>
      <c r="RUM19" s="9"/>
      <c r="RUN19" s="9"/>
      <c r="RUO19" s="9"/>
      <c r="RUP19" s="9"/>
      <c r="RUQ19" s="9"/>
      <c r="RUR19" s="9"/>
      <c r="RUS19" s="9"/>
      <c r="RUT19" s="9"/>
      <c r="RUU19" s="9"/>
      <c r="RUV19" s="9"/>
      <c r="RUW19" s="9"/>
      <c r="RUX19" s="9"/>
      <c r="RUY19" s="9"/>
      <c r="RUZ19" s="9"/>
      <c r="RVA19" s="9"/>
      <c r="RVB19" s="9"/>
      <c r="RVC19" s="9"/>
      <c r="RVD19" s="9"/>
      <c r="RVE19" s="9"/>
      <c r="RVF19" s="9"/>
      <c r="RVG19" s="9"/>
      <c r="RVH19" s="9"/>
      <c r="RVI19" s="9"/>
      <c r="RVJ19" s="9"/>
      <c r="RVK19" s="9"/>
      <c r="RVL19" s="9"/>
      <c r="RVM19" s="9"/>
      <c r="RVN19" s="9"/>
      <c r="RVO19" s="9"/>
      <c r="RVP19" s="9"/>
      <c r="RVQ19" s="9"/>
      <c r="RVR19" s="9"/>
      <c r="RVS19" s="9"/>
      <c r="RVT19" s="9"/>
      <c r="RVU19" s="9"/>
      <c r="RVV19" s="9"/>
      <c r="RVW19" s="9"/>
      <c r="RVX19" s="9"/>
      <c r="RVY19" s="9"/>
      <c r="RVZ19" s="9"/>
      <c r="RWA19" s="9"/>
      <c r="RWB19" s="9"/>
      <c r="RWC19" s="9"/>
      <c r="RWD19" s="9"/>
      <c r="RWE19" s="9"/>
      <c r="RWF19" s="9"/>
      <c r="RWG19" s="9"/>
      <c r="RWH19" s="9"/>
      <c r="RWI19" s="9"/>
      <c r="RWJ19" s="9"/>
      <c r="RWK19" s="9"/>
      <c r="RWL19" s="9"/>
      <c r="RWM19" s="9"/>
      <c r="RWN19" s="9"/>
      <c r="RWO19" s="9"/>
      <c r="RWP19" s="9"/>
      <c r="RWQ19" s="9"/>
      <c r="RWR19" s="9"/>
      <c r="RWS19" s="9"/>
      <c r="RWT19" s="9"/>
      <c r="RWU19" s="9"/>
      <c r="RWV19" s="9"/>
      <c r="RWW19" s="9"/>
      <c r="RWX19" s="9"/>
      <c r="RWY19" s="9"/>
      <c r="RWZ19" s="9"/>
      <c r="RXA19" s="9"/>
      <c r="RXB19" s="9"/>
      <c r="RXC19" s="9"/>
      <c r="RXD19" s="9"/>
      <c r="RXE19" s="9"/>
      <c r="RXF19" s="9"/>
      <c r="RXG19" s="9"/>
      <c r="RXH19" s="9"/>
      <c r="RXI19" s="9"/>
      <c r="RXJ19" s="9"/>
      <c r="RXK19" s="9"/>
      <c r="RXL19" s="9"/>
      <c r="RXM19" s="9"/>
      <c r="RXN19" s="9"/>
      <c r="RXO19" s="9"/>
      <c r="RXP19" s="9"/>
      <c r="RXQ19" s="9"/>
      <c r="RXR19" s="9"/>
      <c r="RXS19" s="9"/>
      <c r="RXT19" s="9"/>
      <c r="RXU19" s="9"/>
      <c r="RXV19" s="9"/>
      <c r="RXW19" s="9"/>
      <c r="RXX19" s="9"/>
      <c r="RXY19" s="9"/>
      <c r="RXZ19" s="9"/>
      <c r="RYA19" s="9"/>
      <c r="RYB19" s="9"/>
      <c r="RYC19" s="9"/>
      <c r="RYD19" s="9"/>
      <c r="RYE19" s="9"/>
      <c r="RYF19" s="9"/>
      <c r="RYG19" s="9"/>
      <c r="RYH19" s="9"/>
      <c r="RYI19" s="9"/>
      <c r="RYJ19" s="9"/>
      <c r="RYK19" s="9"/>
      <c r="RYL19" s="9"/>
      <c r="RYM19" s="9"/>
      <c r="RYN19" s="9"/>
      <c r="RYO19" s="9"/>
      <c r="RYP19" s="9"/>
      <c r="RYQ19" s="9"/>
      <c r="RYR19" s="9"/>
      <c r="RYS19" s="9"/>
      <c r="RYT19" s="9"/>
      <c r="RYU19" s="9"/>
      <c r="RYV19" s="9"/>
      <c r="RYW19" s="9"/>
      <c r="RYX19" s="9"/>
      <c r="RYY19" s="9"/>
      <c r="RYZ19" s="9"/>
      <c r="RZA19" s="9"/>
      <c r="RZB19" s="9"/>
      <c r="RZC19" s="9"/>
      <c r="RZD19" s="9"/>
      <c r="RZE19" s="9"/>
      <c r="RZF19" s="9"/>
      <c r="RZG19" s="9"/>
      <c r="RZH19" s="9"/>
      <c r="RZI19" s="9"/>
      <c r="RZJ19" s="9"/>
      <c r="RZK19" s="9"/>
      <c r="RZL19" s="9"/>
      <c r="RZM19" s="9"/>
      <c r="RZN19" s="9"/>
      <c r="RZO19" s="9"/>
      <c r="RZP19" s="9"/>
      <c r="RZQ19" s="9"/>
      <c r="RZR19" s="9"/>
      <c r="RZS19" s="9"/>
      <c r="RZT19" s="9"/>
      <c r="RZU19" s="9"/>
      <c r="RZV19" s="9"/>
      <c r="RZW19" s="9"/>
      <c r="RZX19" s="9"/>
      <c r="RZY19" s="9"/>
      <c r="RZZ19" s="9"/>
      <c r="SAA19" s="9"/>
      <c r="SAB19" s="9"/>
      <c r="SAC19" s="9"/>
      <c r="SAD19" s="9"/>
      <c r="SAE19" s="9"/>
      <c r="SAF19" s="9"/>
      <c r="SAG19" s="9"/>
      <c r="SAH19" s="9"/>
      <c r="SAI19" s="9"/>
      <c r="SAJ19" s="9"/>
      <c r="SAK19" s="9"/>
      <c r="SAL19" s="9"/>
      <c r="SAM19" s="9"/>
      <c r="SAN19" s="9"/>
      <c r="SAO19" s="9"/>
      <c r="SAP19" s="9"/>
      <c r="SAQ19" s="9"/>
      <c r="SAR19" s="9"/>
      <c r="SAS19" s="9"/>
      <c r="SAT19" s="9"/>
      <c r="SAU19" s="9"/>
      <c r="SAV19" s="9"/>
      <c r="SAW19" s="9"/>
      <c r="SAX19" s="9"/>
      <c r="SAY19" s="9"/>
      <c r="SAZ19" s="9"/>
      <c r="SBA19" s="9"/>
      <c r="SBB19" s="9"/>
      <c r="SBC19" s="9"/>
      <c r="SBD19" s="9"/>
      <c r="SBE19" s="9"/>
      <c r="SBF19" s="9"/>
      <c r="SBG19" s="9"/>
      <c r="SBH19" s="9"/>
      <c r="SBI19" s="9"/>
      <c r="SBJ19" s="9"/>
      <c r="SBK19" s="9"/>
      <c r="SBL19" s="9"/>
      <c r="SBM19" s="9"/>
      <c r="SBN19" s="9"/>
      <c r="SBO19" s="9"/>
      <c r="SBP19" s="9"/>
      <c r="SBQ19" s="9"/>
      <c r="SBR19" s="9"/>
      <c r="SBS19" s="9"/>
      <c r="SBT19" s="9"/>
      <c r="SBU19" s="9"/>
      <c r="SBV19" s="9"/>
      <c r="SBW19" s="9"/>
      <c r="SBX19" s="9"/>
      <c r="SBY19" s="9"/>
      <c r="SBZ19" s="9"/>
      <c r="SCA19" s="9"/>
      <c r="SCB19" s="9"/>
      <c r="SCC19" s="9"/>
      <c r="SCD19" s="9"/>
      <c r="SCE19" s="9"/>
      <c r="SCF19" s="9"/>
      <c r="SCG19" s="9"/>
      <c r="SCH19" s="9"/>
      <c r="SCI19" s="9"/>
      <c r="SCJ19" s="9"/>
      <c r="SCK19" s="9"/>
      <c r="SCL19" s="9"/>
      <c r="SCM19" s="9"/>
      <c r="SCN19" s="9"/>
      <c r="SCO19" s="9"/>
      <c r="SCP19" s="9"/>
      <c r="SCQ19" s="9"/>
      <c r="SCR19" s="9"/>
      <c r="SCS19" s="9"/>
      <c r="SCT19" s="9"/>
      <c r="SCU19" s="9"/>
      <c r="SCV19" s="9"/>
      <c r="SCW19" s="9"/>
      <c r="SCX19" s="9"/>
      <c r="SCY19" s="9"/>
      <c r="SCZ19" s="9"/>
      <c r="SDA19" s="9"/>
      <c r="SDB19" s="9"/>
      <c r="SDC19" s="9"/>
      <c r="SDD19" s="9"/>
      <c r="SDE19" s="9"/>
      <c r="SDF19" s="9"/>
      <c r="SDG19" s="9"/>
      <c r="SDH19" s="9"/>
      <c r="SDI19" s="9"/>
      <c r="SDJ19" s="9"/>
      <c r="SDK19" s="9"/>
      <c r="SDL19" s="9"/>
      <c r="SDM19" s="9"/>
      <c r="SDN19" s="9"/>
      <c r="SDO19" s="9"/>
      <c r="SDP19" s="9"/>
      <c r="SDQ19" s="9"/>
      <c r="SDR19" s="9"/>
      <c r="SDS19" s="9"/>
      <c r="SDT19" s="9"/>
      <c r="SDU19" s="9"/>
      <c r="SDV19" s="9"/>
      <c r="SDW19" s="9"/>
      <c r="SDX19" s="9"/>
      <c r="SDY19" s="9"/>
      <c r="SDZ19" s="9"/>
      <c r="SEA19" s="9"/>
      <c r="SEB19" s="9"/>
      <c r="SEC19" s="9"/>
      <c r="SED19" s="9"/>
      <c r="SEE19" s="9"/>
      <c r="SEF19" s="9"/>
      <c r="SEG19" s="9"/>
      <c r="SEH19" s="9"/>
      <c r="SEI19" s="9"/>
      <c r="SEJ19" s="9"/>
      <c r="SEK19" s="9"/>
      <c r="SEL19" s="9"/>
      <c r="SEM19" s="9"/>
      <c r="SEN19" s="9"/>
      <c r="SEO19" s="9"/>
      <c r="SEP19" s="9"/>
      <c r="SEQ19" s="9"/>
      <c r="SER19" s="9"/>
      <c r="SES19" s="9"/>
      <c r="SET19" s="9"/>
      <c r="SEU19" s="9"/>
      <c r="SEV19" s="9"/>
      <c r="SEW19" s="9"/>
      <c r="SEX19" s="9"/>
      <c r="SEY19" s="9"/>
      <c r="SEZ19" s="9"/>
      <c r="SFA19" s="9"/>
      <c r="SFB19" s="9"/>
      <c r="SFC19" s="9"/>
      <c r="SFD19" s="9"/>
      <c r="SFE19" s="9"/>
      <c r="SFF19" s="9"/>
      <c r="SFG19" s="9"/>
      <c r="SFH19" s="9"/>
      <c r="SFI19" s="9"/>
      <c r="SFJ19" s="9"/>
      <c r="SFK19" s="9"/>
      <c r="SFL19" s="9"/>
      <c r="SFM19" s="9"/>
      <c r="SFN19" s="9"/>
      <c r="SFO19" s="9"/>
      <c r="SFP19" s="9"/>
      <c r="SFQ19" s="9"/>
      <c r="SFR19" s="9"/>
      <c r="SFS19" s="9"/>
      <c r="SFT19" s="9"/>
      <c r="SFU19" s="9"/>
      <c r="SFV19" s="9"/>
      <c r="SFW19" s="9"/>
      <c r="SFX19" s="9"/>
      <c r="SFY19" s="9"/>
      <c r="SFZ19" s="9"/>
      <c r="SGA19" s="9"/>
      <c r="SGB19" s="9"/>
      <c r="SGC19" s="9"/>
      <c r="SGD19" s="9"/>
      <c r="SGE19" s="9"/>
      <c r="SGF19" s="9"/>
      <c r="SGG19" s="9"/>
      <c r="SGH19" s="9"/>
      <c r="SGI19" s="9"/>
      <c r="SGJ19" s="9"/>
      <c r="SGK19" s="9"/>
      <c r="SGL19" s="9"/>
      <c r="SGM19" s="9"/>
      <c r="SGN19" s="9"/>
      <c r="SGO19" s="9"/>
      <c r="SGP19" s="9"/>
      <c r="SGQ19" s="9"/>
      <c r="SGR19" s="9"/>
      <c r="SGS19" s="9"/>
      <c r="SGT19" s="9"/>
      <c r="SGU19" s="9"/>
      <c r="SGV19" s="9"/>
      <c r="SGW19" s="9"/>
      <c r="SGX19" s="9"/>
      <c r="SGY19" s="9"/>
      <c r="SGZ19" s="9"/>
      <c r="SHA19" s="9"/>
      <c r="SHB19" s="9"/>
      <c r="SHC19" s="9"/>
      <c r="SHD19" s="9"/>
      <c r="SHE19" s="9"/>
      <c r="SHF19" s="9"/>
      <c r="SHG19" s="9"/>
      <c r="SHH19" s="9"/>
      <c r="SHI19" s="9"/>
      <c r="SHJ19" s="9"/>
      <c r="SHK19" s="9"/>
      <c r="SHL19" s="9"/>
      <c r="SHM19" s="9"/>
      <c r="SHN19" s="9"/>
      <c r="SHO19" s="9"/>
      <c r="SHP19" s="9"/>
      <c r="SHQ19" s="9"/>
      <c r="SHR19" s="9"/>
      <c r="SHS19" s="9"/>
      <c r="SHT19" s="9"/>
      <c r="SHU19" s="9"/>
      <c r="SHV19" s="9"/>
      <c r="SHW19" s="9"/>
      <c r="SHX19" s="9"/>
      <c r="SHY19" s="9"/>
      <c r="SHZ19" s="9"/>
      <c r="SIA19" s="9"/>
      <c r="SIB19" s="9"/>
      <c r="SIC19" s="9"/>
      <c r="SID19" s="9"/>
      <c r="SIE19" s="9"/>
      <c r="SIF19" s="9"/>
      <c r="SIG19" s="9"/>
      <c r="SIH19" s="9"/>
      <c r="SII19" s="9"/>
      <c r="SIJ19" s="9"/>
      <c r="SIK19" s="9"/>
      <c r="SIL19" s="9"/>
      <c r="SIM19" s="9"/>
      <c r="SIN19" s="9"/>
      <c r="SIO19" s="9"/>
      <c r="SIP19" s="9"/>
      <c r="SIQ19" s="9"/>
      <c r="SIR19" s="9"/>
      <c r="SIS19" s="9"/>
      <c r="SIT19" s="9"/>
      <c r="SIU19" s="9"/>
      <c r="SIV19" s="9"/>
      <c r="SIW19" s="9"/>
      <c r="SIX19" s="9"/>
      <c r="SIY19" s="9"/>
      <c r="SIZ19" s="9"/>
      <c r="SJA19" s="9"/>
      <c r="SJB19" s="9"/>
      <c r="SJC19" s="9"/>
      <c r="SJD19" s="9"/>
      <c r="SJE19" s="9"/>
      <c r="SJF19" s="9"/>
      <c r="SJG19" s="9"/>
      <c r="SJH19" s="9"/>
      <c r="SJI19" s="9"/>
      <c r="SJJ19" s="9"/>
      <c r="SJK19" s="9"/>
      <c r="SJL19" s="9"/>
      <c r="SJM19" s="9"/>
      <c r="SJN19" s="9"/>
      <c r="SJO19" s="9"/>
      <c r="SJP19" s="9"/>
      <c r="SJQ19" s="9"/>
      <c r="SJR19" s="9"/>
      <c r="SJS19" s="9"/>
      <c r="SJT19" s="9"/>
      <c r="SJU19" s="9"/>
      <c r="SJV19" s="9"/>
      <c r="SJW19" s="9"/>
      <c r="SJX19" s="9"/>
      <c r="SJY19" s="9"/>
      <c r="SJZ19" s="9"/>
      <c r="SKA19" s="9"/>
      <c r="SKB19" s="9"/>
      <c r="SKC19" s="9"/>
      <c r="SKD19" s="9"/>
      <c r="SKE19" s="9"/>
      <c r="SKF19" s="9"/>
      <c r="SKG19" s="9"/>
      <c r="SKH19" s="9"/>
      <c r="SKI19" s="9"/>
      <c r="SKJ19" s="9"/>
      <c r="SKK19" s="9"/>
      <c r="SKL19" s="9"/>
      <c r="SKM19" s="9"/>
      <c r="SKN19" s="9"/>
      <c r="SKO19" s="9"/>
      <c r="SKP19" s="9"/>
      <c r="SKQ19" s="9"/>
      <c r="SKR19" s="9"/>
      <c r="SKS19" s="9"/>
      <c r="SKT19" s="9"/>
      <c r="SKU19" s="9"/>
      <c r="SKV19" s="9"/>
      <c r="SKW19" s="9"/>
      <c r="SKX19" s="9"/>
      <c r="SKY19" s="9"/>
      <c r="SKZ19" s="9"/>
      <c r="SLA19" s="9"/>
      <c r="SLB19" s="9"/>
      <c r="SLC19" s="9"/>
      <c r="SLD19" s="9"/>
      <c r="SLE19" s="9"/>
      <c r="SLF19" s="9"/>
      <c r="SLG19" s="9"/>
      <c r="SLH19" s="9"/>
      <c r="SLI19" s="9"/>
      <c r="SLJ19" s="9"/>
      <c r="SLK19" s="9"/>
      <c r="SLL19" s="9"/>
      <c r="SLM19" s="9"/>
      <c r="SLN19" s="9"/>
      <c r="SLO19" s="9"/>
      <c r="SLP19" s="9"/>
      <c r="SLQ19" s="9"/>
      <c r="SLR19" s="9"/>
      <c r="SLS19" s="9"/>
      <c r="SLT19" s="9"/>
      <c r="SLU19" s="9"/>
      <c r="SLV19" s="9"/>
      <c r="SLW19" s="9"/>
      <c r="SLX19" s="9"/>
      <c r="SLY19" s="9"/>
      <c r="SLZ19" s="9"/>
      <c r="SMA19" s="9"/>
      <c r="SMB19" s="9"/>
      <c r="SMC19" s="9"/>
      <c r="SMD19" s="9"/>
      <c r="SME19" s="9"/>
      <c r="SMF19" s="9"/>
      <c r="SMG19" s="9"/>
      <c r="SMH19" s="9"/>
      <c r="SMI19" s="9"/>
      <c r="SMJ19" s="9"/>
      <c r="SMK19" s="9"/>
      <c r="SML19" s="9"/>
      <c r="SMM19" s="9"/>
      <c r="SMN19" s="9"/>
      <c r="SMO19" s="9"/>
      <c r="SMP19" s="9"/>
      <c r="SMQ19" s="9"/>
      <c r="SMR19" s="9"/>
      <c r="SMS19" s="9"/>
      <c r="SMT19" s="9"/>
      <c r="SMU19" s="9"/>
      <c r="SMV19" s="9"/>
      <c r="SMW19" s="9"/>
      <c r="SMX19" s="9"/>
      <c r="SMY19" s="9"/>
      <c r="SMZ19" s="9"/>
      <c r="SNA19" s="9"/>
      <c r="SNB19" s="9"/>
      <c r="SNC19" s="9"/>
      <c r="SND19" s="9"/>
      <c r="SNE19" s="9"/>
      <c r="SNF19" s="9"/>
      <c r="SNG19" s="9"/>
      <c r="SNH19" s="9"/>
      <c r="SNI19" s="9"/>
      <c r="SNJ19" s="9"/>
      <c r="SNK19" s="9"/>
      <c r="SNL19" s="9"/>
      <c r="SNM19" s="9"/>
      <c r="SNN19" s="9"/>
      <c r="SNO19" s="9"/>
      <c r="SNP19" s="9"/>
      <c r="SNQ19" s="9"/>
      <c r="SNR19" s="9"/>
      <c r="SNS19" s="9"/>
      <c r="SNT19" s="9"/>
      <c r="SNU19" s="9"/>
      <c r="SNV19" s="9"/>
      <c r="SNW19" s="9"/>
      <c r="SNX19" s="9"/>
      <c r="SNY19" s="9"/>
      <c r="SNZ19" s="9"/>
      <c r="SOA19" s="9"/>
      <c r="SOB19" s="9"/>
      <c r="SOC19" s="9"/>
      <c r="SOD19" s="9"/>
      <c r="SOE19" s="9"/>
      <c r="SOF19" s="9"/>
      <c r="SOG19" s="9"/>
      <c r="SOH19" s="9"/>
      <c r="SOI19" s="9"/>
      <c r="SOJ19" s="9"/>
      <c r="SOK19" s="9"/>
      <c r="SOL19" s="9"/>
      <c r="SOM19" s="9"/>
      <c r="SON19" s="9"/>
      <c r="SOO19" s="9"/>
      <c r="SOP19" s="9"/>
      <c r="SOQ19" s="9"/>
      <c r="SOR19" s="9"/>
      <c r="SOS19" s="9"/>
      <c r="SOT19" s="9"/>
      <c r="SOU19" s="9"/>
      <c r="SOV19" s="9"/>
      <c r="SOW19" s="9"/>
      <c r="SOX19" s="9"/>
      <c r="SOY19" s="9"/>
      <c r="SOZ19" s="9"/>
      <c r="SPA19" s="9"/>
      <c r="SPB19" s="9"/>
      <c r="SPC19" s="9"/>
      <c r="SPD19" s="9"/>
      <c r="SPE19" s="9"/>
      <c r="SPF19" s="9"/>
      <c r="SPG19" s="9"/>
      <c r="SPH19" s="9"/>
      <c r="SPI19" s="9"/>
      <c r="SPJ19" s="9"/>
      <c r="SPK19" s="9"/>
      <c r="SPL19" s="9"/>
      <c r="SPM19" s="9"/>
      <c r="SPN19" s="9"/>
      <c r="SPO19" s="9"/>
      <c r="SPP19" s="9"/>
      <c r="SPQ19" s="9"/>
      <c r="SPR19" s="9"/>
      <c r="SPS19" s="9"/>
      <c r="SPT19" s="9"/>
      <c r="SPU19" s="9"/>
      <c r="SPV19" s="9"/>
      <c r="SPW19" s="9"/>
      <c r="SPX19" s="9"/>
      <c r="SPY19" s="9"/>
      <c r="SPZ19" s="9"/>
      <c r="SQA19" s="9"/>
      <c r="SQB19" s="9"/>
      <c r="SQC19" s="9"/>
      <c r="SQD19" s="9"/>
      <c r="SQE19" s="9"/>
      <c r="SQF19" s="9"/>
      <c r="SQG19" s="9"/>
      <c r="SQH19" s="9"/>
      <c r="SQI19" s="9"/>
      <c r="SQJ19" s="9"/>
      <c r="SQK19" s="9"/>
      <c r="SQL19" s="9"/>
      <c r="SQM19" s="9"/>
      <c r="SQN19" s="9"/>
      <c r="SQO19" s="9"/>
      <c r="SQP19" s="9"/>
      <c r="SQQ19" s="9"/>
      <c r="SQR19" s="9"/>
      <c r="SQS19" s="9"/>
      <c r="SQT19" s="9"/>
      <c r="SQU19" s="9"/>
      <c r="SQV19" s="9"/>
      <c r="SQW19" s="9"/>
      <c r="SQX19" s="9"/>
      <c r="SQY19" s="9"/>
      <c r="SQZ19" s="9"/>
      <c r="SRA19" s="9"/>
      <c r="SRB19" s="9"/>
      <c r="SRC19" s="9"/>
      <c r="SRD19" s="9"/>
      <c r="SRE19" s="9"/>
      <c r="SRF19" s="9"/>
      <c r="SRG19" s="9"/>
      <c r="SRH19" s="9"/>
      <c r="SRI19" s="9"/>
      <c r="SRJ19" s="9"/>
      <c r="SRK19" s="9"/>
      <c r="SRL19" s="9"/>
      <c r="SRM19" s="9"/>
      <c r="SRN19" s="9"/>
      <c r="SRO19" s="9"/>
      <c r="SRP19" s="9"/>
      <c r="SRQ19" s="9"/>
      <c r="SRR19" s="9"/>
      <c r="SRS19" s="9"/>
      <c r="SRT19" s="9"/>
      <c r="SRU19" s="9"/>
      <c r="SRV19" s="9"/>
      <c r="SRW19" s="9"/>
      <c r="SRX19" s="9"/>
      <c r="SRY19" s="9"/>
      <c r="SRZ19" s="9"/>
      <c r="SSA19" s="9"/>
      <c r="SSB19" s="9"/>
      <c r="SSC19" s="9"/>
      <c r="SSD19" s="9"/>
      <c r="SSE19" s="9"/>
      <c r="SSF19" s="9"/>
      <c r="SSG19" s="9"/>
      <c r="SSH19" s="9"/>
      <c r="SSI19" s="9"/>
      <c r="SSJ19" s="9"/>
      <c r="SSK19" s="9"/>
      <c r="SSL19" s="9"/>
      <c r="SSM19" s="9"/>
      <c r="SSN19" s="9"/>
      <c r="SSO19" s="9"/>
      <c r="SSP19" s="9"/>
      <c r="SSQ19" s="9"/>
      <c r="SSR19" s="9"/>
      <c r="SSS19" s="9"/>
      <c r="SST19" s="9"/>
      <c r="SSU19" s="9"/>
      <c r="SSV19" s="9"/>
      <c r="SSW19" s="9"/>
      <c r="SSX19" s="9"/>
      <c r="SSY19" s="9"/>
      <c r="SSZ19" s="9"/>
      <c r="STA19" s="9"/>
      <c r="STB19" s="9"/>
      <c r="STC19" s="9"/>
      <c r="STD19" s="9"/>
      <c r="STE19" s="9"/>
      <c r="STF19" s="9"/>
      <c r="STG19" s="9"/>
      <c r="STH19" s="9"/>
      <c r="STI19" s="9"/>
      <c r="STJ19" s="9"/>
      <c r="STK19" s="9"/>
      <c r="STL19" s="9"/>
      <c r="STM19" s="9"/>
      <c r="STN19" s="9"/>
      <c r="STO19" s="9"/>
      <c r="STP19" s="9"/>
      <c r="STQ19" s="9"/>
      <c r="STR19" s="9"/>
      <c r="STS19" s="9"/>
      <c r="STT19" s="9"/>
      <c r="STU19" s="9"/>
      <c r="STV19" s="9"/>
      <c r="STW19" s="9"/>
      <c r="STX19" s="9"/>
      <c r="STY19" s="9"/>
      <c r="STZ19" s="9"/>
      <c r="SUA19" s="9"/>
      <c r="SUB19" s="9"/>
      <c r="SUC19" s="9"/>
      <c r="SUD19" s="9"/>
      <c r="SUE19" s="9"/>
      <c r="SUF19" s="9"/>
      <c r="SUG19" s="9"/>
      <c r="SUH19" s="9"/>
      <c r="SUI19" s="9"/>
      <c r="SUJ19" s="9"/>
      <c r="SUK19" s="9"/>
      <c r="SUL19" s="9"/>
      <c r="SUM19" s="9"/>
      <c r="SUN19" s="9"/>
      <c r="SUO19" s="9"/>
      <c r="SUP19" s="9"/>
      <c r="SUQ19" s="9"/>
      <c r="SUR19" s="9"/>
      <c r="SUS19" s="9"/>
      <c r="SUT19" s="9"/>
      <c r="SUU19" s="9"/>
      <c r="SUV19" s="9"/>
      <c r="SUW19" s="9"/>
      <c r="SUX19" s="9"/>
      <c r="SUY19" s="9"/>
      <c r="SUZ19" s="9"/>
      <c r="SVA19" s="9"/>
      <c r="SVB19" s="9"/>
      <c r="SVC19" s="9"/>
      <c r="SVD19" s="9"/>
      <c r="SVE19" s="9"/>
      <c r="SVF19" s="9"/>
      <c r="SVG19" s="9"/>
      <c r="SVH19" s="9"/>
      <c r="SVI19" s="9"/>
      <c r="SVJ19" s="9"/>
      <c r="SVK19" s="9"/>
      <c r="SVL19" s="9"/>
      <c r="SVM19" s="9"/>
      <c r="SVN19" s="9"/>
      <c r="SVO19" s="9"/>
      <c r="SVP19" s="9"/>
      <c r="SVQ19" s="9"/>
      <c r="SVR19" s="9"/>
      <c r="SVS19" s="9"/>
      <c r="SVT19" s="9"/>
      <c r="SVU19" s="9"/>
      <c r="SVV19" s="9"/>
      <c r="SVW19" s="9"/>
      <c r="SVX19" s="9"/>
      <c r="SVY19" s="9"/>
      <c r="SVZ19" s="9"/>
      <c r="SWA19" s="9"/>
      <c r="SWB19" s="9"/>
      <c r="SWC19" s="9"/>
      <c r="SWD19" s="9"/>
      <c r="SWE19" s="9"/>
      <c r="SWF19" s="9"/>
      <c r="SWG19" s="9"/>
      <c r="SWH19" s="9"/>
      <c r="SWI19" s="9"/>
      <c r="SWJ19" s="9"/>
      <c r="SWK19" s="9"/>
      <c r="SWL19" s="9"/>
      <c r="SWM19" s="9"/>
      <c r="SWN19" s="9"/>
      <c r="SWO19" s="9"/>
      <c r="SWP19" s="9"/>
      <c r="SWQ19" s="9"/>
      <c r="SWR19" s="9"/>
      <c r="SWS19" s="9"/>
      <c r="SWT19" s="9"/>
      <c r="SWU19" s="9"/>
      <c r="SWV19" s="9"/>
      <c r="SWW19" s="9"/>
      <c r="SWX19" s="9"/>
      <c r="SWY19" s="9"/>
      <c r="SWZ19" s="9"/>
      <c r="SXA19" s="9"/>
      <c r="SXB19" s="9"/>
      <c r="SXC19" s="9"/>
      <c r="SXD19" s="9"/>
      <c r="SXE19" s="9"/>
      <c r="SXF19" s="9"/>
      <c r="SXG19" s="9"/>
      <c r="SXH19" s="9"/>
      <c r="SXI19" s="9"/>
      <c r="SXJ19" s="9"/>
      <c r="SXK19" s="9"/>
      <c r="SXL19" s="9"/>
      <c r="SXM19" s="9"/>
      <c r="SXN19" s="9"/>
      <c r="SXO19" s="9"/>
      <c r="SXP19" s="9"/>
      <c r="SXQ19" s="9"/>
      <c r="SXR19" s="9"/>
      <c r="SXS19" s="9"/>
      <c r="SXT19" s="9"/>
      <c r="SXU19" s="9"/>
      <c r="SXV19" s="9"/>
      <c r="SXW19" s="9"/>
      <c r="SXX19" s="9"/>
      <c r="SXY19" s="9"/>
      <c r="SXZ19" s="9"/>
      <c r="SYA19" s="9"/>
      <c r="SYB19" s="9"/>
      <c r="SYC19" s="9"/>
      <c r="SYD19" s="9"/>
      <c r="SYE19" s="9"/>
      <c r="SYF19" s="9"/>
      <c r="SYG19" s="9"/>
      <c r="SYH19" s="9"/>
      <c r="SYI19" s="9"/>
      <c r="SYJ19" s="9"/>
      <c r="SYK19" s="9"/>
      <c r="SYL19" s="9"/>
      <c r="SYM19" s="9"/>
      <c r="SYN19" s="9"/>
      <c r="SYO19" s="9"/>
      <c r="SYP19" s="9"/>
      <c r="SYQ19" s="9"/>
      <c r="SYR19" s="9"/>
      <c r="SYS19" s="9"/>
      <c r="SYT19" s="9"/>
      <c r="SYU19" s="9"/>
      <c r="SYV19" s="9"/>
      <c r="SYW19" s="9"/>
      <c r="SYX19" s="9"/>
      <c r="SYY19" s="9"/>
      <c r="SYZ19" s="9"/>
      <c r="SZA19" s="9"/>
      <c r="SZB19" s="9"/>
      <c r="SZC19" s="9"/>
      <c r="SZD19" s="9"/>
      <c r="SZE19" s="9"/>
      <c r="SZF19" s="9"/>
      <c r="SZG19" s="9"/>
      <c r="SZH19" s="9"/>
      <c r="SZI19" s="9"/>
      <c r="SZJ19" s="9"/>
      <c r="SZK19" s="9"/>
      <c r="SZL19" s="9"/>
      <c r="SZM19" s="9"/>
      <c r="SZN19" s="9"/>
      <c r="SZO19" s="9"/>
      <c r="SZP19" s="9"/>
      <c r="SZQ19" s="9"/>
      <c r="SZR19" s="9"/>
      <c r="SZS19" s="9"/>
      <c r="SZT19" s="9"/>
      <c r="SZU19" s="9"/>
      <c r="SZV19" s="9"/>
      <c r="SZW19" s="9"/>
      <c r="SZX19" s="9"/>
      <c r="SZY19" s="9"/>
      <c r="SZZ19" s="9"/>
      <c r="TAA19" s="9"/>
      <c r="TAB19" s="9"/>
      <c r="TAC19" s="9"/>
      <c r="TAD19" s="9"/>
      <c r="TAE19" s="9"/>
      <c r="TAF19" s="9"/>
      <c r="TAG19" s="9"/>
      <c r="TAH19" s="9"/>
      <c r="TAI19" s="9"/>
      <c r="TAJ19" s="9"/>
      <c r="TAK19" s="9"/>
      <c r="TAL19" s="9"/>
      <c r="TAM19" s="9"/>
      <c r="TAN19" s="9"/>
      <c r="TAO19" s="9"/>
      <c r="TAP19" s="9"/>
      <c r="TAQ19" s="9"/>
      <c r="TAR19" s="9"/>
      <c r="TAS19" s="9"/>
      <c r="TAT19" s="9"/>
      <c r="TAU19" s="9"/>
      <c r="TAV19" s="9"/>
      <c r="TAW19" s="9"/>
      <c r="TAX19" s="9"/>
      <c r="TAY19" s="9"/>
      <c r="TAZ19" s="9"/>
      <c r="TBA19" s="9"/>
      <c r="TBB19" s="9"/>
      <c r="TBC19" s="9"/>
      <c r="TBD19" s="9"/>
      <c r="TBE19" s="9"/>
      <c r="TBF19" s="9"/>
      <c r="TBG19" s="9"/>
      <c r="TBH19" s="9"/>
      <c r="TBI19" s="9"/>
      <c r="TBJ19" s="9"/>
      <c r="TBK19" s="9"/>
      <c r="TBL19" s="9"/>
      <c r="TBM19" s="9"/>
      <c r="TBN19" s="9"/>
      <c r="TBO19" s="9"/>
      <c r="TBP19" s="9"/>
      <c r="TBQ19" s="9"/>
      <c r="TBR19" s="9"/>
      <c r="TBS19" s="9"/>
      <c r="TBT19" s="9"/>
      <c r="TBU19" s="9"/>
      <c r="TBV19" s="9"/>
      <c r="TBW19" s="9"/>
      <c r="TBX19" s="9"/>
      <c r="TBY19" s="9"/>
      <c r="TBZ19" s="9"/>
      <c r="TCA19" s="9"/>
      <c r="TCB19" s="9"/>
      <c r="TCC19" s="9"/>
      <c r="TCD19" s="9"/>
      <c r="TCE19" s="9"/>
      <c r="TCF19" s="9"/>
      <c r="TCG19" s="9"/>
      <c r="TCH19" s="9"/>
      <c r="TCI19" s="9"/>
      <c r="TCJ19" s="9"/>
      <c r="TCK19" s="9"/>
      <c r="TCL19" s="9"/>
      <c r="TCM19" s="9"/>
      <c r="TCN19" s="9"/>
      <c r="TCO19" s="9"/>
      <c r="TCP19" s="9"/>
      <c r="TCQ19" s="9"/>
      <c r="TCR19" s="9"/>
      <c r="TCS19" s="9"/>
      <c r="TCT19" s="9"/>
      <c r="TCU19" s="9"/>
      <c r="TCV19" s="9"/>
      <c r="TCW19" s="9"/>
      <c r="TCX19" s="9"/>
      <c r="TCY19" s="9"/>
      <c r="TCZ19" s="9"/>
      <c r="TDA19" s="9"/>
      <c r="TDB19" s="9"/>
      <c r="TDC19" s="9"/>
      <c r="TDD19" s="9"/>
      <c r="TDE19" s="9"/>
      <c r="TDF19" s="9"/>
      <c r="TDG19" s="9"/>
      <c r="TDH19" s="9"/>
      <c r="TDI19" s="9"/>
      <c r="TDJ19" s="9"/>
      <c r="TDK19" s="9"/>
      <c r="TDL19" s="9"/>
      <c r="TDM19" s="9"/>
      <c r="TDN19" s="9"/>
      <c r="TDO19" s="9"/>
      <c r="TDP19" s="9"/>
      <c r="TDQ19" s="9"/>
      <c r="TDR19" s="9"/>
      <c r="TDS19" s="9"/>
      <c r="TDT19" s="9"/>
      <c r="TDU19" s="9"/>
      <c r="TDV19" s="9"/>
      <c r="TDW19" s="9"/>
      <c r="TDX19" s="9"/>
      <c r="TDY19" s="9"/>
      <c r="TDZ19" s="9"/>
      <c r="TEA19" s="9"/>
      <c r="TEB19" s="9"/>
      <c r="TEC19" s="9"/>
      <c r="TED19" s="9"/>
      <c r="TEE19" s="9"/>
      <c r="TEF19" s="9"/>
      <c r="TEG19" s="9"/>
      <c r="TEH19" s="9"/>
      <c r="TEI19" s="9"/>
      <c r="TEJ19" s="9"/>
      <c r="TEK19" s="9"/>
      <c r="TEL19" s="9"/>
      <c r="TEM19" s="9"/>
      <c r="TEN19" s="9"/>
      <c r="TEO19" s="9"/>
      <c r="TEP19" s="9"/>
      <c r="TEQ19" s="9"/>
      <c r="TER19" s="9"/>
      <c r="TES19" s="9"/>
      <c r="TET19" s="9"/>
      <c r="TEU19" s="9"/>
      <c r="TEV19" s="9"/>
      <c r="TEW19" s="9"/>
      <c r="TEX19" s="9"/>
      <c r="TEY19" s="9"/>
      <c r="TEZ19" s="9"/>
      <c r="TFA19" s="9"/>
      <c r="TFB19" s="9"/>
      <c r="TFC19" s="9"/>
      <c r="TFD19" s="9"/>
      <c r="TFE19" s="9"/>
      <c r="TFF19" s="9"/>
      <c r="TFG19" s="9"/>
      <c r="TFH19" s="9"/>
      <c r="TFI19" s="9"/>
      <c r="TFJ19" s="9"/>
      <c r="TFK19" s="9"/>
      <c r="TFL19" s="9"/>
      <c r="TFM19" s="9"/>
      <c r="TFN19" s="9"/>
      <c r="TFO19" s="9"/>
      <c r="TFP19" s="9"/>
      <c r="TFQ19" s="9"/>
      <c r="TFR19" s="9"/>
      <c r="TFS19" s="9"/>
      <c r="TFT19" s="9"/>
      <c r="TFU19" s="9"/>
      <c r="TFV19" s="9"/>
      <c r="TFW19" s="9"/>
      <c r="TFX19" s="9"/>
      <c r="TFY19" s="9"/>
      <c r="TFZ19" s="9"/>
      <c r="TGA19" s="9"/>
      <c r="TGB19" s="9"/>
      <c r="TGC19" s="9"/>
      <c r="TGD19" s="9"/>
      <c r="TGE19" s="9"/>
      <c r="TGF19" s="9"/>
      <c r="TGG19" s="9"/>
      <c r="TGH19" s="9"/>
      <c r="TGI19" s="9"/>
      <c r="TGJ19" s="9"/>
      <c r="TGK19" s="9"/>
      <c r="TGL19" s="9"/>
      <c r="TGM19" s="9"/>
      <c r="TGN19" s="9"/>
      <c r="TGO19" s="9"/>
      <c r="TGP19" s="9"/>
      <c r="TGQ19" s="9"/>
      <c r="TGR19" s="9"/>
      <c r="TGS19" s="9"/>
      <c r="TGT19" s="9"/>
      <c r="TGU19" s="9"/>
      <c r="TGV19" s="9"/>
      <c r="TGW19" s="9"/>
      <c r="TGX19" s="9"/>
      <c r="TGY19" s="9"/>
      <c r="TGZ19" s="9"/>
      <c r="THA19" s="9"/>
      <c r="THB19" s="9"/>
      <c r="THC19" s="9"/>
      <c r="THD19" s="9"/>
      <c r="THE19" s="9"/>
      <c r="THF19" s="9"/>
      <c r="THG19" s="9"/>
      <c r="THH19" s="9"/>
      <c r="THI19" s="9"/>
      <c r="THJ19" s="9"/>
      <c r="THK19" s="9"/>
      <c r="THL19" s="9"/>
      <c r="THM19" s="9"/>
      <c r="THN19" s="9"/>
      <c r="THO19" s="9"/>
      <c r="THP19" s="9"/>
      <c r="THQ19" s="9"/>
      <c r="THR19" s="9"/>
      <c r="THS19" s="9"/>
      <c r="THT19" s="9"/>
      <c r="THU19" s="9"/>
      <c r="THV19" s="9"/>
      <c r="THW19" s="9"/>
      <c r="THX19" s="9"/>
      <c r="THY19" s="9"/>
      <c r="THZ19" s="9"/>
      <c r="TIA19" s="9"/>
      <c r="TIB19" s="9"/>
      <c r="TIC19" s="9"/>
      <c r="TID19" s="9"/>
      <c r="TIE19" s="9"/>
      <c r="TIF19" s="9"/>
      <c r="TIG19" s="9"/>
      <c r="TIH19" s="9"/>
      <c r="TII19" s="9"/>
      <c r="TIJ19" s="9"/>
      <c r="TIK19" s="9"/>
      <c r="TIL19" s="9"/>
      <c r="TIM19" s="9"/>
      <c r="TIN19" s="9"/>
      <c r="TIO19" s="9"/>
      <c r="TIP19" s="9"/>
      <c r="TIQ19" s="9"/>
      <c r="TIR19" s="9"/>
      <c r="TIS19" s="9"/>
      <c r="TIT19" s="9"/>
      <c r="TIU19" s="9"/>
      <c r="TIV19" s="9"/>
      <c r="TIW19" s="9"/>
      <c r="TIX19" s="9"/>
      <c r="TIY19" s="9"/>
      <c r="TIZ19" s="9"/>
      <c r="TJA19" s="9"/>
      <c r="TJB19" s="9"/>
      <c r="TJC19" s="9"/>
      <c r="TJD19" s="9"/>
      <c r="TJE19" s="9"/>
      <c r="TJF19" s="9"/>
      <c r="TJG19" s="9"/>
      <c r="TJH19" s="9"/>
      <c r="TJI19" s="9"/>
      <c r="TJJ19" s="9"/>
      <c r="TJK19" s="9"/>
      <c r="TJL19" s="9"/>
      <c r="TJM19" s="9"/>
      <c r="TJN19" s="9"/>
      <c r="TJO19" s="9"/>
      <c r="TJP19" s="9"/>
      <c r="TJQ19" s="9"/>
      <c r="TJR19" s="9"/>
      <c r="TJS19" s="9"/>
      <c r="TJT19" s="9"/>
      <c r="TJU19" s="9"/>
      <c r="TJV19" s="9"/>
      <c r="TJW19" s="9"/>
      <c r="TJX19" s="9"/>
      <c r="TJY19" s="9"/>
      <c r="TJZ19" s="9"/>
      <c r="TKA19" s="9"/>
      <c r="TKB19" s="9"/>
      <c r="TKC19" s="9"/>
      <c r="TKD19" s="9"/>
      <c r="TKE19" s="9"/>
      <c r="TKF19" s="9"/>
      <c r="TKG19" s="9"/>
      <c r="TKH19" s="9"/>
      <c r="TKI19" s="9"/>
      <c r="TKJ19" s="9"/>
      <c r="TKK19" s="9"/>
      <c r="TKL19" s="9"/>
      <c r="TKM19" s="9"/>
      <c r="TKN19" s="9"/>
      <c r="TKO19" s="9"/>
      <c r="TKP19" s="9"/>
      <c r="TKQ19" s="9"/>
      <c r="TKR19" s="9"/>
      <c r="TKS19" s="9"/>
      <c r="TKT19" s="9"/>
      <c r="TKU19" s="9"/>
      <c r="TKV19" s="9"/>
      <c r="TKW19" s="9"/>
      <c r="TKX19" s="9"/>
      <c r="TKY19" s="9"/>
      <c r="TKZ19" s="9"/>
      <c r="TLA19" s="9"/>
      <c r="TLB19" s="9"/>
      <c r="TLC19" s="9"/>
      <c r="TLD19" s="9"/>
      <c r="TLE19" s="9"/>
      <c r="TLF19" s="9"/>
      <c r="TLG19" s="9"/>
      <c r="TLH19" s="9"/>
      <c r="TLI19" s="9"/>
      <c r="TLJ19" s="9"/>
      <c r="TLK19" s="9"/>
      <c r="TLL19" s="9"/>
      <c r="TLM19" s="9"/>
      <c r="TLN19" s="9"/>
      <c r="TLO19" s="9"/>
      <c r="TLP19" s="9"/>
      <c r="TLQ19" s="9"/>
      <c r="TLR19" s="9"/>
      <c r="TLS19" s="9"/>
      <c r="TLT19" s="9"/>
      <c r="TLU19" s="9"/>
      <c r="TLV19" s="9"/>
      <c r="TLW19" s="9"/>
      <c r="TLX19" s="9"/>
      <c r="TLY19" s="9"/>
      <c r="TLZ19" s="9"/>
      <c r="TMA19" s="9"/>
      <c r="TMB19" s="9"/>
      <c r="TMC19" s="9"/>
      <c r="TMD19" s="9"/>
      <c r="TME19" s="9"/>
      <c r="TMF19" s="9"/>
      <c r="TMG19" s="9"/>
      <c r="TMH19" s="9"/>
      <c r="TMI19" s="9"/>
      <c r="TMJ19" s="9"/>
      <c r="TMK19" s="9"/>
      <c r="TML19" s="9"/>
      <c r="TMM19" s="9"/>
      <c r="TMN19" s="9"/>
      <c r="TMO19" s="9"/>
      <c r="TMP19" s="9"/>
      <c r="TMQ19" s="9"/>
      <c r="TMR19" s="9"/>
      <c r="TMS19" s="9"/>
      <c r="TMT19" s="9"/>
      <c r="TMU19" s="9"/>
      <c r="TMV19" s="9"/>
      <c r="TMW19" s="9"/>
      <c r="TMX19" s="9"/>
      <c r="TMY19" s="9"/>
      <c r="TMZ19" s="9"/>
      <c r="TNA19" s="9"/>
      <c r="TNB19" s="9"/>
      <c r="TNC19" s="9"/>
      <c r="TND19" s="9"/>
      <c r="TNE19" s="9"/>
      <c r="TNF19" s="9"/>
      <c r="TNG19" s="9"/>
      <c r="TNH19" s="9"/>
      <c r="TNI19" s="9"/>
      <c r="TNJ19" s="9"/>
      <c r="TNK19" s="9"/>
      <c r="TNL19" s="9"/>
      <c r="TNM19" s="9"/>
      <c r="TNN19" s="9"/>
      <c r="TNO19" s="9"/>
      <c r="TNP19" s="9"/>
      <c r="TNQ19" s="9"/>
      <c r="TNR19" s="9"/>
      <c r="TNS19" s="9"/>
      <c r="TNT19" s="9"/>
      <c r="TNU19" s="9"/>
      <c r="TNV19" s="9"/>
      <c r="TNW19" s="9"/>
      <c r="TNX19" s="9"/>
      <c r="TNY19" s="9"/>
      <c r="TNZ19" s="9"/>
      <c r="TOA19" s="9"/>
      <c r="TOB19" s="9"/>
      <c r="TOC19" s="9"/>
      <c r="TOD19" s="9"/>
      <c r="TOE19" s="9"/>
      <c r="TOF19" s="9"/>
      <c r="TOG19" s="9"/>
      <c r="TOH19" s="9"/>
      <c r="TOI19" s="9"/>
      <c r="TOJ19" s="9"/>
      <c r="TOK19" s="9"/>
      <c r="TOL19" s="9"/>
      <c r="TOM19" s="9"/>
      <c r="TON19" s="9"/>
      <c r="TOO19" s="9"/>
      <c r="TOP19" s="9"/>
      <c r="TOQ19" s="9"/>
      <c r="TOR19" s="9"/>
      <c r="TOS19" s="9"/>
      <c r="TOT19" s="9"/>
      <c r="TOU19" s="9"/>
      <c r="TOV19" s="9"/>
      <c r="TOW19" s="9"/>
      <c r="TOX19" s="9"/>
      <c r="TOY19" s="9"/>
      <c r="TOZ19" s="9"/>
      <c r="TPA19" s="9"/>
      <c r="TPB19" s="9"/>
      <c r="TPC19" s="9"/>
      <c r="TPD19" s="9"/>
      <c r="TPE19" s="9"/>
      <c r="TPF19" s="9"/>
      <c r="TPG19" s="9"/>
      <c r="TPH19" s="9"/>
      <c r="TPI19" s="9"/>
      <c r="TPJ19" s="9"/>
      <c r="TPK19" s="9"/>
      <c r="TPL19" s="9"/>
      <c r="TPM19" s="9"/>
      <c r="TPN19" s="9"/>
      <c r="TPO19" s="9"/>
      <c r="TPP19" s="9"/>
      <c r="TPQ19" s="9"/>
      <c r="TPR19" s="9"/>
      <c r="TPS19" s="9"/>
      <c r="TPT19" s="9"/>
      <c r="TPU19" s="9"/>
      <c r="TPV19" s="9"/>
      <c r="TPW19" s="9"/>
      <c r="TPX19" s="9"/>
      <c r="TPY19" s="9"/>
      <c r="TPZ19" s="9"/>
      <c r="TQA19" s="9"/>
      <c r="TQB19" s="9"/>
      <c r="TQC19" s="9"/>
      <c r="TQD19" s="9"/>
      <c r="TQE19" s="9"/>
      <c r="TQF19" s="9"/>
      <c r="TQG19" s="9"/>
      <c r="TQH19" s="9"/>
      <c r="TQI19" s="9"/>
      <c r="TQJ19" s="9"/>
      <c r="TQK19" s="9"/>
      <c r="TQL19" s="9"/>
      <c r="TQM19" s="9"/>
      <c r="TQN19" s="9"/>
      <c r="TQO19" s="9"/>
      <c r="TQP19" s="9"/>
      <c r="TQQ19" s="9"/>
      <c r="TQR19" s="9"/>
      <c r="TQS19" s="9"/>
      <c r="TQT19" s="9"/>
      <c r="TQU19" s="9"/>
      <c r="TQV19" s="9"/>
      <c r="TQW19" s="9"/>
      <c r="TQX19" s="9"/>
      <c r="TQY19" s="9"/>
      <c r="TQZ19" s="9"/>
      <c r="TRA19" s="9"/>
      <c r="TRB19" s="9"/>
      <c r="TRC19" s="9"/>
      <c r="TRD19" s="9"/>
      <c r="TRE19" s="9"/>
      <c r="TRF19" s="9"/>
      <c r="TRG19" s="9"/>
      <c r="TRH19" s="9"/>
      <c r="TRI19" s="9"/>
      <c r="TRJ19" s="9"/>
      <c r="TRK19" s="9"/>
      <c r="TRL19" s="9"/>
      <c r="TRM19" s="9"/>
      <c r="TRN19" s="9"/>
      <c r="TRO19" s="9"/>
      <c r="TRP19" s="9"/>
      <c r="TRQ19" s="9"/>
      <c r="TRR19" s="9"/>
      <c r="TRS19" s="9"/>
      <c r="TRT19" s="9"/>
      <c r="TRU19" s="9"/>
      <c r="TRV19" s="9"/>
      <c r="TRW19" s="9"/>
      <c r="TRX19" s="9"/>
      <c r="TRY19" s="9"/>
      <c r="TRZ19" s="9"/>
      <c r="TSA19" s="9"/>
      <c r="TSB19" s="9"/>
      <c r="TSC19" s="9"/>
      <c r="TSD19" s="9"/>
      <c r="TSE19" s="9"/>
      <c r="TSF19" s="9"/>
      <c r="TSG19" s="9"/>
      <c r="TSH19" s="9"/>
      <c r="TSI19" s="9"/>
      <c r="TSJ19" s="9"/>
      <c r="TSK19" s="9"/>
      <c r="TSL19" s="9"/>
      <c r="TSM19" s="9"/>
      <c r="TSN19" s="9"/>
      <c r="TSO19" s="9"/>
      <c r="TSP19" s="9"/>
      <c r="TSQ19" s="9"/>
      <c r="TSR19" s="9"/>
      <c r="TSS19" s="9"/>
      <c r="TST19" s="9"/>
      <c r="TSU19" s="9"/>
      <c r="TSV19" s="9"/>
      <c r="TSW19" s="9"/>
      <c r="TSX19" s="9"/>
      <c r="TSY19" s="9"/>
      <c r="TSZ19" s="9"/>
      <c r="TTA19" s="9"/>
      <c r="TTB19" s="9"/>
      <c r="TTC19" s="9"/>
      <c r="TTD19" s="9"/>
      <c r="TTE19" s="9"/>
      <c r="TTF19" s="9"/>
      <c r="TTG19" s="9"/>
      <c r="TTH19" s="9"/>
      <c r="TTI19" s="9"/>
      <c r="TTJ19" s="9"/>
      <c r="TTK19" s="9"/>
      <c r="TTL19" s="9"/>
      <c r="TTM19" s="9"/>
      <c r="TTN19" s="9"/>
      <c r="TTO19" s="9"/>
      <c r="TTP19" s="9"/>
      <c r="TTQ19" s="9"/>
      <c r="TTR19" s="9"/>
      <c r="TTS19" s="9"/>
      <c r="TTT19" s="9"/>
      <c r="TTU19" s="9"/>
      <c r="TTV19" s="9"/>
      <c r="TTW19" s="9"/>
      <c r="TTX19" s="9"/>
      <c r="TTY19" s="9"/>
      <c r="TTZ19" s="9"/>
      <c r="TUA19" s="9"/>
      <c r="TUB19" s="9"/>
      <c r="TUC19" s="9"/>
      <c r="TUD19" s="9"/>
      <c r="TUE19" s="9"/>
      <c r="TUF19" s="9"/>
      <c r="TUG19" s="9"/>
      <c r="TUH19" s="9"/>
      <c r="TUI19" s="9"/>
      <c r="TUJ19" s="9"/>
      <c r="TUK19" s="9"/>
      <c r="TUL19" s="9"/>
      <c r="TUM19" s="9"/>
      <c r="TUN19" s="9"/>
      <c r="TUO19" s="9"/>
      <c r="TUP19" s="9"/>
      <c r="TUQ19" s="9"/>
      <c r="TUR19" s="9"/>
      <c r="TUS19" s="9"/>
      <c r="TUT19" s="9"/>
      <c r="TUU19" s="9"/>
      <c r="TUV19" s="9"/>
      <c r="TUW19" s="9"/>
      <c r="TUX19" s="9"/>
      <c r="TUY19" s="9"/>
      <c r="TUZ19" s="9"/>
      <c r="TVA19" s="9"/>
      <c r="TVB19" s="9"/>
      <c r="TVC19" s="9"/>
      <c r="TVD19" s="9"/>
      <c r="TVE19" s="9"/>
      <c r="TVF19" s="9"/>
      <c r="TVG19" s="9"/>
      <c r="TVH19" s="9"/>
      <c r="TVI19" s="9"/>
      <c r="TVJ19" s="9"/>
      <c r="TVK19" s="9"/>
      <c r="TVL19" s="9"/>
      <c r="TVM19" s="9"/>
      <c r="TVN19" s="9"/>
      <c r="TVO19" s="9"/>
      <c r="TVP19" s="9"/>
      <c r="TVQ19" s="9"/>
      <c r="TVR19" s="9"/>
      <c r="TVS19" s="9"/>
      <c r="TVT19" s="9"/>
      <c r="TVU19" s="9"/>
      <c r="TVV19" s="9"/>
      <c r="TVW19" s="9"/>
      <c r="TVX19" s="9"/>
      <c r="TVY19" s="9"/>
      <c r="TVZ19" s="9"/>
      <c r="TWA19" s="9"/>
      <c r="TWB19" s="9"/>
      <c r="TWC19" s="9"/>
      <c r="TWD19" s="9"/>
      <c r="TWE19" s="9"/>
      <c r="TWF19" s="9"/>
      <c r="TWG19" s="9"/>
      <c r="TWH19" s="9"/>
      <c r="TWI19" s="9"/>
      <c r="TWJ19" s="9"/>
      <c r="TWK19" s="9"/>
      <c r="TWL19" s="9"/>
      <c r="TWM19" s="9"/>
      <c r="TWN19" s="9"/>
      <c r="TWO19" s="9"/>
      <c r="TWP19" s="9"/>
      <c r="TWQ19" s="9"/>
      <c r="TWR19" s="9"/>
      <c r="TWS19" s="9"/>
      <c r="TWT19" s="9"/>
      <c r="TWU19" s="9"/>
      <c r="TWV19" s="9"/>
      <c r="TWW19" s="9"/>
      <c r="TWX19" s="9"/>
      <c r="TWY19" s="9"/>
      <c r="TWZ19" s="9"/>
      <c r="TXA19" s="9"/>
      <c r="TXB19" s="9"/>
      <c r="TXC19" s="9"/>
      <c r="TXD19" s="9"/>
      <c r="TXE19" s="9"/>
      <c r="TXF19" s="9"/>
      <c r="TXG19" s="9"/>
      <c r="TXH19" s="9"/>
      <c r="TXI19" s="9"/>
      <c r="TXJ19" s="9"/>
      <c r="TXK19" s="9"/>
      <c r="TXL19" s="9"/>
      <c r="TXM19" s="9"/>
      <c r="TXN19" s="9"/>
      <c r="TXO19" s="9"/>
      <c r="TXP19" s="9"/>
      <c r="TXQ19" s="9"/>
      <c r="TXR19" s="9"/>
      <c r="TXS19" s="9"/>
      <c r="TXT19" s="9"/>
      <c r="TXU19" s="9"/>
      <c r="TXV19" s="9"/>
      <c r="TXW19" s="9"/>
      <c r="TXX19" s="9"/>
      <c r="TXY19" s="9"/>
      <c r="TXZ19" s="9"/>
      <c r="TYA19" s="9"/>
      <c r="TYB19" s="9"/>
      <c r="TYC19" s="9"/>
      <c r="TYD19" s="9"/>
      <c r="TYE19" s="9"/>
      <c r="TYF19" s="9"/>
      <c r="TYG19" s="9"/>
      <c r="TYH19" s="9"/>
      <c r="TYI19" s="9"/>
      <c r="TYJ19" s="9"/>
      <c r="TYK19" s="9"/>
      <c r="TYL19" s="9"/>
      <c r="TYM19" s="9"/>
      <c r="TYN19" s="9"/>
      <c r="TYO19" s="9"/>
      <c r="TYP19" s="9"/>
      <c r="TYQ19" s="9"/>
      <c r="TYR19" s="9"/>
      <c r="TYS19" s="9"/>
      <c r="TYT19" s="9"/>
      <c r="TYU19" s="9"/>
      <c r="TYV19" s="9"/>
      <c r="TYW19" s="9"/>
      <c r="TYX19" s="9"/>
      <c r="TYY19" s="9"/>
      <c r="TYZ19" s="9"/>
      <c r="TZA19" s="9"/>
      <c r="TZB19" s="9"/>
      <c r="TZC19" s="9"/>
      <c r="TZD19" s="9"/>
      <c r="TZE19" s="9"/>
      <c r="TZF19" s="9"/>
      <c r="TZG19" s="9"/>
      <c r="TZH19" s="9"/>
      <c r="TZI19" s="9"/>
      <c r="TZJ19" s="9"/>
      <c r="TZK19" s="9"/>
      <c r="TZL19" s="9"/>
      <c r="TZM19" s="9"/>
      <c r="TZN19" s="9"/>
      <c r="TZO19" s="9"/>
      <c r="TZP19" s="9"/>
      <c r="TZQ19" s="9"/>
      <c r="TZR19" s="9"/>
      <c r="TZS19" s="9"/>
      <c r="TZT19" s="9"/>
      <c r="TZU19" s="9"/>
      <c r="TZV19" s="9"/>
      <c r="TZW19" s="9"/>
      <c r="TZX19" s="9"/>
      <c r="TZY19" s="9"/>
      <c r="TZZ19" s="9"/>
      <c r="UAA19" s="9"/>
      <c r="UAB19" s="9"/>
      <c r="UAC19" s="9"/>
      <c r="UAD19" s="9"/>
      <c r="UAE19" s="9"/>
      <c r="UAF19" s="9"/>
      <c r="UAG19" s="9"/>
      <c r="UAH19" s="9"/>
      <c r="UAI19" s="9"/>
      <c r="UAJ19" s="9"/>
      <c r="UAK19" s="9"/>
      <c r="UAL19" s="9"/>
      <c r="UAM19" s="9"/>
      <c r="UAN19" s="9"/>
      <c r="UAO19" s="9"/>
      <c r="UAP19" s="9"/>
      <c r="UAQ19" s="9"/>
      <c r="UAR19" s="9"/>
      <c r="UAS19" s="9"/>
      <c r="UAT19" s="9"/>
      <c r="UAU19" s="9"/>
      <c r="UAV19" s="9"/>
      <c r="UAW19" s="9"/>
      <c r="UAX19" s="9"/>
      <c r="UAY19" s="9"/>
      <c r="UAZ19" s="9"/>
      <c r="UBA19" s="9"/>
      <c r="UBB19" s="9"/>
      <c r="UBC19" s="9"/>
      <c r="UBD19" s="9"/>
      <c r="UBE19" s="9"/>
      <c r="UBF19" s="9"/>
      <c r="UBG19" s="9"/>
      <c r="UBH19" s="9"/>
      <c r="UBI19" s="9"/>
      <c r="UBJ19" s="9"/>
      <c r="UBK19" s="9"/>
      <c r="UBL19" s="9"/>
      <c r="UBM19" s="9"/>
      <c r="UBN19" s="9"/>
      <c r="UBO19" s="9"/>
      <c r="UBP19" s="9"/>
      <c r="UBQ19" s="9"/>
      <c r="UBR19" s="9"/>
      <c r="UBS19" s="9"/>
      <c r="UBT19" s="9"/>
      <c r="UBU19" s="9"/>
      <c r="UBV19" s="9"/>
      <c r="UBW19" s="9"/>
      <c r="UBX19" s="9"/>
      <c r="UBY19" s="9"/>
      <c r="UBZ19" s="9"/>
      <c r="UCA19" s="9"/>
      <c r="UCB19" s="9"/>
      <c r="UCC19" s="9"/>
      <c r="UCD19" s="9"/>
      <c r="UCE19" s="9"/>
      <c r="UCF19" s="9"/>
      <c r="UCG19" s="9"/>
      <c r="UCH19" s="9"/>
      <c r="UCI19" s="9"/>
      <c r="UCJ19" s="9"/>
      <c r="UCK19" s="9"/>
      <c r="UCL19" s="9"/>
      <c r="UCM19" s="9"/>
      <c r="UCN19" s="9"/>
      <c r="UCO19" s="9"/>
      <c r="UCP19" s="9"/>
      <c r="UCQ19" s="9"/>
      <c r="UCR19" s="9"/>
      <c r="UCS19" s="9"/>
      <c r="UCT19" s="9"/>
      <c r="UCU19" s="9"/>
      <c r="UCV19" s="9"/>
      <c r="UCW19" s="9"/>
      <c r="UCX19" s="9"/>
      <c r="UCY19" s="9"/>
      <c r="UCZ19" s="9"/>
      <c r="UDA19" s="9"/>
      <c r="UDB19" s="9"/>
      <c r="UDC19" s="9"/>
      <c r="UDD19" s="9"/>
      <c r="UDE19" s="9"/>
      <c r="UDF19" s="9"/>
      <c r="UDG19" s="9"/>
      <c r="UDH19" s="9"/>
      <c r="UDI19" s="9"/>
      <c r="UDJ19" s="9"/>
      <c r="UDK19" s="9"/>
      <c r="UDL19" s="9"/>
      <c r="UDM19" s="9"/>
      <c r="UDN19" s="9"/>
      <c r="UDO19" s="9"/>
      <c r="UDP19" s="9"/>
      <c r="UDQ19" s="9"/>
      <c r="UDR19" s="9"/>
      <c r="UDS19" s="9"/>
      <c r="UDT19" s="9"/>
      <c r="UDU19" s="9"/>
      <c r="UDV19" s="9"/>
      <c r="UDW19" s="9"/>
      <c r="UDX19" s="9"/>
      <c r="UDY19" s="9"/>
      <c r="UDZ19" s="9"/>
      <c r="UEA19" s="9"/>
      <c r="UEB19" s="9"/>
      <c r="UEC19" s="9"/>
      <c r="UED19" s="9"/>
      <c r="UEE19" s="9"/>
      <c r="UEF19" s="9"/>
      <c r="UEG19" s="9"/>
      <c r="UEH19" s="9"/>
      <c r="UEI19" s="9"/>
      <c r="UEJ19" s="9"/>
      <c r="UEK19" s="9"/>
      <c r="UEL19" s="9"/>
      <c r="UEM19" s="9"/>
      <c r="UEN19" s="9"/>
      <c r="UEO19" s="9"/>
      <c r="UEP19" s="9"/>
      <c r="UEQ19" s="9"/>
      <c r="UER19" s="9"/>
      <c r="UES19" s="9"/>
      <c r="UET19" s="9"/>
      <c r="UEU19" s="9"/>
      <c r="UEV19" s="9"/>
      <c r="UEW19" s="9"/>
      <c r="UEX19" s="9"/>
      <c r="UEY19" s="9"/>
      <c r="UEZ19" s="9"/>
      <c r="UFA19" s="9"/>
      <c r="UFB19" s="9"/>
      <c r="UFC19" s="9"/>
      <c r="UFD19" s="9"/>
      <c r="UFE19" s="9"/>
      <c r="UFF19" s="9"/>
      <c r="UFG19" s="9"/>
      <c r="UFH19" s="9"/>
      <c r="UFI19" s="9"/>
      <c r="UFJ19" s="9"/>
      <c r="UFK19" s="9"/>
      <c r="UFL19" s="9"/>
      <c r="UFM19" s="9"/>
      <c r="UFN19" s="9"/>
      <c r="UFO19" s="9"/>
      <c r="UFP19" s="9"/>
      <c r="UFQ19" s="9"/>
      <c r="UFR19" s="9"/>
      <c r="UFS19" s="9"/>
      <c r="UFT19" s="9"/>
      <c r="UFU19" s="9"/>
      <c r="UFV19" s="9"/>
      <c r="UFW19" s="9"/>
      <c r="UFX19" s="9"/>
      <c r="UFY19" s="9"/>
      <c r="UFZ19" s="9"/>
      <c r="UGA19" s="9"/>
      <c r="UGB19" s="9"/>
      <c r="UGC19" s="9"/>
      <c r="UGD19" s="9"/>
      <c r="UGE19" s="9"/>
      <c r="UGF19" s="9"/>
      <c r="UGG19" s="9"/>
      <c r="UGH19" s="9"/>
      <c r="UGI19" s="9"/>
      <c r="UGJ19" s="9"/>
      <c r="UGK19" s="9"/>
      <c r="UGL19" s="9"/>
      <c r="UGM19" s="9"/>
      <c r="UGN19" s="9"/>
      <c r="UGO19" s="9"/>
      <c r="UGP19" s="9"/>
      <c r="UGQ19" s="9"/>
      <c r="UGR19" s="9"/>
      <c r="UGS19" s="9"/>
      <c r="UGT19" s="9"/>
      <c r="UGU19" s="9"/>
      <c r="UGV19" s="9"/>
      <c r="UGW19" s="9"/>
      <c r="UGX19" s="9"/>
      <c r="UGY19" s="9"/>
      <c r="UGZ19" s="9"/>
      <c r="UHA19" s="9"/>
      <c r="UHB19" s="9"/>
      <c r="UHC19" s="9"/>
      <c r="UHD19" s="9"/>
      <c r="UHE19" s="9"/>
      <c r="UHF19" s="9"/>
      <c r="UHG19" s="9"/>
      <c r="UHH19" s="9"/>
      <c r="UHI19" s="9"/>
      <c r="UHJ19" s="9"/>
      <c r="UHK19" s="9"/>
      <c r="UHL19" s="9"/>
      <c r="UHM19" s="9"/>
      <c r="UHN19" s="9"/>
      <c r="UHO19" s="9"/>
      <c r="UHP19" s="9"/>
      <c r="UHQ19" s="9"/>
      <c r="UHR19" s="9"/>
      <c r="UHS19" s="9"/>
      <c r="UHT19" s="9"/>
      <c r="UHU19" s="9"/>
      <c r="UHV19" s="9"/>
      <c r="UHW19" s="9"/>
      <c r="UHX19" s="9"/>
      <c r="UHY19" s="9"/>
      <c r="UHZ19" s="9"/>
      <c r="UIA19" s="9"/>
      <c r="UIB19" s="9"/>
      <c r="UIC19" s="9"/>
      <c r="UID19" s="9"/>
      <c r="UIE19" s="9"/>
      <c r="UIF19" s="9"/>
      <c r="UIG19" s="9"/>
      <c r="UIH19" s="9"/>
      <c r="UII19" s="9"/>
      <c r="UIJ19" s="9"/>
      <c r="UIK19" s="9"/>
      <c r="UIL19" s="9"/>
      <c r="UIM19" s="9"/>
      <c r="UIN19" s="9"/>
      <c r="UIO19" s="9"/>
      <c r="UIP19" s="9"/>
      <c r="UIQ19" s="9"/>
      <c r="UIR19" s="9"/>
      <c r="UIS19" s="9"/>
      <c r="UIT19" s="9"/>
      <c r="UIU19" s="9"/>
      <c r="UIV19" s="9"/>
      <c r="UIW19" s="9"/>
      <c r="UIX19" s="9"/>
      <c r="UIY19" s="9"/>
      <c r="UIZ19" s="9"/>
      <c r="UJA19" s="9"/>
      <c r="UJB19" s="9"/>
      <c r="UJC19" s="9"/>
      <c r="UJD19" s="9"/>
      <c r="UJE19" s="9"/>
      <c r="UJF19" s="9"/>
      <c r="UJG19" s="9"/>
      <c r="UJH19" s="9"/>
      <c r="UJI19" s="9"/>
      <c r="UJJ19" s="9"/>
      <c r="UJK19" s="9"/>
      <c r="UJL19" s="9"/>
      <c r="UJM19" s="9"/>
      <c r="UJN19" s="9"/>
      <c r="UJO19" s="9"/>
      <c r="UJP19" s="9"/>
      <c r="UJQ19" s="9"/>
      <c r="UJR19" s="9"/>
      <c r="UJS19" s="9"/>
      <c r="UJT19" s="9"/>
      <c r="UJU19" s="9"/>
      <c r="UJV19" s="9"/>
      <c r="UJW19" s="9"/>
      <c r="UJX19" s="9"/>
      <c r="UJY19" s="9"/>
      <c r="UJZ19" s="9"/>
      <c r="UKA19" s="9"/>
      <c r="UKB19" s="9"/>
      <c r="UKC19" s="9"/>
      <c r="UKD19" s="9"/>
      <c r="UKE19" s="9"/>
      <c r="UKF19" s="9"/>
      <c r="UKG19" s="9"/>
      <c r="UKH19" s="9"/>
      <c r="UKI19" s="9"/>
      <c r="UKJ19" s="9"/>
      <c r="UKK19" s="9"/>
      <c r="UKL19" s="9"/>
      <c r="UKM19" s="9"/>
      <c r="UKN19" s="9"/>
      <c r="UKO19" s="9"/>
      <c r="UKP19" s="9"/>
      <c r="UKQ19" s="9"/>
      <c r="UKR19" s="9"/>
      <c r="UKS19" s="9"/>
      <c r="UKT19" s="9"/>
      <c r="UKU19" s="9"/>
      <c r="UKV19" s="9"/>
      <c r="UKW19" s="9"/>
      <c r="UKX19" s="9"/>
      <c r="UKY19" s="9"/>
      <c r="UKZ19" s="9"/>
      <c r="ULA19" s="9"/>
      <c r="ULB19" s="9"/>
      <c r="ULC19" s="9"/>
      <c r="ULD19" s="9"/>
      <c r="ULE19" s="9"/>
      <c r="ULF19" s="9"/>
      <c r="ULG19" s="9"/>
      <c r="ULH19" s="9"/>
      <c r="ULI19" s="9"/>
      <c r="ULJ19" s="9"/>
      <c r="ULK19" s="9"/>
      <c r="ULL19" s="9"/>
      <c r="ULM19" s="9"/>
      <c r="ULN19" s="9"/>
      <c r="ULO19" s="9"/>
      <c r="ULP19" s="9"/>
      <c r="ULQ19" s="9"/>
      <c r="ULR19" s="9"/>
      <c r="ULS19" s="9"/>
      <c r="ULT19" s="9"/>
      <c r="ULU19" s="9"/>
      <c r="ULV19" s="9"/>
      <c r="ULW19" s="9"/>
      <c r="ULX19" s="9"/>
      <c r="ULY19" s="9"/>
      <c r="ULZ19" s="9"/>
      <c r="UMA19" s="9"/>
      <c r="UMB19" s="9"/>
      <c r="UMC19" s="9"/>
      <c r="UMD19" s="9"/>
      <c r="UME19" s="9"/>
      <c r="UMF19" s="9"/>
      <c r="UMG19" s="9"/>
      <c r="UMH19" s="9"/>
      <c r="UMI19" s="9"/>
      <c r="UMJ19" s="9"/>
      <c r="UMK19" s="9"/>
      <c r="UML19" s="9"/>
      <c r="UMM19" s="9"/>
      <c r="UMN19" s="9"/>
      <c r="UMO19" s="9"/>
      <c r="UMP19" s="9"/>
      <c r="UMQ19" s="9"/>
      <c r="UMR19" s="9"/>
      <c r="UMS19" s="9"/>
      <c r="UMT19" s="9"/>
      <c r="UMU19" s="9"/>
      <c r="UMV19" s="9"/>
      <c r="UMW19" s="9"/>
      <c r="UMX19" s="9"/>
      <c r="UMY19" s="9"/>
      <c r="UMZ19" s="9"/>
      <c r="UNA19" s="9"/>
      <c r="UNB19" s="9"/>
      <c r="UNC19" s="9"/>
      <c r="UND19" s="9"/>
      <c r="UNE19" s="9"/>
      <c r="UNF19" s="9"/>
      <c r="UNG19" s="9"/>
      <c r="UNH19" s="9"/>
      <c r="UNI19" s="9"/>
      <c r="UNJ19" s="9"/>
      <c r="UNK19" s="9"/>
      <c r="UNL19" s="9"/>
      <c r="UNM19" s="9"/>
      <c r="UNN19" s="9"/>
      <c r="UNO19" s="9"/>
      <c r="UNP19" s="9"/>
      <c r="UNQ19" s="9"/>
      <c r="UNR19" s="9"/>
      <c r="UNS19" s="9"/>
      <c r="UNT19" s="9"/>
      <c r="UNU19" s="9"/>
      <c r="UNV19" s="9"/>
      <c r="UNW19" s="9"/>
      <c r="UNX19" s="9"/>
      <c r="UNY19" s="9"/>
      <c r="UNZ19" s="9"/>
      <c r="UOA19" s="9"/>
      <c r="UOB19" s="9"/>
      <c r="UOC19" s="9"/>
      <c r="UOD19" s="9"/>
      <c r="UOE19" s="9"/>
      <c r="UOF19" s="9"/>
      <c r="UOG19" s="9"/>
      <c r="UOH19" s="9"/>
      <c r="UOI19" s="9"/>
      <c r="UOJ19" s="9"/>
      <c r="UOK19" s="9"/>
      <c r="UOL19" s="9"/>
      <c r="UOM19" s="9"/>
      <c r="UON19" s="9"/>
      <c r="UOO19" s="9"/>
      <c r="UOP19" s="9"/>
      <c r="UOQ19" s="9"/>
      <c r="UOR19" s="9"/>
      <c r="UOS19" s="9"/>
      <c r="UOT19" s="9"/>
      <c r="UOU19" s="9"/>
      <c r="UOV19" s="9"/>
      <c r="UOW19" s="9"/>
      <c r="UOX19" s="9"/>
      <c r="UOY19" s="9"/>
      <c r="UOZ19" s="9"/>
      <c r="UPA19" s="9"/>
      <c r="UPB19" s="9"/>
      <c r="UPC19" s="9"/>
      <c r="UPD19" s="9"/>
      <c r="UPE19" s="9"/>
      <c r="UPF19" s="9"/>
      <c r="UPG19" s="9"/>
      <c r="UPH19" s="9"/>
      <c r="UPI19" s="9"/>
      <c r="UPJ19" s="9"/>
      <c r="UPK19" s="9"/>
      <c r="UPL19" s="9"/>
      <c r="UPM19" s="9"/>
      <c r="UPN19" s="9"/>
      <c r="UPO19" s="9"/>
      <c r="UPP19" s="9"/>
      <c r="UPQ19" s="9"/>
      <c r="UPR19" s="9"/>
      <c r="UPS19" s="9"/>
      <c r="UPT19" s="9"/>
      <c r="UPU19" s="9"/>
      <c r="UPV19" s="9"/>
      <c r="UPW19" s="9"/>
      <c r="UPX19" s="9"/>
      <c r="UPY19" s="9"/>
      <c r="UPZ19" s="9"/>
      <c r="UQA19" s="9"/>
      <c r="UQB19" s="9"/>
      <c r="UQC19" s="9"/>
      <c r="UQD19" s="9"/>
      <c r="UQE19" s="9"/>
      <c r="UQF19" s="9"/>
      <c r="UQG19" s="9"/>
      <c r="UQH19" s="9"/>
      <c r="UQI19" s="9"/>
      <c r="UQJ19" s="9"/>
      <c r="UQK19" s="9"/>
      <c r="UQL19" s="9"/>
      <c r="UQM19" s="9"/>
      <c r="UQN19" s="9"/>
      <c r="UQO19" s="9"/>
      <c r="UQP19" s="9"/>
      <c r="UQQ19" s="9"/>
      <c r="UQR19" s="9"/>
      <c r="UQS19" s="9"/>
      <c r="UQT19" s="9"/>
      <c r="UQU19" s="9"/>
      <c r="UQV19" s="9"/>
      <c r="UQW19" s="9"/>
      <c r="UQX19" s="9"/>
      <c r="UQY19" s="9"/>
      <c r="UQZ19" s="9"/>
      <c r="URA19" s="9"/>
      <c r="URB19" s="9"/>
      <c r="URC19" s="9"/>
      <c r="URD19" s="9"/>
      <c r="URE19" s="9"/>
      <c r="URF19" s="9"/>
      <c r="URG19" s="9"/>
      <c r="URH19" s="9"/>
      <c r="URI19" s="9"/>
      <c r="URJ19" s="9"/>
      <c r="URK19" s="9"/>
      <c r="URL19" s="9"/>
      <c r="URM19" s="9"/>
      <c r="URN19" s="9"/>
      <c r="URO19" s="9"/>
      <c r="URP19" s="9"/>
      <c r="URQ19" s="9"/>
      <c r="URR19" s="9"/>
      <c r="URS19" s="9"/>
      <c r="URT19" s="9"/>
      <c r="URU19" s="9"/>
      <c r="URV19" s="9"/>
      <c r="URW19" s="9"/>
      <c r="URX19" s="9"/>
      <c r="URY19" s="9"/>
      <c r="URZ19" s="9"/>
      <c r="USA19" s="9"/>
      <c r="USB19" s="9"/>
      <c r="USC19" s="9"/>
      <c r="USD19" s="9"/>
      <c r="USE19" s="9"/>
      <c r="USF19" s="9"/>
      <c r="USG19" s="9"/>
      <c r="USH19" s="9"/>
      <c r="USI19" s="9"/>
      <c r="USJ19" s="9"/>
      <c r="USK19" s="9"/>
      <c r="USL19" s="9"/>
      <c r="USM19" s="9"/>
      <c r="USN19" s="9"/>
      <c r="USO19" s="9"/>
      <c r="USP19" s="9"/>
      <c r="USQ19" s="9"/>
      <c r="USR19" s="9"/>
      <c r="USS19" s="9"/>
      <c r="UST19" s="9"/>
      <c r="USU19" s="9"/>
      <c r="USV19" s="9"/>
      <c r="USW19" s="9"/>
      <c r="USX19" s="9"/>
      <c r="USY19" s="9"/>
      <c r="USZ19" s="9"/>
      <c r="UTA19" s="9"/>
      <c r="UTB19" s="9"/>
      <c r="UTC19" s="9"/>
      <c r="UTD19" s="9"/>
      <c r="UTE19" s="9"/>
      <c r="UTF19" s="9"/>
      <c r="UTG19" s="9"/>
      <c r="UTH19" s="9"/>
      <c r="UTI19" s="9"/>
      <c r="UTJ19" s="9"/>
      <c r="UTK19" s="9"/>
      <c r="UTL19" s="9"/>
      <c r="UTM19" s="9"/>
      <c r="UTN19" s="9"/>
      <c r="UTO19" s="9"/>
      <c r="UTP19" s="9"/>
      <c r="UTQ19" s="9"/>
      <c r="UTR19" s="9"/>
      <c r="UTS19" s="9"/>
      <c r="UTT19" s="9"/>
      <c r="UTU19" s="9"/>
      <c r="UTV19" s="9"/>
      <c r="UTW19" s="9"/>
      <c r="UTX19" s="9"/>
      <c r="UTY19" s="9"/>
      <c r="UTZ19" s="9"/>
      <c r="UUA19" s="9"/>
      <c r="UUB19" s="9"/>
      <c r="UUC19" s="9"/>
      <c r="UUD19" s="9"/>
      <c r="UUE19" s="9"/>
      <c r="UUF19" s="9"/>
      <c r="UUG19" s="9"/>
      <c r="UUH19" s="9"/>
      <c r="UUI19" s="9"/>
      <c r="UUJ19" s="9"/>
      <c r="UUK19" s="9"/>
      <c r="UUL19" s="9"/>
      <c r="UUM19" s="9"/>
      <c r="UUN19" s="9"/>
      <c r="UUO19" s="9"/>
      <c r="UUP19" s="9"/>
      <c r="UUQ19" s="9"/>
      <c r="UUR19" s="9"/>
      <c r="UUS19" s="9"/>
      <c r="UUT19" s="9"/>
      <c r="UUU19" s="9"/>
      <c r="UUV19" s="9"/>
      <c r="UUW19" s="9"/>
      <c r="UUX19" s="9"/>
      <c r="UUY19" s="9"/>
      <c r="UUZ19" s="9"/>
      <c r="UVA19" s="9"/>
      <c r="UVB19" s="9"/>
      <c r="UVC19" s="9"/>
      <c r="UVD19" s="9"/>
      <c r="UVE19" s="9"/>
      <c r="UVF19" s="9"/>
      <c r="UVG19" s="9"/>
      <c r="UVH19" s="9"/>
      <c r="UVI19" s="9"/>
      <c r="UVJ19" s="9"/>
      <c r="UVK19" s="9"/>
      <c r="UVL19" s="9"/>
      <c r="UVM19" s="9"/>
      <c r="UVN19" s="9"/>
      <c r="UVO19" s="9"/>
      <c r="UVP19" s="9"/>
      <c r="UVQ19" s="9"/>
      <c r="UVR19" s="9"/>
      <c r="UVS19" s="9"/>
      <c r="UVT19" s="9"/>
      <c r="UVU19" s="9"/>
      <c r="UVV19" s="9"/>
      <c r="UVW19" s="9"/>
      <c r="UVX19" s="9"/>
      <c r="UVY19" s="9"/>
      <c r="UVZ19" s="9"/>
      <c r="UWA19" s="9"/>
      <c r="UWB19" s="9"/>
      <c r="UWC19" s="9"/>
      <c r="UWD19" s="9"/>
      <c r="UWE19" s="9"/>
      <c r="UWF19" s="9"/>
      <c r="UWG19" s="9"/>
      <c r="UWH19" s="9"/>
      <c r="UWI19" s="9"/>
      <c r="UWJ19" s="9"/>
      <c r="UWK19" s="9"/>
      <c r="UWL19" s="9"/>
      <c r="UWM19" s="9"/>
      <c r="UWN19" s="9"/>
      <c r="UWO19" s="9"/>
      <c r="UWP19" s="9"/>
      <c r="UWQ19" s="9"/>
      <c r="UWR19" s="9"/>
      <c r="UWS19" s="9"/>
      <c r="UWT19" s="9"/>
      <c r="UWU19" s="9"/>
      <c r="UWV19" s="9"/>
      <c r="UWW19" s="9"/>
      <c r="UWX19" s="9"/>
      <c r="UWY19" s="9"/>
      <c r="UWZ19" s="9"/>
      <c r="UXA19" s="9"/>
      <c r="UXB19" s="9"/>
      <c r="UXC19" s="9"/>
      <c r="UXD19" s="9"/>
      <c r="UXE19" s="9"/>
      <c r="UXF19" s="9"/>
      <c r="UXG19" s="9"/>
      <c r="UXH19" s="9"/>
      <c r="UXI19" s="9"/>
      <c r="UXJ19" s="9"/>
      <c r="UXK19" s="9"/>
      <c r="UXL19" s="9"/>
      <c r="UXM19" s="9"/>
      <c r="UXN19" s="9"/>
      <c r="UXO19" s="9"/>
      <c r="UXP19" s="9"/>
      <c r="UXQ19" s="9"/>
      <c r="UXR19" s="9"/>
      <c r="UXS19" s="9"/>
      <c r="UXT19" s="9"/>
      <c r="UXU19" s="9"/>
      <c r="UXV19" s="9"/>
      <c r="UXW19" s="9"/>
      <c r="UXX19" s="9"/>
      <c r="UXY19" s="9"/>
      <c r="UXZ19" s="9"/>
      <c r="UYA19" s="9"/>
      <c r="UYB19" s="9"/>
      <c r="UYC19" s="9"/>
      <c r="UYD19" s="9"/>
      <c r="UYE19" s="9"/>
      <c r="UYF19" s="9"/>
      <c r="UYG19" s="9"/>
      <c r="UYH19" s="9"/>
      <c r="UYI19" s="9"/>
      <c r="UYJ19" s="9"/>
      <c r="UYK19" s="9"/>
      <c r="UYL19" s="9"/>
      <c r="UYM19" s="9"/>
      <c r="UYN19" s="9"/>
      <c r="UYO19" s="9"/>
      <c r="UYP19" s="9"/>
      <c r="UYQ19" s="9"/>
      <c r="UYR19" s="9"/>
      <c r="UYS19" s="9"/>
      <c r="UYT19" s="9"/>
      <c r="UYU19" s="9"/>
      <c r="UYV19" s="9"/>
      <c r="UYW19" s="9"/>
      <c r="UYX19" s="9"/>
      <c r="UYY19" s="9"/>
      <c r="UYZ19" s="9"/>
      <c r="UZA19" s="9"/>
      <c r="UZB19" s="9"/>
      <c r="UZC19" s="9"/>
      <c r="UZD19" s="9"/>
      <c r="UZE19" s="9"/>
      <c r="UZF19" s="9"/>
      <c r="UZG19" s="9"/>
      <c r="UZH19" s="9"/>
      <c r="UZI19" s="9"/>
      <c r="UZJ19" s="9"/>
      <c r="UZK19" s="9"/>
      <c r="UZL19" s="9"/>
      <c r="UZM19" s="9"/>
      <c r="UZN19" s="9"/>
      <c r="UZO19" s="9"/>
      <c r="UZP19" s="9"/>
      <c r="UZQ19" s="9"/>
      <c r="UZR19" s="9"/>
      <c r="UZS19" s="9"/>
      <c r="UZT19" s="9"/>
      <c r="UZU19" s="9"/>
      <c r="UZV19" s="9"/>
      <c r="UZW19" s="9"/>
      <c r="UZX19" s="9"/>
      <c r="UZY19" s="9"/>
      <c r="UZZ19" s="9"/>
      <c r="VAA19" s="9"/>
      <c r="VAB19" s="9"/>
      <c r="VAC19" s="9"/>
      <c r="VAD19" s="9"/>
      <c r="VAE19" s="9"/>
      <c r="VAF19" s="9"/>
      <c r="VAG19" s="9"/>
      <c r="VAH19" s="9"/>
      <c r="VAI19" s="9"/>
      <c r="VAJ19" s="9"/>
      <c r="VAK19" s="9"/>
      <c r="VAL19" s="9"/>
      <c r="VAM19" s="9"/>
      <c r="VAN19" s="9"/>
      <c r="VAO19" s="9"/>
      <c r="VAP19" s="9"/>
      <c r="VAQ19" s="9"/>
      <c r="VAR19" s="9"/>
      <c r="VAS19" s="9"/>
      <c r="VAT19" s="9"/>
      <c r="VAU19" s="9"/>
      <c r="VAV19" s="9"/>
      <c r="VAW19" s="9"/>
      <c r="VAX19" s="9"/>
      <c r="VAY19" s="9"/>
      <c r="VAZ19" s="9"/>
      <c r="VBA19" s="9"/>
      <c r="VBB19" s="9"/>
      <c r="VBC19" s="9"/>
      <c r="VBD19" s="9"/>
      <c r="VBE19" s="9"/>
      <c r="VBF19" s="9"/>
      <c r="VBG19" s="9"/>
      <c r="VBH19" s="9"/>
      <c r="VBI19" s="9"/>
      <c r="VBJ19" s="9"/>
      <c r="VBK19" s="9"/>
      <c r="VBL19" s="9"/>
      <c r="VBM19" s="9"/>
      <c r="VBN19" s="9"/>
      <c r="VBO19" s="9"/>
      <c r="VBP19" s="9"/>
      <c r="VBQ19" s="9"/>
      <c r="VBR19" s="9"/>
      <c r="VBS19" s="9"/>
      <c r="VBT19" s="9"/>
      <c r="VBU19" s="9"/>
      <c r="VBV19" s="9"/>
      <c r="VBW19" s="9"/>
      <c r="VBX19" s="9"/>
      <c r="VBY19" s="9"/>
      <c r="VBZ19" s="9"/>
      <c r="VCA19" s="9"/>
      <c r="VCB19" s="9"/>
      <c r="VCC19" s="9"/>
      <c r="VCD19" s="9"/>
      <c r="VCE19" s="9"/>
      <c r="VCF19" s="9"/>
      <c r="VCG19" s="9"/>
      <c r="VCH19" s="9"/>
      <c r="VCI19" s="9"/>
      <c r="VCJ19" s="9"/>
      <c r="VCK19" s="9"/>
      <c r="VCL19" s="9"/>
      <c r="VCM19" s="9"/>
      <c r="VCN19" s="9"/>
      <c r="VCO19" s="9"/>
      <c r="VCP19" s="9"/>
      <c r="VCQ19" s="9"/>
      <c r="VCR19" s="9"/>
      <c r="VCS19" s="9"/>
      <c r="VCT19" s="9"/>
      <c r="VCU19" s="9"/>
      <c r="VCV19" s="9"/>
      <c r="VCW19" s="9"/>
      <c r="VCX19" s="9"/>
      <c r="VCY19" s="9"/>
      <c r="VCZ19" s="9"/>
      <c r="VDA19" s="9"/>
      <c r="VDB19" s="9"/>
      <c r="VDC19" s="9"/>
      <c r="VDD19" s="9"/>
      <c r="VDE19" s="9"/>
      <c r="VDF19" s="9"/>
      <c r="VDG19" s="9"/>
      <c r="VDH19" s="9"/>
      <c r="VDI19" s="9"/>
      <c r="VDJ19" s="9"/>
      <c r="VDK19" s="9"/>
      <c r="VDL19" s="9"/>
      <c r="VDM19" s="9"/>
      <c r="VDN19" s="9"/>
      <c r="VDO19" s="9"/>
      <c r="VDP19" s="9"/>
      <c r="VDQ19" s="9"/>
      <c r="VDR19" s="9"/>
      <c r="VDS19" s="9"/>
      <c r="VDT19" s="9"/>
      <c r="VDU19" s="9"/>
      <c r="VDV19" s="9"/>
      <c r="VDW19" s="9"/>
      <c r="VDX19" s="9"/>
      <c r="VDY19" s="9"/>
      <c r="VDZ19" s="9"/>
      <c r="VEA19" s="9"/>
      <c r="VEB19" s="9"/>
      <c r="VEC19" s="9"/>
      <c r="VED19" s="9"/>
      <c r="VEE19" s="9"/>
      <c r="VEF19" s="9"/>
      <c r="VEG19" s="9"/>
      <c r="VEH19" s="9"/>
      <c r="VEI19" s="9"/>
      <c r="VEJ19" s="9"/>
      <c r="VEK19" s="9"/>
      <c r="VEL19" s="9"/>
      <c r="VEM19" s="9"/>
      <c r="VEN19" s="9"/>
      <c r="VEO19" s="9"/>
      <c r="VEP19" s="9"/>
      <c r="VEQ19" s="9"/>
      <c r="VER19" s="9"/>
      <c r="VES19" s="9"/>
      <c r="VET19" s="9"/>
      <c r="VEU19" s="9"/>
      <c r="VEV19" s="9"/>
      <c r="VEW19" s="9"/>
      <c r="VEX19" s="9"/>
      <c r="VEY19" s="9"/>
      <c r="VEZ19" s="9"/>
      <c r="VFA19" s="9"/>
      <c r="VFB19" s="9"/>
      <c r="VFC19" s="9"/>
      <c r="VFD19" s="9"/>
      <c r="VFE19" s="9"/>
      <c r="VFF19" s="9"/>
      <c r="VFG19" s="9"/>
      <c r="VFH19" s="9"/>
      <c r="VFI19" s="9"/>
      <c r="VFJ19" s="9"/>
      <c r="VFK19" s="9"/>
      <c r="VFL19" s="9"/>
      <c r="VFM19" s="9"/>
      <c r="VFN19" s="9"/>
      <c r="VFO19" s="9"/>
      <c r="VFP19" s="9"/>
      <c r="VFQ19" s="9"/>
      <c r="VFR19" s="9"/>
      <c r="VFS19" s="9"/>
      <c r="VFT19" s="9"/>
      <c r="VFU19" s="9"/>
      <c r="VFV19" s="9"/>
      <c r="VFW19" s="9"/>
      <c r="VFX19" s="9"/>
      <c r="VFY19" s="9"/>
      <c r="VFZ19" s="9"/>
      <c r="VGA19" s="9"/>
      <c r="VGB19" s="9"/>
      <c r="VGC19" s="9"/>
      <c r="VGD19" s="9"/>
      <c r="VGE19" s="9"/>
      <c r="VGF19" s="9"/>
      <c r="VGG19" s="9"/>
      <c r="VGH19" s="9"/>
      <c r="VGI19" s="9"/>
      <c r="VGJ19" s="9"/>
      <c r="VGK19" s="9"/>
      <c r="VGL19" s="9"/>
      <c r="VGM19" s="9"/>
      <c r="VGN19" s="9"/>
      <c r="VGO19" s="9"/>
      <c r="VGP19" s="9"/>
      <c r="VGQ19" s="9"/>
      <c r="VGR19" s="9"/>
      <c r="VGS19" s="9"/>
      <c r="VGT19" s="9"/>
      <c r="VGU19" s="9"/>
      <c r="VGV19" s="9"/>
      <c r="VGW19" s="9"/>
      <c r="VGX19" s="9"/>
      <c r="VGY19" s="9"/>
      <c r="VGZ19" s="9"/>
      <c r="VHA19" s="9"/>
      <c r="VHB19" s="9"/>
      <c r="VHC19" s="9"/>
      <c r="VHD19" s="9"/>
      <c r="VHE19" s="9"/>
      <c r="VHF19" s="9"/>
      <c r="VHG19" s="9"/>
      <c r="VHH19" s="9"/>
      <c r="VHI19" s="9"/>
      <c r="VHJ19" s="9"/>
      <c r="VHK19" s="9"/>
      <c r="VHL19" s="9"/>
      <c r="VHM19" s="9"/>
      <c r="VHN19" s="9"/>
      <c r="VHO19" s="9"/>
      <c r="VHP19" s="9"/>
      <c r="VHQ19" s="9"/>
      <c r="VHR19" s="9"/>
      <c r="VHS19" s="9"/>
      <c r="VHT19" s="9"/>
      <c r="VHU19" s="9"/>
      <c r="VHV19" s="9"/>
      <c r="VHW19" s="9"/>
      <c r="VHX19" s="9"/>
      <c r="VHY19" s="9"/>
      <c r="VHZ19" s="9"/>
      <c r="VIA19" s="9"/>
      <c r="VIB19" s="9"/>
      <c r="VIC19" s="9"/>
      <c r="VID19" s="9"/>
      <c r="VIE19" s="9"/>
      <c r="VIF19" s="9"/>
      <c r="VIG19" s="9"/>
      <c r="VIH19" s="9"/>
      <c r="VII19" s="9"/>
      <c r="VIJ19" s="9"/>
      <c r="VIK19" s="9"/>
      <c r="VIL19" s="9"/>
      <c r="VIM19" s="9"/>
      <c r="VIN19" s="9"/>
      <c r="VIO19" s="9"/>
      <c r="VIP19" s="9"/>
      <c r="VIQ19" s="9"/>
      <c r="VIR19" s="9"/>
      <c r="VIS19" s="9"/>
      <c r="VIT19" s="9"/>
      <c r="VIU19" s="9"/>
      <c r="VIV19" s="9"/>
      <c r="VIW19" s="9"/>
      <c r="VIX19" s="9"/>
      <c r="VIY19" s="9"/>
      <c r="VIZ19" s="9"/>
      <c r="VJA19" s="9"/>
      <c r="VJB19" s="9"/>
      <c r="VJC19" s="9"/>
      <c r="VJD19" s="9"/>
      <c r="VJE19" s="9"/>
      <c r="VJF19" s="9"/>
      <c r="VJG19" s="9"/>
      <c r="VJH19" s="9"/>
      <c r="VJI19" s="9"/>
      <c r="VJJ19" s="9"/>
      <c r="VJK19" s="9"/>
      <c r="VJL19" s="9"/>
      <c r="VJM19" s="9"/>
      <c r="VJN19" s="9"/>
      <c r="VJO19" s="9"/>
      <c r="VJP19" s="9"/>
      <c r="VJQ19" s="9"/>
      <c r="VJR19" s="9"/>
      <c r="VJS19" s="9"/>
      <c r="VJT19" s="9"/>
      <c r="VJU19" s="9"/>
      <c r="VJV19" s="9"/>
      <c r="VJW19" s="9"/>
      <c r="VJX19" s="9"/>
      <c r="VJY19" s="9"/>
      <c r="VJZ19" s="9"/>
      <c r="VKA19" s="9"/>
      <c r="VKB19" s="9"/>
      <c r="VKC19" s="9"/>
      <c r="VKD19" s="9"/>
      <c r="VKE19" s="9"/>
      <c r="VKF19" s="9"/>
      <c r="VKG19" s="9"/>
      <c r="VKH19" s="9"/>
      <c r="VKI19" s="9"/>
      <c r="VKJ19" s="9"/>
      <c r="VKK19" s="9"/>
      <c r="VKL19" s="9"/>
      <c r="VKM19" s="9"/>
      <c r="VKN19" s="9"/>
      <c r="VKO19" s="9"/>
      <c r="VKP19" s="9"/>
      <c r="VKQ19" s="9"/>
      <c r="VKR19" s="9"/>
      <c r="VKS19" s="9"/>
      <c r="VKT19" s="9"/>
      <c r="VKU19" s="9"/>
      <c r="VKV19" s="9"/>
      <c r="VKW19" s="9"/>
      <c r="VKX19" s="9"/>
      <c r="VKY19" s="9"/>
      <c r="VKZ19" s="9"/>
      <c r="VLA19" s="9"/>
      <c r="VLB19" s="9"/>
      <c r="VLC19" s="9"/>
      <c r="VLD19" s="9"/>
      <c r="VLE19" s="9"/>
      <c r="VLF19" s="9"/>
      <c r="VLG19" s="9"/>
      <c r="VLH19" s="9"/>
      <c r="VLI19" s="9"/>
      <c r="VLJ19" s="9"/>
      <c r="VLK19" s="9"/>
      <c r="VLL19" s="9"/>
      <c r="VLM19" s="9"/>
      <c r="VLN19" s="9"/>
      <c r="VLO19" s="9"/>
      <c r="VLP19" s="9"/>
      <c r="VLQ19" s="9"/>
      <c r="VLR19" s="9"/>
      <c r="VLS19" s="9"/>
      <c r="VLT19" s="9"/>
      <c r="VLU19" s="9"/>
      <c r="VLV19" s="9"/>
      <c r="VLW19" s="9"/>
      <c r="VLX19" s="9"/>
      <c r="VLY19" s="9"/>
      <c r="VLZ19" s="9"/>
      <c r="VMA19" s="9"/>
      <c r="VMB19" s="9"/>
      <c r="VMC19" s="9"/>
      <c r="VMD19" s="9"/>
      <c r="VME19" s="9"/>
      <c r="VMF19" s="9"/>
      <c r="VMG19" s="9"/>
      <c r="VMH19" s="9"/>
      <c r="VMI19" s="9"/>
      <c r="VMJ19" s="9"/>
      <c r="VMK19" s="9"/>
      <c r="VML19" s="9"/>
      <c r="VMM19" s="9"/>
      <c r="VMN19" s="9"/>
      <c r="VMO19" s="9"/>
      <c r="VMP19" s="9"/>
      <c r="VMQ19" s="9"/>
      <c r="VMR19" s="9"/>
      <c r="VMS19" s="9"/>
      <c r="VMT19" s="9"/>
      <c r="VMU19" s="9"/>
      <c r="VMV19" s="9"/>
      <c r="VMW19" s="9"/>
      <c r="VMX19" s="9"/>
      <c r="VMY19" s="9"/>
      <c r="VMZ19" s="9"/>
      <c r="VNA19" s="9"/>
      <c r="VNB19" s="9"/>
      <c r="VNC19" s="9"/>
      <c r="VND19" s="9"/>
      <c r="VNE19" s="9"/>
      <c r="VNF19" s="9"/>
      <c r="VNG19" s="9"/>
      <c r="VNH19" s="9"/>
      <c r="VNI19" s="9"/>
      <c r="VNJ19" s="9"/>
      <c r="VNK19" s="9"/>
      <c r="VNL19" s="9"/>
      <c r="VNM19" s="9"/>
      <c r="VNN19" s="9"/>
      <c r="VNO19" s="9"/>
      <c r="VNP19" s="9"/>
      <c r="VNQ19" s="9"/>
      <c r="VNR19" s="9"/>
      <c r="VNS19" s="9"/>
      <c r="VNT19" s="9"/>
      <c r="VNU19" s="9"/>
      <c r="VNV19" s="9"/>
      <c r="VNW19" s="9"/>
      <c r="VNX19" s="9"/>
      <c r="VNY19" s="9"/>
      <c r="VNZ19" s="9"/>
      <c r="VOA19" s="9"/>
      <c r="VOB19" s="9"/>
      <c r="VOC19" s="9"/>
      <c r="VOD19" s="9"/>
      <c r="VOE19" s="9"/>
      <c r="VOF19" s="9"/>
      <c r="VOG19" s="9"/>
      <c r="VOH19" s="9"/>
      <c r="VOI19" s="9"/>
      <c r="VOJ19" s="9"/>
      <c r="VOK19" s="9"/>
      <c r="VOL19" s="9"/>
      <c r="VOM19" s="9"/>
      <c r="VON19" s="9"/>
      <c r="VOO19" s="9"/>
      <c r="VOP19" s="9"/>
      <c r="VOQ19" s="9"/>
      <c r="VOR19" s="9"/>
      <c r="VOS19" s="9"/>
      <c r="VOT19" s="9"/>
      <c r="VOU19" s="9"/>
      <c r="VOV19" s="9"/>
      <c r="VOW19" s="9"/>
      <c r="VOX19" s="9"/>
      <c r="VOY19" s="9"/>
      <c r="VOZ19" s="9"/>
      <c r="VPA19" s="9"/>
      <c r="VPB19" s="9"/>
      <c r="VPC19" s="9"/>
      <c r="VPD19" s="9"/>
      <c r="VPE19" s="9"/>
      <c r="VPF19" s="9"/>
      <c r="VPG19" s="9"/>
      <c r="VPH19" s="9"/>
      <c r="VPI19" s="9"/>
      <c r="VPJ19" s="9"/>
      <c r="VPK19" s="9"/>
      <c r="VPL19" s="9"/>
      <c r="VPM19" s="9"/>
      <c r="VPN19" s="9"/>
      <c r="VPO19" s="9"/>
      <c r="VPP19" s="9"/>
      <c r="VPQ19" s="9"/>
      <c r="VPR19" s="9"/>
      <c r="VPS19" s="9"/>
      <c r="VPT19" s="9"/>
      <c r="VPU19" s="9"/>
      <c r="VPV19" s="9"/>
      <c r="VPW19" s="9"/>
      <c r="VPX19" s="9"/>
      <c r="VPY19" s="9"/>
      <c r="VPZ19" s="9"/>
      <c r="VQA19" s="9"/>
      <c r="VQB19" s="9"/>
      <c r="VQC19" s="9"/>
      <c r="VQD19" s="9"/>
      <c r="VQE19" s="9"/>
      <c r="VQF19" s="9"/>
      <c r="VQG19" s="9"/>
      <c r="VQH19" s="9"/>
      <c r="VQI19" s="9"/>
      <c r="VQJ19" s="9"/>
      <c r="VQK19" s="9"/>
      <c r="VQL19" s="9"/>
      <c r="VQM19" s="9"/>
      <c r="VQN19" s="9"/>
      <c r="VQO19" s="9"/>
      <c r="VQP19" s="9"/>
      <c r="VQQ19" s="9"/>
      <c r="VQR19" s="9"/>
      <c r="VQS19" s="9"/>
      <c r="VQT19" s="9"/>
      <c r="VQU19" s="9"/>
      <c r="VQV19" s="9"/>
      <c r="VQW19" s="9"/>
      <c r="VQX19" s="9"/>
      <c r="VQY19" s="9"/>
      <c r="VQZ19" s="9"/>
      <c r="VRA19" s="9"/>
      <c r="VRB19" s="9"/>
      <c r="VRC19" s="9"/>
      <c r="VRD19" s="9"/>
      <c r="VRE19" s="9"/>
      <c r="VRF19" s="9"/>
      <c r="VRG19" s="9"/>
      <c r="VRH19" s="9"/>
      <c r="VRI19" s="9"/>
      <c r="VRJ19" s="9"/>
      <c r="VRK19" s="9"/>
      <c r="VRL19" s="9"/>
      <c r="VRM19" s="9"/>
      <c r="VRN19" s="9"/>
      <c r="VRO19" s="9"/>
      <c r="VRP19" s="9"/>
      <c r="VRQ19" s="9"/>
      <c r="VRR19" s="9"/>
      <c r="VRS19" s="9"/>
      <c r="VRT19" s="9"/>
      <c r="VRU19" s="9"/>
      <c r="VRV19" s="9"/>
      <c r="VRW19" s="9"/>
      <c r="VRX19" s="9"/>
      <c r="VRY19" s="9"/>
      <c r="VRZ19" s="9"/>
      <c r="VSA19" s="9"/>
      <c r="VSB19" s="9"/>
      <c r="VSC19" s="9"/>
      <c r="VSD19" s="9"/>
      <c r="VSE19" s="9"/>
      <c r="VSF19" s="9"/>
      <c r="VSG19" s="9"/>
      <c r="VSH19" s="9"/>
      <c r="VSI19" s="9"/>
      <c r="VSJ19" s="9"/>
      <c r="VSK19" s="9"/>
      <c r="VSL19" s="9"/>
      <c r="VSM19" s="9"/>
      <c r="VSN19" s="9"/>
      <c r="VSO19" s="9"/>
      <c r="VSP19" s="9"/>
      <c r="VSQ19" s="9"/>
      <c r="VSR19" s="9"/>
      <c r="VSS19" s="9"/>
      <c r="VST19" s="9"/>
      <c r="VSU19" s="9"/>
      <c r="VSV19" s="9"/>
      <c r="VSW19" s="9"/>
      <c r="VSX19" s="9"/>
      <c r="VSY19" s="9"/>
      <c r="VSZ19" s="9"/>
      <c r="VTA19" s="9"/>
      <c r="VTB19" s="9"/>
      <c r="VTC19" s="9"/>
      <c r="VTD19" s="9"/>
      <c r="VTE19" s="9"/>
      <c r="VTF19" s="9"/>
      <c r="VTG19" s="9"/>
      <c r="VTH19" s="9"/>
      <c r="VTI19" s="9"/>
      <c r="VTJ19" s="9"/>
      <c r="VTK19" s="9"/>
      <c r="VTL19" s="9"/>
      <c r="VTM19" s="9"/>
      <c r="VTN19" s="9"/>
      <c r="VTO19" s="9"/>
      <c r="VTP19" s="9"/>
      <c r="VTQ19" s="9"/>
      <c r="VTR19" s="9"/>
      <c r="VTS19" s="9"/>
      <c r="VTT19" s="9"/>
      <c r="VTU19" s="9"/>
      <c r="VTV19" s="9"/>
      <c r="VTW19" s="9"/>
      <c r="VTX19" s="9"/>
      <c r="VTY19" s="9"/>
      <c r="VTZ19" s="9"/>
      <c r="VUA19" s="9"/>
      <c r="VUB19" s="9"/>
      <c r="VUC19" s="9"/>
      <c r="VUD19" s="9"/>
      <c r="VUE19" s="9"/>
      <c r="VUF19" s="9"/>
      <c r="VUG19" s="9"/>
      <c r="VUH19" s="9"/>
      <c r="VUI19" s="9"/>
      <c r="VUJ19" s="9"/>
      <c r="VUK19" s="9"/>
      <c r="VUL19" s="9"/>
      <c r="VUM19" s="9"/>
      <c r="VUN19" s="9"/>
      <c r="VUO19" s="9"/>
      <c r="VUP19" s="9"/>
      <c r="VUQ19" s="9"/>
      <c r="VUR19" s="9"/>
      <c r="VUS19" s="9"/>
      <c r="VUT19" s="9"/>
      <c r="VUU19" s="9"/>
      <c r="VUV19" s="9"/>
      <c r="VUW19" s="9"/>
      <c r="VUX19" s="9"/>
      <c r="VUY19" s="9"/>
      <c r="VUZ19" s="9"/>
      <c r="VVA19" s="9"/>
      <c r="VVB19" s="9"/>
      <c r="VVC19" s="9"/>
      <c r="VVD19" s="9"/>
      <c r="VVE19" s="9"/>
      <c r="VVF19" s="9"/>
      <c r="VVG19" s="9"/>
      <c r="VVH19" s="9"/>
      <c r="VVI19" s="9"/>
      <c r="VVJ19" s="9"/>
      <c r="VVK19" s="9"/>
      <c r="VVL19" s="9"/>
      <c r="VVM19" s="9"/>
      <c r="VVN19" s="9"/>
      <c r="VVO19" s="9"/>
      <c r="VVP19" s="9"/>
      <c r="VVQ19" s="9"/>
      <c r="VVR19" s="9"/>
      <c r="VVS19" s="9"/>
      <c r="VVT19" s="9"/>
      <c r="VVU19" s="9"/>
      <c r="VVV19" s="9"/>
      <c r="VVW19" s="9"/>
      <c r="VVX19" s="9"/>
      <c r="VVY19" s="9"/>
      <c r="VVZ19" s="9"/>
      <c r="VWA19" s="9"/>
      <c r="VWB19" s="9"/>
      <c r="VWC19" s="9"/>
      <c r="VWD19" s="9"/>
      <c r="VWE19" s="9"/>
      <c r="VWF19" s="9"/>
      <c r="VWG19" s="9"/>
      <c r="VWH19" s="9"/>
      <c r="VWI19" s="9"/>
      <c r="VWJ19" s="9"/>
      <c r="VWK19" s="9"/>
      <c r="VWL19" s="9"/>
      <c r="VWM19" s="9"/>
      <c r="VWN19" s="9"/>
      <c r="VWO19" s="9"/>
      <c r="VWP19" s="9"/>
      <c r="VWQ19" s="9"/>
      <c r="VWR19" s="9"/>
      <c r="VWS19" s="9"/>
      <c r="VWT19" s="9"/>
      <c r="VWU19" s="9"/>
      <c r="VWV19" s="9"/>
      <c r="VWW19" s="9"/>
      <c r="VWX19" s="9"/>
      <c r="VWY19" s="9"/>
      <c r="VWZ19" s="9"/>
      <c r="VXA19" s="9"/>
      <c r="VXB19" s="9"/>
      <c r="VXC19" s="9"/>
      <c r="VXD19" s="9"/>
      <c r="VXE19" s="9"/>
      <c r="VXF19" s="9"/>
      <c r="VXG19" s="9"/>
      <c r="VXH19" s="9"/>
      <c r="VXI19" s="9"/>
      <c r="VXJ19" s="9"/>
      <c r="VXK19" s="9"/>
      <c r="VXL19" s="9"/>
      <c r="VXM19" s="9"/>
      <c r="VXN19" s="9"/>
      <c r="VXO19" s="9"/>
      <c r="VXP19" s="9"/>
      <c r="VXQ19" s="9"/>
      <c r="VXR19" s="9"/>
      <c r="VXS19" s="9"/>
      <c r="VXT19" s="9"/>
      <c r="VXU19" s="9"/>
      <c r="VXV19" s="9"/>
      <c r="VXW19" s="9"/>
      <c r="VXX19" s="9"/>
      <c r="VXY19" s="9"/>
      <c r="VXZ19" s="9"/>
      <c r="VYA19" s="9"/>
      <c r="VYB19" s="9"/>
      <c r="VYC19" s="9"/>
      <c r="VYD19" s="9"/>
      <c r="VYE19" s="9"/>
      <c r="VYF19" s="9"/>
      <c r="VYG19" s="9"/>
      <c r="VYH19" s="9"/>
      <c r="VYI19" s="9"/>
      <c r="VYJ19" s="9"/>
      <c r="VYK19" s="9"/>
      <c r="VYL19" s="9"/>
      <c r="VYM19" s="9"/>
      <c r="VYN19" s="9"/>
      <c r="VYO19" s="9"/>
      <c r="VYP19" s="9"/>
      <c r="VYQ19" s="9"/>
      <c r="VYR19" s="9"/>
      <c r="VYS19" s="9"/>
      <c r="VYT19" s="9"/>
      <c r="VYU19" s="9"/>
      <c r="VYV19" s="9"/>
      <c r="VYW19" s="9"/>
      <c r="VYX19" s="9"/>
      <c r="VYY19" s="9"/>
      <c r="VYZ19" s="9"/>
      <c r="VZA19" s="9"/>
      <c r="VZB19" s="9"/>
      <c r="VZC19" s="9"/>
      <c r="VZD19" s="9"/>
      <c r="VZE19" s="9"/>
      <c r="VZF19" s="9"/>
      <c r="VZG19" s="9"/>
      <c r="VZH19" s="9"/>
      <c r="VZI19" s="9"/>
      <c r="VZJ19" s="9"/>
      <c r="VZK19" s="9"/>
      <c r="VZL19" s="9"/>
      <c r="VZM19" s="9"/>
      <c r="VZN19" s="9"/>
      <c r="VZO19" s="9"/>
      <c r="VZP19" s="9"/>
      <c r="VZQ19" s="9"/>
      <c r="VZR19" s="9"/>
      <c r="VZS19" s="9"/>
      <c r="VZT19" s="9"/>
      <c r="VZU19" s="9"/>
      <c r="VZV19" s="9"/>
      <c r="VZW19" s="9"/>
      <c r="VZX19" s="9"/>
      <c r="VZY19" s="9"/>
      <c r="VZZ19" s="9"/>
      <c r="WAA19" s="9"/>
      <c r="WAB19" s="9"/>
      <c r="WAC19" s="9"/>
      <c r="WAD19" s="9"/>
      <c r="WAE19" s="9"/>
      <c r="WAF19" s="9"/>
      <c r="WAG19" s="9"/>
      <c r="WAH19" s="9"/>
      <c r="WAI19" s="9"/>
      <c r="WAJ19" s="9"/>
      <c r="WAK19" s="9"/>
      <c r="WAL19" s="9"/>
      <c r="WAM19" s="9"/>
      <c r="WAN19" s="9"/>
      <c r="WAO19" s="9"/>
      <c r="WAP19" s="9"/>
      <c r="WAQ19" s="9"/>
      <c r="WAR19" s="9"/>
      <c r="WAS19" s="9"/>
      <c r="WAT19" s="9"/>
      <c r="WAU19" s="9"/>
      <c r="WAV19" s="9"/>
      <c r="WAW19" s="9"/>
      <c r="WAX19" s="9"/>
      <c r="WAY19" s="9"/>
      <c r="WAZ19" s="9"/>
      <c r="WBA19" s="9"/>
      <c r="WBB19" s="9"/>
      <c r="WBC19" s="9"/>
      <c r="WBD19" s="9"/>
      <c r="WBE19" s="9"/>
      <c r="WBF19" s="9"/>
      <c r="WBG19" s="9"/>
      <c r="WBH19" s="9"/>
      <c r="WBI19" s="9"/>
      <c r="WBJ19" s="9"/>
      <c r="WBK19" s="9"/>
      <c r="WBL19" s="9"/>
      <c r="WBM19" s="9"/>
      <c r="WBN19" s="9"/>
      <c r="WBO19" s="9"/>
      <c r="WBP19" s="9"/>
      <c r="WBQ19" s="9"/>
      <c r="WBR19" s="9"/>
      <c r="WBS19" s="9"/>
      <c r="WBT19" s="9"/>
      <c r="WBU19" s="9"/>
      <c r="WBV19" s="9"/>
      <c r="WBW19" s="9"/>
      <c r="WBX19" s="9"/>
      <c r="WBY19" s="9"/>
      <c r="WBZ19" s="9"/>
      <c r="WCA19" s="9"/>
      <c r="WCB19" s="9"/>
      <c r="WCC19" s="9"/>
      <c r="WCD19" s="9"/>
      <c r="WCE19" s="9"/>
      <c r="WCF19" s="9"/>
      <c r="WCG19" s="9"/>
      <c r="WCH19" s="9"/>
      <c r="WCI19" s="9"/>
      <c r="WCJ19" s="9"/>
      <c r="WCK19" s="9"/>
      <c r="WCL19" s="9"/>
      <c r="WCM19" s="9"/>
      <c r="WCN19" s="9"/>
      <c r="WCO19" s="9"/>
      <c r="WCP19" s="9"/>
      <c r="WCQ19" s="9"/>
      <c r="WCR19" s="9"/>
      <c r="WCS19" s="9"/>
      <c r="WCT19" s="9"/>
      <c r="WCU19" s="9"/>
      <c r="WCV19" s="9"/>
      <c r="WCW19" s="9"/>
      <c r="WCX19" s="9"/>
      <c r="WCY19" s="9"/>
      <c r="WCZ19" s="9"/>
      <c r="WDA19" s="9"/>
      <c r="WDB19" s="9"/>
      <c r="WDC19" s="9"/>
      <c r="WDD19" s="9"/>
      <c r="WDE19" s="9"/>
      <c r="WDF19" s="9"/>
      <c r="WDG19" s="9"/>
      <c r="WDH19" s="9"/>
      <c r="WDI19" s="9"/>
      <c r="WDJ19" s="9"/>
      <c r="WDK19" s="9"/>
      <c r="WDL19" s="9"/>
      <c r="WDM19" s="9"/>
      <c r="WDN19" s="9"/>
      <c r="WDO19" s="9"/>
      <c r="WDP19" s="9"/>
      <c r="WDQ19" s="9"/>
      <c r="WDR19" s="9"/>
      <c r="WDS19" s="9"/>
      <c r="WDT19" s="9"/>
      <c r="WDU19" s="9"/>
      <c r="WDV19" s="9"/>
      <c r="WDW19" s="9"/>
      <c r="WDX19" s="9"/>
      <c r="WDY19" s="9"/>
      <c r="WDZ19" s="9"/>
      <c r="WEA19" s="9"/>
      <c r="WEB19" s="9"/>
      <c r="WEC19" s="9"/>
      <c r="WED19" s="9"/>
      <c r="WEE19" s="9"/>
      <c r="WEF19" s="9"/>
      <c r="WEG19" s="9"/>
      <c r="WEH19" s="9"/>
      <c r="WEI19" s="9"/>
      <c r="WEJ19" s="9"/>
      <c r="WEK19" s="9"/>
      <c r="WEL19" s="9"/>
      <c r="WEM19" s="9"/>
      <c r="WEN19" s="9"/>
      <c r="WEO19" s="9"/>
      <c r="WEP19" s="9"/>
      <c r="WEQ19" s="9"/>
      <c r="WER19" s="9"/>
      <c r="WES19" s="9"/>
      <c r="WET19" s="9"/>
      <c r="WEU19" s="9"/>
      <c r="WEV19" s="9"/>
      <c r="WEW19" s="9"/>
      <c r="WEX19" s="9"/>
      <c r="WEY19" s="9"/>
      <c r="WEZ19" s="9"/>
      <c r="WFA19" s="9"/>
      <c r="WFB19" s="9"/>
      <c r="WFC19" s="9"/>
      <c r="WFD19" s="9"/>
      <c r="WFE19" s="9"/>
      <c r="WFF19" s="9"/>
      <c r="WFG19" s="9"/>
      <c r="WFH19" s="9"/>
      <c r="WFI19" s="9"/>
      <c r="WFJ19" s="9"/>
      <c r="WFK19" s="9"/>
      <c r="WFL19" s="9"/>
      <c r="WFM19" s="9"/>
      <c r="WFN19" s="9"/>
      <c r="WFO19" s="9"/>
      <c r="WFP19" s="9"/>
      <c r="WFQ19" s="9"/>
      <c r="WFR19" s="9"/>
      <c r="WFS19" s="9"/>
      <c r="WFT19" s="9"/>
      <c r="WFU19" s="9"/>
      <c r="WFV19" s="9"/>
      <c r="WFW19" s="9"/>
      <c r="WFX19" s="9"/>
      <c r="WFY19" s="9"/>
      <c r="WFZ19" s="9"/>
      <c r="WGA19" s="9"/>
      <c r="WGB19" s="9"/>
      <c r="WGC19" s="9"/>
      <c r="WGD19" s="9"/>
      <c r="WGE19" s="9"/>
      <c r="WGF19" s="9"/>
      <c r="WGG19" s="9"/>
      <c r="WGH19" s="9"/>
      <c r="WGI19" s="9"/>
      <c r="WGJ19" s="9"/>
      <c r="WGK19" s="9"/>
      <c r="WGL19" s="9"/>
      <c r="WGM19" s="9"/>
      <c r="WGN19" s="9"/>
      <c r="WGO19" s="9"/>
      <c r="WGP19" s="9"/>
      <c r="WGQ19" s="9"/>
      <c r="WGR19" s="9"/>
      <c r="WGS19" s="9"/>
      <c r="WGT19" s="9"/>
      <c r="WGU19" s="9"/>
      <c r="WGV19" s="9"/>
      <c r="WGW19" s="9"/>
      <c r="WGX19" s="9"/>
      <c r="WGY19" s="9"/>
      <c r="WGZ19" s="9"/>
      <c r="WHA19" s="9"/>
      <c r="WHB19" s="9"/>
      <c r="WHC19" s="9"/>
      <c r="WHD19" s="9"/>
      <c r="WHE19" s="9"/>
      <c r="WHF19" s="9"/>
      <c r="WHG19" s="9"/>
      <c r="WHH19" s="9"/>
      <c r="WHI19" s="9"/>
      <c r="WHJ19" s="9"/>
      <c r="WHK19" s="9"/>
      <c r="WHL19" s="9"/>
      <c r="WHM19" s="9"/>
      <c r="WHN19" s="9"/>
      <c r="WHO19" s="9"/>
      <c r="WHP19" s="9"/>
      <c r="WHQ19" s="9"/>
      <c r="WHR19" s="9"/>
      <c r="WHS19" s="9"/>
      <c r="WHT19" s="9"/>
      <c r="WHU19" s="9"/>
      <c r="WHV19" s="9"/>
      <c r="WHW19" s="9"/>
      <c r="WHX19" s="9"/>
      <c r="WHY19" s="9"/>
      <c r="WHZ19" s="9"/>
      <c r="WIA19" s="9"/>
      <c r="WIB19" s="9"/>
      <c r="WIC19" s="9"/>
      <c r="WID19" s="9"/>
      <c r="WIE19" s="9"/>
      <c r="WIF19" s="9"/>
      <c r="WIG19" s="9"/>
      <c r="WIH19" s="9"/>
      <c r="WII19" s="9"/>
      <c r="WIJ19" s="9"/>
      <c r="WIK19" s="9"/>
      <c r="WIL19" s="9"/>
      <c r="WIM19" s="9"/>
      <c r="WIN19" s="9"/>
      <c r="WIO19" s="9"/>
      <c r="WIP19" s="9"/>
      <c r="WIQ19" s="9"/>
      <c r="WIR19" s="9"/>
      <c r="WIS19" s="9"/>
      <c r="WIT19" s="9"/>
      <c r="WIU19" s="9"/>
      <c r="WIV19" s="9"/>
      <c r="WIW19" s="9"/>
      <c r="WIX19" s="9"/>
      <c r="WIY19" s="9"/>
      <c r="WIZ19" s="9"/>
      <c r="WJA19" s="9"/>
      <c r="WJB19" s="9"/>
      <c r="WJC19" s="9"/>
      <c r="WJD19" s="9"/>
      <c r="WJE19" s="9"/>
      <c r="WJF19" s="9"/>
      <c r="WJG19" s="9"/>
      <c r="WJH19" s="9"/>
      <c r="WJI19" s="9"/>
      <c r="WJJ19" s="9"/>
      <c r="WJK19" s="9"/>
      <c r="WJL19" s="9"/>
      <c r="WJM19" s="9"/>
      <c r="WJN19" s="9"/>
      <c r="WJO19" s="9"/>
      <c r="WJP19" s="9"/>
      <c r="WJQ19" s="9"/>
      <c r="WJR19" s="9"/>
      <c r="WJS19" s="9"/>
      <c r="WJT19" s="9"/>
      <c r="WJU19" s="9"/>
      <c r="WJV19" s="9"/>
      <c r="WJW19" s="9"/>
      <c r="WJX19" s="9"/>
      <c r="WJY19" s="9"/>
      <c r="WJZ19" s="9"/>
      <c r="WKA19" s="9"/>
      <c r="WKB19" s="9"/>
      <c r="WKC19" s="9"/>
      <c r="WKD19" s="9"/>
      <c r="WKE19" s="9"/>
      <c r="WKF19" s="9"/>
      <c r="WKG19" s="9"/>
      <c r="WKH19" s="9"/>
      <c r="WKI19" s="9"/>
      <c r="WKJ19" s="9"/>
      <c r="WKK19" s="9"/>
      <c r="WKL19" s="9"/>
      <c r="WKM19" s="9"/>
      <c r="WKN19" s="9"/>
      <c r="WKO19" s="9"/>
      <c r="WKP19" s="9"/>
      <c r="WKQ19" s="9"/>
      <c r="WKR19" s="9"/>
      <c r="WKS19" s="9"/>
      <c r="WKT19" s="9"/>
      <c r="WKU19" s="9"/>
      <c r="WKV19" s="9"/>
      <c r="WKW19" s="9"/>
      <c r="WKX19" s="9"/>
      <c r="WKY19" s="9"/>
      <c r="WKZ19" s="9"/>
      <c r="WLA19" s="9"/>
      <c r="WLB19" s="9"/>
      <c r="WLC19" s="9"/>
      <c r="WLD19" s="9"/>
      <c r="WLE19" s="9"/>
      <c r="WLF19" s="9"/>
      <c r="WLG19" s="9"/>
      <c r="WLH19" s="9"/>
      <c r="WLI19" s="9"/>
      <c r="WLJ19" s="9"/>
      <c r="WLK19" s="9"/>
      <c r="WLL19" s="9"/>
      <c r="WLM19" s="9"/>
      <c r="WLN19" s="9"/>
      <c r="WLO19" s="9"/>
      <c r="WLP19" s="9"/>
      <c r="WLQ19" s="9"/>
      <c r="WLR19" s="9"/>
      <c r="WLS19" s="9"/>
      <c r="WLT19" s="9"/>
      <c r="WLU19" s="9"/>
      <c r="WLV19" s="9"/>
      <c r="WLW19" s="9"/>
      <c r="WLX19" s="9"/>
      <c r="WLY19" s="9"/>
      <c r="WLZ19" s="9"/>
      <c r="WMA19" s="9"/>
      <c r="WMB19" s="9"/>
      <c r="WMC19" s="9"/>
      <c r="WMD19" s="9"/>
      <c r="WME19" s="9"/>
      <c r="WMF19" s="9"/>
      <c r="WMG19" s="9"/>
      <c r="WMH19" s="9"/>
      <c r="WMI19" s="9"/>
      <c r="WMJ19" s="9"/>
      <c r="WMK19" s="9"/>
      <c r="WML19" s="9"/>
      <c r="WMM19" s="9"/>
      <c r="WMN19" s="9"/>
      <c r="WMO19" s="9"/>
      <c r="WMP19" s="9"/>
      <c r="WMQ19" s="9"/>
      <c r="WMR19" s="9"/>
      <c r="WMS19" s="9"/>
      <c r="WMT19" s="9"/>
      <c r="WMU19" s="9"/>
      <c r="WMV19" s="9"/>
      <c r="WMW19" s="9"/>
      <c r="WMX19" s="9"/>
      <c r="WMY19" s="9"/>
      <c r="WMZ19" s="9"/>
      <c r="WNA19" s="9"/>
      <c r="WNB19" s="9"/>
      <c r="WNC19" s="9"/>
      <c r="WND19" s="9"/>
      <c r="WNE19" s="9"/>
      <c r="WNF19" s="9"/>
      <c r="WNG19" s="9"/>
      <c r="WNH19" s="9"/>
      <c r="WNI19" s="9"/>
      <c r="WNJ19" s="9"/>
      <c r="WNK19" s="9"/>
      <c r="WNL19" s="9"/>
      <c r="WNM19" s="9"/>
      <c r="WNN19" s="9"/>
      <c r="WNO19" s="9"/>
      <c r="WNP19" s="9"/>
      <c r="WNQ19" s="9"/>
      <c r="WNR19" s="9"/>
      <c r="WNS19" s="9"/>
      <c r="WNT19" s="9"/>
      <c r="WNU19" s="9"/>
      <c r="WNV19" s="9"/>
      <c r="WNW19" s="9"/>
      <c r="WNX19" s="9"/>
      <c r="WNY19" s="9"/>
      <c r="WNZ19" s="9"/>
      <c r="WOA19" s="9"/>
      <c r="WOB19" s="9"/>
      <c r="WOC19" s="9"/>
      <c r="WOD19" s="9"/>
      <c r="WOE19" s="9"/>
      <c r="WOF19" s="9"/>
      <c r="WOG19" s="9"/>
      <c r="WOH19" s="9"/>
      <c r="WOI19" s="9"/>
      <c r="WOJ19" s="9"/>
      <c r="WOK19" s="9"/>
      <c r="WOL19" s="9"/>
      <c r="WOM19" s="9"/>
      <c r="WON19" s="9"/>
      <c r="WOO19" s="9"/>
      <c r="WOP19" s="9"/>
      <c r="WOQ19" s="9"/>
      <c r="WOR19" s="9"/>
      <c r="WOS19" s="9"/>
      <c r="WOT19" s="9"/>
      <c r="WOU19" s="9"/>
      <c r="WOV19" s="9"/>
      <c r="WOW19" s="9"/>
      <c r="WOX19" s="9"/>
      <c r="WOY19" s="9"/>
      <c r="WOZ19" s="9"/>
      <c r="WPA19" s="9"/>
      <c r="WPB19" s="9"/>
      <c r="WPC19" s="9"/>
      <c r="WPD19" s="9"/>
      <c r="WPE19" s="9"/>
      <c r="WPF19" s="9"/>
      <c r="WPG19" s="9"/>
      <c r="WPH19" s="9"/>
      <c r="WPI19" s="9"/>
      <c r="WPJ19" s="9"/>
      <c r="WPK19" s="9"/>
      <c r="WPL19" s="9"/>
      <c r="WPM19" s="9"/>
      <c r="WPN19" s="9"/>
      <c r="WPO19" s="9"/>
      <c r="WPP19" s="9"/>
      <c r="WPQ19" s="9"/>
      <c r="WPR19" s="9"/>
      <c r="WPS19" s="9"/>
      <c r="WPT19" s="9"/>
      <c r="WPU19" s="9"/>
      <c r="WPV19" s="9"/>
      <c r="WPW19" s="9"/>
      <c r="WPX19" s="9"/>
      <c r="WPY19" s="9"/>
      <c r="WPZ19" s="9"/>
      <c r="WQA19" s="9"/>
      <c r="WQB19" s="9"/>
      <c r="WQC19" s="9"/>
      <c r="WQD19" s="9"/>
      <c r="WQE19" s="9"/>
      <c r="WQF19" s="9"/>
      <c r="WQG19" s="9"/>
      <c r="WQH19" s="9"/>
      <c r="WQI19" s="9"/>
      <c r="WQJ19" s="9"/>
      <c r="WQK19" s="9"/>
      <c r="WQL19" s="9"/>
      <c r="WQM19" s="9"/>
      <c r="WQN19" s="9"/>
      <c r="WQO19" s="9"/>
      <c r="WQP19" s="9"/>
      <c r="WQQ19" s="9"/>
      <c r="WQR19" s="9"/>
      <c r="WQS19" s="9"/>
      <c r="WQT19" s="9"/>
      <c r="WQU19" s="9"/>
      <c r="WQV19" s="9"/>
      <c r="WQW19" s="9"/>
      <c r="WQX19" s="9"/>
      <c r="WQY19" s="9"/>
      <c r="WQZ19" s="9"/>
      <c r="WRA19" s="9"/>
      <c r="WRB19" s="9"/>
      <c r="WRC19" s="9"/>
      <c r="WRD19" s="9"/>
      <c r="WRE19" s="9"/>
      <c r="WRF19" s="9"/>
      <c r="WRG19" s="9"/>
      <c r="WRH19" s="9"/>
      <c r="WRI19" s="9"/>
      <c r="WRJ19" s="9"/>
      <c r="WRK19" s="9"/>
      <c r="WRL19" s="9"/>
      <c r="WRM19" s="9"/>
      <c r="WRN19" s="9"/>
      <c r="WRO19" s="9"/>
      <c r="WRP19" s="9"/>
      <c r="WRQ19" s="9"/>
      <c r="WRR19" s="9"/>
      <c r="WRS19" s="9"/>
      <c r="WRT19" s="9"/>
      <c r="WRU19" s="9"/>
      <c r="WRV19" s="9"/>
      <c r="WRW19" s="9"/>
      <c r="WRX19" s="9"/>
      <c r="WRY19" s="9"/>
      <c r="WRZ19" s="9"/>
    </row>
    <row r="20" spans="3:16042" s="104" customFormat="1" ht="20.9" customHeight="1" x14ac:dyDescent="0.25">
      <c r="C20" s="1046"/>
      <c r="D20" s="602">
        <v>5</v>
      </c>
      <c r="E20" s="656" t="s">
        <v>174</v>
      </c>
      <c r="F20" s="657"/>
      <c r="G20" s="657"/>
      <c r="H20" s="657"/>
      <c r="I20" s="657"/>
      <c r="J20" s="603"/>
      <c r="K20" s="657"/>
      <c r="L20" s="657"/>
      <c r="M20" s="657"/>
      <c r="N20" s="657"/>
      <c r="O20" s="604"/>
      <c r="P20" s="605" t="s">
        <v>45</v>
      </c>
      <c r="Q20" s="658"/>
      <c r="R20" s="658"/>
      <c r="S20" s="606"/>
      <c r="T20" s="607">
        <v>97</v>
      </c>
      <c r="U20" s="656" t="s">
        <v>175</v>
      </c>
      <c r="V20" s="656"/>
      <c r="W20" s="604"/>
      <c r="X20" s="1062"/>
      <c r="Y20" s="1063"/>
      <c r="Z20" s="1063"/>
      <c r="AA20" s="1063"/>
      <c r="AB20" s="1064"/>
      <c r="AC20" s="651">
        <v>2</v>
      </c>
      <c r="AD20" s="659" t="s">
        <v>176</v>
      </c>
      <c r="AE20" s="660" t="s">
        <v>144</v>
      </c>
      <c r="AF20" s="660">
        <f>AJ4</f>
        <v>2.0799999999999983</v>
      </c>
      <c r="AG20" s="608"/>
      <c r="AH20" s="661"/>
      <c r="AI20" s="609"/>
      <c r="AJ20" s="598">
        <v>2</v>
      </c>
      <c r="AK20" s="659" t="s">
        <v>176</v>
      </c>
      <c r="AL20" s="662" t="s">
        <v>144</v>
      </c>
      <c r="AM20" s="610">
        <f>AT4</f>
        <v>2.0999999999999979</v>
      </c>
      <c r="AN20" s="663" t="s">
        <v>177</v>
      </c>
      <c r="AO20" s="656" t="s">
        <v>175</v>
      </c>
      <c r="AP20" s="664"/>
      <c r="AQ20" s="665"/>
      <c r="AR20" s="665"/>
      <c r="AS20" s="665"/>
      <c r="AT20" s="611">
        <v>4</v>
      </c>
      <c r="AU20" s="650" t="s">
        <v>178</v>
      </c>
      <c r="AV20" s="650"/>
      <c r="AW20" s="650"/>
      <c r="AX20" s="650"/>
      <c r="AY20" s="666" t="s">
        <v>144</v>
      </c>
      <c r="AZ20" s="612">
        <f>BI4</f>
        <v>2.1299999999999972</v>
      </c>
      <c r="BA20" s="1069" t="s">
        <v>179</v>
      </c>
      <c r="BB20" s="1069"/>
      <c r="BC20" s="1069" t="s">
        <v>180</v>
      </c>
      <c r="BD20" s="1069"/>
      <c r="BE20" s="667"/>
      <c r="BF20" s="668"/>
      <c r="BG20" s="668"/>
      <c r="BH20" s="613"/>
      <c r="BI20" s="611">
        <v>4</v>
      </c>
      <c r="BJ20" s="1042" t="s">
        <v>181</v>
      </c>
      <c r="BK20" s="1042"/>
      <c r="BL20" s="1042"/>
      <c r="BM20" s="1042"/>
      <c r="BN20" s="666" t="s">
        <v>144</v>
      </c>
      <c r="BO20" s="614">
        <f>BX4</f>
        <v>2.1599999999999966</v>
      </c>
      <c r="BP20" s="1069" t="s">
        <v>179</v>
      </c>
      <c r="BQ20" s="1069"/>
      <c r="BR20" s="1069" t="s">
        <v>180</v>
      </c>
      <c r="BS20" s="1069"/>
      <c r="BT20" s="615"/>
      <c r="BU20" s="669"/>
      <c r="BV20" s="669"/>
      <c r="BW20" s="355"/>
      <c r="BX20" s="611">
        <v>4</v>
      </c>
      <c r="BY20" s="1042" t="s">
        <v>182</v>
      </c>
      <c r="BZ20" s="1042"/>
      <c r="CA20" s="1042"/>
      <c r="CB20" s="1042"/>
      <c r="CC20" s="666" t="s">
        <v>144</v>
      </c>
      <c r="CD20" s="614">
        <f>CM4</f>
        <v>2.1899999999999959</v>
      </c>
      <c r="CE20" s="1069" t="s">
        <v>179</v>
      </c>
      <c r="CF20" s="1069"/>
      <c r="CG20" s="1069" t="s">
        <v>180</v>
      </c>
      <c r="CH20" s="1069"/>
      <c r="CI20" s="1127"/>
      <c r="CJ20" s="1128"/>
      <c r="CK20" s="1128"/>
      <c r="CL20" s="1129"/>
      <c r="CM20" s="611">
        <v>4</v>
      </c>
      <c r="CN20" s="659" t="s">
        <v>183</v>
      </c>
      <c r="CO20" s="659"/>
      <c r="CP20" s="671"/>
      <c r="CQ20" s="671"/>
      <c r="CR20" s="671"/>
      <c r="CS20" s="672"/>
      <c r="CT20" s="673"/>
      <c r="CU20" s="616">
        <v>4</v>
      </c>
      <c r="CV20" s="671" t="s">
        <v>184</v>
      </c>
      <c r="CW20" s="659"/>
      <c r="CX20" s="671"/>
      <c r="CY20" s="617" t="s">
        <v>185</v>
      </c>
      <c r="CZ20" s="618"/>
      <c r="DA20" s="674"/>
      <c r="DB20" s="617"/>
      <c r="DC20" s="173"/>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c r="IU20" s="9"/>
      <c r="IV20" s="9"/>
      <c r="IW20" s="9"/>
      <c r="IX20" s="9"/>
      <c r="IY20" s="9"/>
      <c r="IZ20" s="9"/>
      <c r="JA20" s="9"/>
      <c r="JB20" s="9"/>
      <c r="JC20" s="9"/>
      <c r="JD20" s="9"/>
      <c r="JE20" s="9"/>
      <c r="JF20" s="9"/>
      <c r="JG20" s="9"/>
      <c r="JH20" s="9"/>
      <c r="JI20" s="9"/>
      <c r="JJ20" s="9"/>
      <c r="JK20" s="9"/>
      <c r="JL20" s="9"/>
      <c r="JM20" s="9"/>
      <c r="JN20" s="9"/>
      <c r="JO20" s="9"/>
      <c r="JP20" s="9"/>
      <c r="JQ20" s="9"/>
      <c r="JR20" s="9"/>
      <c r="JS20" s="9"/>
      <c r="JT20" s="9"/>
      <c r="JU20" s="9"/>
      <c r="JV20" s="9"/>
      <c r="JW20" s="9"/>
      <c r="JX20" s="9"/>
      <c r="JY20" s="9"/>
      <c r="JZ20" s="9"/>
      <c r="KA20" s="9"/>
      <c r="KB20" s="9"/>
      <c r="KC20" s="9"/>
      <c r="KD20" s="9"/>
      <c r="KE20" s="9"/>
      <c r="KF20" s="9"/>
      <c r="KG20" s="9"/>
      <c r="KH20" s="9"/>
      <c r="KI20" s="9"/>
      <c r="KJ20" s="9"/>
      <c r="KK20" s="9"/>
      <c r="KL20" s="9"/>
      <c r="KM20" s="9"/>
      <c r="KN20" s="9"/>
      <c r="KO20" s="9"/>
      <c r="KP20" s="9"/>
      <c r="KQ20" s="9"/>
      <c r="KR20" s="9"/>
      <c r="KS20" s="9"/>
      <c r="KT20" s="9"/>
      <c r="KU20" s="9"/>
      <c r="KV20" s="9"/>
      <c r="KW20" s="9"/>
      <c r="KX20" s="9"/>
      <c r="KY20" s="9"/>
      <c r="KZ20" s="9"/>
      <c r="LA20" s="9"/>
      <c r="LB20" s="9"/>
      <c r="LC20" s="9"/>
      <c r="LD20" s="9"/>
      <c r="LE20" s="9"/>
      <c r="LF20" s="9"/>
      <c r="LG20" s="9"/>
      <c r="LH20" s="9"/>
      <c r="LI20" s="9"/>
      <c r="LJ20" s="9"/>
      <c r="LK20" s="9"/>
      <c r="LL20" s="9"/>
      <c r="LM20" s="9"/>
      <c r="LN20" s="9"/>
      <c r="LO20" s="9"/>
      <c r="LP20" s="9"/>
      <c r="LQ20" s="9"/>
      <c r="LR20" s="9"/>
      <c r="LS20" s="9"/>
      <c r="LT20" s="9"/>
      <c r="LU20" s="9"/>
      <c r="LV20" s="9"/>
      <c r="LW20" s="9"/>
      <c r="LX20" s="9"/>
      <c r="LY20" s="9"/>
      <c r="LZ20" s="9"/>
      <c r="MA20" s="9"/>
      <c r="MB20" s="9"/>
      <c r="MC20" s="9"/>
      <c r="MD20" s="9"/>
      <c r="ME20" s="9"/>
      <c r="MF20" s="9"/>
      <c r="MG20" s="9"/>
      <c r="MH20" s="9"/>
      <c r="MI20" s="9"/>
      <c r="MJ20" s="9"/>
      <c r="MK20" s="9"/>
      <c r="ML20" s="9"/>
      <c r="MM20" s="9"/>
      <c r="MN20" s="9"/>
      <c r="MO20" s="9"/>
      <c r="MP20" s="9"/>
      <c r="MQ20" s="9"/>
      <c r="MR20" s="9"/>
      <c r="MS20" s="9"/>
      <c r="MT20" s="9"/>
      <c r="MU20" s="9"/>
      <c r="MV20" s="9"/>
      <c r="MW20" s="9"/>
      <c r="MX20" s="9"/>
      <c r="MY20" s="9"/>
      <c r="MZ20" s="9"/>
      <c r="NA20" s="9"/>
      <c r="NB20" s="9"/>
      <c r="NC20" s="9"/>
      <c r="ND20" s="9"/>
      <c r="NE20" s="9"/>
      <c r="NF20" s="9"/>
      <c r="NG20" s="9"/>
      <c r="NH20" s="9"/>
      <c r="NI20" s="9"/>
      <c r="NJ20" s="9"/>
      <c r="NK20" s="9"/>
      <c r="NL20" s="9"/>
      <c r="NM20" s="9"/>
      <c r="NN20" s="9"/>
      <c r="NO20" s="9"/>
      <c r="NP20" s="9"/>
      <c r="NQ20" s="9"/>
      <c r="NR20" s="9"/>
      <c r="NS20" s="9"/>
      <c r="NT20" s="9"/>
      <c r="NU20" s="9"/>
      <c r="NV20" s="9"/>
      <c r="NW20" s="9"/>
      <c r="NX20" s="9"/>
      <c r="NY20" s="9"/>
      <c r="NZ20" s="9"/>
      <c r="OA20" s="9"/>
      <c r="OB20" s="9"/>
      <c r="OC20" s="9"/>
      <c r="OD20" s="9"/>
      <c r="OE20" s="9"/>
      <c r="OF20" s="9"/>
      <c r="OG20" s="9"/>
      <c r="OH20" s="9"/>
      <c r="OI20" s="9"/>
      <c r="OJ20" s="9"/>
      <c r="OK20" s="9"/>
      <c r="OL20" s="9"/>
      <c r="OM20" s="9"/>
      <c r="ON20" s="9"/>
      <c r="OO20" s="9"/>
      <c r="OP20" s="9"/>
      <c r="OQ20" s="9"/>
      <c r="OR20" s="9"/>
      <c r="OS20" s="9"/>
      <c r="OT20" s="9"/>
      <c r="OU20" s="9"/>
      <c r="OV20" s="9"/>
      <c r="OW20" s="9"/>
      <c r="OX20" s="9"/>
      <c r="OY20" s="9"/>
      <c r="OZ20" s="9"/>
      <c r="PA20" s="9"/>
      <c r="PB20" s="9"/>
      <c r="PC20" s="9"/>
      <c r="PD20" s="9"/>
      <c r="PE20" s="9"/>
      <c r="PF20" s="9"/>
      <c r="PG20" s="9"/>
      <c r="PH20" s="9"/>
      <c r="PI20" s="9"/>
      <c r="PJ20" s="9"/>
      <c r="PK20" s="9"/>
      <c r="PL20" s="9"/>
      <c r="PM20" s="9"/>
      <c r="PN20" s="9"/>
      <c r="PO20" s="9"/>
      <c r="PP20" s="9"/>
      <c r="PQ20" s="9"/>
      <c r="PR20" s="9"/>
      <c r="PS20" s="9"/>
      <c r="PT20" s="9"/>
      <c r="PU20" s="9"/>
      <c r="PV20" s="9"/>
      <c r="PW20" s="9"/>
      <c r="PX20" s="9"/>
      <c r="PY20" s="9"/>
      <c r="PZ20" s="9"/>
      <c r="QA20" s="9"/>
      <c r="QB20" s="9"/>
      <c r="QC20" s="9"/>
      <c r="QD20" s="9"/>
      <c r="QE20" s="9"/>
      <c r="QF20" s="9"/>
      <c r="QG20" s="9"/>
      <c r="QH20" s="9"/>
      <c r="QI20" s="9"/>
      <c r="QJ20" s="9"/>
      <c r="QK20" s="9"/>
      <c r="QL20" s="9"/>
      <c r="QM20" s="9"/>
      <c r="QN20" s="9"/>
      <c r="QO20" s="9"/>
      <c r="QP20" s="9"/>
      <c r="QQ20" s="9"/>
      <c r="QR20" s="9"/>
      <c r="QS20" s="9"/>
      <c r="QT20" s="9"/>
      <c r="QU20" s="9"/>
      <c r="QV20" s="9"/>
      <c r="QW20" s="9"/>
      <c r="QX20" s="9"/>
      <c r="QY20" s="9"/>
      <c r="QZ20" s="9"/>
      <c r="RA20" s="9"/>
      <c r="RB20" s="9"/>
      <c r="RC20" s="9"/>
      <c r="RD20" s="9"/>
      <c r="RE20" s="9"/>
      <c r="RF20" s="9"/>
      <c r="RG20" s="9"/>
      <c r="RH20" s="9"/>
      <c r="RI20" s="9"/>
      <c r="RJ20" s="9"/>
      <c r="RK20" s="9"/>
      <c r="RL20" s="9"/>
      <c r="RM20" s="9"/>
      <c r="RN20" s="9"/>
      <c r="RO20" s="9"/>
      <c r="RP20" s="9"/>
      <c r="RQ20" s="9"/>
      <c r="RR20" s="9"/>
      <c r="RS20" s="9"/>
      <c r="RT20" s="9"/>
      <c r="RU20" s="9"/>
      <c r="RV20" s="9"/>
      <c r="RW20" s="9"/>
      <c r="RX20" s="9"/>
      <c r="RY20" s="9"/>
      <c r="RZ20" s="9"/>
      <c r="SA20" s="9"/>
      <c r="SB20" s="9"/>
      <c r="SC20" s="9"/>
      <c r="SD20" s="9"/>
      <c r="SE20" s="9"/>
      <c r="SF20" s="9"/>
      <c r="SG20" s="9"/>
      <c r="SH20" s="9"/>
      <c r="SI20" s="9"/>
      <c r="SJ20" s="9"/>
      <c r="SK20" s="9"/>
      <c r="SL20" s="9"/>
      <c r="SM20" s="9"/>
      <c r="SN20" s="9"/>
      <c r="SO20" s="9"/>
      <c r="SP20" s="9"/>
      <c r="SQ20" s="9"/>
      <c r="SR20" s="9"/>
      <c r="SS20" s="9"/>
      <c r="ST20" s="9"/>
      <c r="SU20" s="9"/>
      <c r="SV20" s="9"/>
      <c r="SW20" s="9"/>
      <c r="SX20" s="9"/>
      <c r="SY20" s="9"/>
      <c r="SZ20" s="9"/>
      <c r="TA20" s="9"/>
      <c r="TB20" s="9"/>
      <c r="TC20" s="9"/>
      <c r="TD20" s="9"/>
      <c r="TE20" s="9"/>
      <c r="TF20" s="9"/>
      <c r="TG20" s="9"/>
      <c r="TH20" s="9"/>
      <c r="TI20" s="9"/>
      <c r="TJ20" s="9"/>
      <c r="TK20" s="9"/>
      <c r="TL20" s="9"/>
      <c r="TM20" s="9"/>
      <c r="TN20" s="9"/>
      <c r="TO20" s="9"/>
      <c r="TP20" s="9"/>
      <c r="TQ20" s="9"/>
      <c r="TR20" s="9"/>
      <c r="TS20" s="9"/>
      <c r="TT20" s="9"/>
      <c r="TU20" s="9"/>
      <c r="TV20" s="9"/>
      <c r="TW20" s="9"/>
      <c r="TX20" s="9"/>
      <c r="TY20" s="9"/>
      <c r="TZ20" s="9"/>
      <c r="UA20" s="9"/>
      <c r="UB20" s="9"/>
      <c r="UC20" s="9"/>
      <c r="UD20" s="9"/>
      <c r="UE20" s="9"/>
      <c r="UF20" s="9"/>
      <c r="UG20" s="9"/>
      <c r="UH20" s="9"/>
      <c r="UI20" s="9"/>
      <c r="UJ20" s="9"/>
      <c r="UK20" s="9"/>
      <c r="UL20" s="9"/>
      <c r="UM20" s="9"/>
      <c r="UN20" s="9"/>
      <c r="UO20" s="9"/>
      <c r="UP20" s="9"/>
      <c r="UQ20" s="9"/>
      <c r="UR20" s="9"/>
      <c r="US20" s="9"/>
      <c r="UT20" s="9"/>
      <c r="UU20" s="9"/>
      <c r="UV20" s="9"/>
      <c r="UW20" s="9"/>
      <c r="UX20" s="9"/>
      <c r="UY20" s="9"/>
      <c r="UZ20" s="9"/>
      <c r="VA20" s="9"/>
      <c r="VB20" s="9"/>
      <c r="VC20" s="9"/>
      <c r="VD20" s="9"/>
      <c r="VE20" s="9"/>
      <c r="VF20" s="9"/>
      <c r="VG20" s="9"/>
      <c r="VH20" s="9"/>
      <c r="VI20" s="9"/>
      <c r="VJ20" s="9"/>
      <c r="VK20" s="9"/>
      <c r="VL20" s="9"/>
      <c r="VM20" s="9"/>
      <c r="VN20" s="9"/>
      <c r="VO20" s="9"/>
      <c r="VP20" s="9"/>
      <c r="VQ20" s="9"/>
      <c r="VR20" s="9"/>
      <c r="VS20" s="9"/>
      <c r="VT20" s="9"/>
      <c r="VU20" s="9"/>
      <c r="VV20" s="9"/>
      <c r="VW20" s="9"/>
      <c r="VX20" s="9"/>
      <c r="VY20" s="9"/>
      <c r="VZ20" s="9"/>
      <c r="WA20" s="9"/>
      <c r="WB20" s="9"/>
      <c r="WC20" s="9"/>
      <c r="WD20" s="9"/>
      <c r="WE20" s="9"/>
      <c r="WF20" s="9"/>
      <c r="WG20" s="9"/>
      <c r="WH20" s="9"/>
      <c r="WI20" s="9"/>
      <c r="WJ20" s="9"/>
      <c r="WK20" s="9"/>
      <c r="WL20" s="9"/>
      <c r="WM20" s="9"/>
      <c r="WN20" s="9"/>
      <c r="WO20" s="9"/>
      <c r="WP20" s="9"/>
      <c r="WQ20" s="9"/>
      <c r="WR20" s="9"/>
      <c r="WS20" s="9"/>
      <c r="WT20" s="9"/>
      <c r="WU20" s="9"/>
      <c r="WV20" s="9"/>
      <c r="WW20" s="9"/>
      <c r="WX20" s="9"/>
      <c r="WY20" s="9"/>
      <c r="WZ20" s="9"/>
      <c r="XA20" s="9"/>
      <c r="XB20" s="9"/>
      <c r="XC20" s="9"/>
      <c r="XD20" s="9"/>
      <c r="XE20" s="9"/>
      <c r="XF20" s="9"/>
      <c r="XG20" s="9"/>
      <c r="XH20" s="9"/>
      <c r="XI20" s="9"/>
      <c r="XJ20" s="9"/>
      <c r="XK20" s="9"/>
      <c r="XL20" s="9"/>
      <c r="XM20" s="9"/>
      <c r="XN20" s="9"/>
      <c r="XO20" s="9"/>
      <c r="XP20" s="9"/>
      <c r="XQ20" s="9"/>
      <c r="XR20" s="9"/>
      <c r="XS20" s="9"/>
      <c r="XT20" s="9"/>
      <c r="XU20" s="9"/>
      <c r="XV20" s="9"/>
      <c r="XW20" s="9"/>
      <c r="XX20" s="9"/>
      <c r="XY20" s="9"/>
      <c r="XZ20" s="9"/>
      <c r="YA20" s="9"/>
      <c r="YB20" s="9"/>
      <c r="YC20" s="9"/>
      <c r="YD20" s="9"/>
      <c r="YE20" s="9"/>
      <c r="YF20" s="9"/>
      <c r="YG20" s="9"/>
      <c r="YH20" s="9"/>
      <c r="YI20" s="9"/>
      <c r="YJ20" s="9"/>
      <c r="YK20" s="9"/>
      <c r="YL20" s="9"/>
      <c r="YM20" s="9"/>
      <c r="YN20" s="9"/>
      <c r="YO20" s="9"/>
      <c r="YP20" s="9"/>
      <c r="YQ20" s="9"/>
      <c r="YR20" s="9"/>
      <c r="YS20" s="9"/>
      <c r="YT20" s="9"/>
      <c r="YU20" s="9"/>
      <c r="YV20" s="9"/>
      <c r="YW20" s="9"/>
      <c r="YX20" s="9"/>
      <c r="YY20" s="9"/>
      <c r="YZ20" s="9"/>
      <c r="ZA20" s="9"/>
      <c r="ZB20" s="9"/>
      <c r="ZC20" s="9"/>
      <c r="ZD20" s="9"/>
      <c r="ZE20" s="9"/>
      <c r="ZF20" s="9"/>
      <c r="ZG20" s="9"/>
      <c r="ZH20" s="9"/>
      <c r="ZI20" s="9"/>
      <c r="ZJ20" s="9"/>
      <c r="ZK20" s="9"/>
      <c r="ZL20" s="9"/>
      <c r="ZM20" s="9"/>
      <c r="ZN20" s="9"/>
      <c r="ZO20" s="9"/>
      <c r="ZP20" s="9"/>
      <c r="ZQ20" s="9"/>
      <c r="ZR20" s="9"/>
      <c r="ZS20" s="9"/>
      <c r="ZT20" s="9"/>
      <c r="ZU20" s="9"/>
      <c r="ZV20" s="9"/>
      <c r="ZW20" s="9"/>
      <c r="ZX20" s="9"/>
      <c r="ZY20" s="9"/>
      <c r="ZZ20" s="9"/>
      <c r="AAA20" s="9"/>
      <c r="AAB20" s="9"/>
      <c r="AAC20" s="9"/>
      <c r="AAD20" s="9"/>
      <c r="AAE20" s="9"/>
      <c r="AAF20" s="9"/>
      <c r="AAG20" s="9"/>
      <c r="AAH20" s="9"/>
      <c r="AAI20" s="9"/>
      <c r="AAJ20" s="9"/>
      <c r="AAK20" s="9"/>
      <c r="AAL20" s="9"/>
      <c r="AAM20" s="9"/>
      <c r="AAN20" s="9"/>
      <c r="AAO20" s="9"/>
      <c r="AAP20" s="9"/>
      <c r="AAQ20" s="9"/>
      <c r="AAR20" s="9"/>
      <c r="AAS20" s="9"/>
      <c r="AAT20" s="9"/>
      <c r="AAU20" s="9"/>
      <c r="AAV20" s="9"/>
      <c r="AAW20" s="9"/>
      <c r="AAX20" s="9"/>
      <c r="AAY20" s="9"/>
      <c r="AAZ20" s="9"/>
      <c r="ABA20" s="9"/>
      <c r="ABB20" s="9"/>
      <c r="ABC20" s="9"/>
      <c r="ABD20" s="9"/>
      <c r="ABE20" s="9"/>
      <c r="ABF20" s="9"/>
      <c r="ABG20" s="9"/>
      <c r="ABH20" s="9"/>
      <c r="ABI20" s="9"/>
      <c r="ABJ20" s="9"/>
      <c r="ABK20" s="9"/>
      <c r="ABL20" s="9"/>
      <c r="ABM20" s="9"/>
      <c r="ABN20" s="9"/>
      <c r="ABO20" s="9"/>
      <c r="ABP20" s="9"/>
      <c r="ABQ20" s="9"/>
      <c r="ABR20" s="9"/>
      <c r="ABS20" s="9"/>
      <c r="ABT20" s="9"/>
      <c r="ABU20" s="9"/>
      <c r="ABV20" s="9"/>
      <c r="ABW20" s="9"/>
      <c r="ABX20" s="9"/>
      <c r="ABY20" s="9"/>
      <c r="ABZ20" s="9"/>
      <c r="ACA20" s="9"/>
      <c r="ACB20" s="9"/>
      <c r="ACC20" s="9"/>
      <c r="ACD20" s="9"/>
      <c r="ACE20" s="9"/>
      <c r="ACF20" s="9"/>
      <c r="ACG20" s="9"/>
      <c r="ACH20" s="9"/>
      <c r="ACI20" s="9"/>
      <c r="ACJ20" s="9"/>
      <c r="ACK20" s="9"/>
      <c r="ACL20" s="9"/>
      <c r="ACM20" s="9"/>
      <c r="ACN20" s="9"/>
      <c r="ACO20" s="9"/>
      <c r="ACP20" s="9"/>
      <c r="ACQ20" s="9"/>
      <c r="ACR20" s="9"/>
      <c r="ACS20" s="9"/>
      <c r="ACT20" s="9"/>
      <c r="ACU20" s="9"/>
      <c r="ACV20" s="9"/>
      <c r="ACW20" s="9"/>
      <c r="ACX20" s="9"/>
      <c r="ACY20" s="9"/>
      <c r="ACZ20" s="9"/>
      <c r="ADA20" s="9"/>
      <c r="ADB20" s="9"/>
      <c r="ADC20" s="9"/>
      <c r="ADD20" s="9"/>
      <c r="ADE20" s="9"/>
      <c r="ADF20" s="9"/>
      <c r="ADG20" s="9"/>
      <c r="ADH20" s="9"/>
      <c r="ADI20" s="9"/>
      <c r="ADJ20" s="9"/>
      <c r="ADK20" s="9"/>
      <c r="ADL20" s="9"/>
      <c r="ADM20" s="9"/>
      <c r="ADN20" s="9"/>
      <c r="ADO20" s="9"/>
      <c r="ADP20" s="9"/>
      <c r="ADQ20" s="9"/>
      <c r="ADR20" s="9"/>
      <c r="ADS20" s="9"/>
      <c r="ADT20" s="9"/>
      <c r="ADU20" s="9"/>
      <c r="ADV20" s="9"/>
      <c r="ADW20" s="9"/>
      <c r="ADX20" s="9"/>
      <c r="ADY20" s="9"/>
      <c r="ADZ20" s="9"/>
      <c r="AEA20" s="9"/>
      <c r="AEB20" s="9"/>
      <c r="AEC20" s="9"/>
      <c r="AED20" s="9"/>
      <c r="AEE20" s="9"/>
      <c r="AEF20" s="9"/>
      <c r="AEG20" s="9"/>
      <c r="AEH20" s="9"/>
      <c r="AEI20" s="9"/>
      <c r="AEJ20" s="9"/>
      <c r="AEK20" s="9"/>
      <c r="AEL20" s="9"/>
      <c r="AEM20" s="9"/>
      <c r="AEN20" s="9"/>
      <c r="AEO20" s="9"/>
      <c r="AEP20" s="9"/>
      <c r="AEQ20" s="9"/>
      <c r="AER20" s="9"/>
      <c r="AES20" s="9"/>
      <c r="AET20" s="9"/>
      <c r="AEU20" s="9"/>
      <c r="AEV20" s="9"/>
      <c r="AEW20" s="9"/>
      <c r="AEX20" s="9"/>
      <c r="AEY20" s="9"/>
      <c r="AEZ20" s="9"/>
      <c r="AFA20" s="9"/>
      <c r="AFB20" s="9"/>
      <c r="AFC20" s="9"/>
      <c r="AFD20" s="9"/>
      <c r="AFE20" s="9"/>
      <c r="AFF20" s="9"/>
      <c r="AFG20" s="9"/>
      <c r="AFH20" s="9"/>
      <c r="AFI20" s="9"/>
      <c r="AFJ20" s="9"/>
      <c r="AFK20" s="9"/>
      <c r="AFL20" s="9"/>
      <c r="AFM20" s="9"/>
      <c r="AFN20" s="9"/>
      <c r="AFO20" s="9"/>
      <c r="AFP20" s="9"/>
      <c r="AFQ20" s="9"/>
      <c r="AFR20" s="9"/>
      <c r="AFS20" s="9"/>
      <c r="AFT20" s="9"/>
      <c r="AFU20" s="9"/>
      <c r="AFV20" s="9"/>
      <c r="AFW20" s="9"/>
      <c r="AFX20" s="9"/>
      <c r="AFY20" s="9"/>
      <c r="AFZ20" s="9"/>
      <c r="AGA20" s="9"/>
      <c r="AGB20" s="9"/>
      <c r="AGC20" s="9"/>
      <c r="AGD20" s="9"/>
      <c r="AGE20" s="9"/>
      <c r="AGF20" s="9"/>
      <c r="AGG20" s="9"/>
      <c r="AGH20" s="9"/>
      <c r="AGI20" s="9"/>
      <c r="AGJ20" s="9"/>
      <c r="AGK20" s="9"/>
      <c r="AGL20" s="9"/>
      <c r="AGM20" s="9"/>
      <c r="AGN20" s="9"/>
      <c r="AGO20" s="9"/>
      <c r="AGP20" s="9"/>
      <c r="AGQ20" s="9"/>
      <c r="AGR20" s="9"/>
      <c r="AGS20" s="9"/>
      <c r="AGT20" s="9"/>
      <c r="AGU20" s="9"/>
      <c r="AGV20" s="9"/>
      <c r="AGW20" s="9"/>
      <c r="AGX20" s="9"/>
      <c r="AGY20" s="9"/>
      <c r="AGZ20" s="9"/>
      <c r="AHA20" s="9"/>
      <c r="AHB20" s="9"/>
      <c r="AHC20" s="9"/>
      <c r="AHD20" s="9"/>
      <c r="AHE20" s="9"/>
      <c r="AHF20" s="9"/>
      <c r="AHG20" s="9"/>
      <c r="AHH20" s="9"/>
      <c r="AHI20" s="9"/>
      <c r="AHJ20" s="9"/>
      <c r="AHK20" s="9"/>
      <c r="AHL20" s="9"/>
      <c r="AHM20" s="9"/>
      <c r="AHN20" s="9"/>
      <c r="AHO20" s="9"/>
      <c r="AHP20" s="9"/>
      <c r="AHQ20" s="9"/>
      <c r="AHR20" s="9"/>
      <c r="AHS20" s="9"/>
      <c r="AHT20" s="9"/>
      <c r="AHU20" s="9"/>
      <c r="AHV20" s="9"/>
      <c r="AHW20" s="9"/>
      <c r="AHX20" s="9"/>
      <c r="AHY20" s="9"/>
      <c r="AHZ20" s="9"/>
      <c r="AIA20" s="9"/>
      <c r="AIB20" s="9"/>
      <c r="AIC20" s="9"/>
      <c r="AID20" s="9"/>
      <c r="AIE20" s="9"/>
      <c r="AIF20" s="9"/>
      <c r="AIG20" s="9"/>
      <c r="AIH20" s="9"/>
      <c r="AII20" s="9"/>
      <c r="AIJ20" s="9"/>
      <c r="AIK20" s="9"/>
      <c r="AIL20" s="9"/>
      <c r="AIM20" s="9"/>
      <c r="AIN20" s="9"/>
      <c r="AIO20" s="9"/>
      <c r="AIP20" s="9"/>
      <c r="AIQ20" s="9"/>
      <c r="AIR20" s="9"/>
      <c r="AIS20" s="9"/>
      <c r="AIT20" s="9"/>
      <c r="AIU20" s="9"/>
      <c r="AIV20" s="9"/>
      <c r="AIW20" s="9"/>
      <c r="AIX20" s="9"/>
      <c r="AIY20" s="9"/>
      <c r="AIZ20" s="9"/>
      <c r="AJA20" s="9"/>
      <c r="AJB20" s="9"/>
      <c r="AJC20" s="9"/>
      <c r="AJD20" s="9"/>
      <c r="AJE20" s="9"/>
      <c r="AJF20" s="9"/>
      <c r="AJG20" s="9"/>
      <c r="AJH20" s="9"/>
      <c r="AJI20" s="9"/>
      <c r="AJJ20" s="9"/>
      <c r="AJK20" s="9"/>
      <c r="AJL20" s="9"/>
      <c r="AJM20" s="9"/>
      <c r="AJN20" s="9"/>
      <c r="AJO20" s="9"/>
      <c r="AJP20" s="9"/>
      <c r="AJQ20" s="9"/>
      <c r="AJR20" s="9"/>
      <c r="AJS20" s="9"/>
      <c r="AJT20" s="9"/>
      <c r="AJU20" s="9"/>
      <c r="AJV20" s="9"/>
      <c r="AJW20" s="9"/>
      <c r="AJX20" s="9"/>
      <c r="AJY20" s="9"/>
      <c r="AJZ20" s="9"/>
      <c r="AKA20" s="9"/>
      <c r="AKB20" s="9"/>
      <c r="AKC20" s="9"/>
      <c r="AKD20" s="9"/>
      <c r="AKE20" s="9"/>
      <c r="AKF20" s="9"/>
      <c r="AKG20" s="9"/>
      <c r="AKH20" s="9"/>
      <c r="AKI20" s="9"/>
      <c r="AKJ20" s="9"/>
      <c r="AKK20" s="9"/>
      <c r="AKL20" s="9"/>
      <c r="AKM20" s="9"/>
      <c r="AKN20" s="9"/>
      <c r="AKO20" s="9"/>
      <c r="AKP20" s="9"/>
      <c r="AKQ20" s="9"/>
      <c r="AKR20" s="9"/>
      <c r="AKS20" s="9"/>
      <c r="AKT20" s="9"/>
      <c r="AKU20" s="9"/>
      <c r="AKV20" s="9"/>
      <c r="AKW20" s="9"/>
      <c r="AKX20" s="9"/>
      <c r="AKY20" s="9"/>
      <c r="AKZ20" s="9"/>
      <c r="ALA20" s="9"/>
      <c r="ALB20" s="9"/>
      <c r="ALC20" s="9"/>
      <c r="ALD20" s="9"/>
      <c r="ALE20" s="9"/>
      <c r="ALF20" s="9"/>
      <c r="ALG20" s="9"/>
      <c r="ALH20" s="9"/>
      <c r="ALI20" s="9"/>
      <c r="ALJ20" s="9"/>
      <c r="ALK20" s="9"/>
      <c r="ALL20" s="9"/>
      <c r="ALM20" s="9"/>
      <c r="ALN20" s="9"/>
      <c r="ALO20" s="9"/>
      <c r="ALP20" s="9"/>
      <c r="ALQ20" s="9"/>
      <c r="ALR20" s="9"/>
      <c r="ALS20" s="9"/>
      <c r="ALT20" s="9"/>
      <c r="ALU20" s="9"/>
      <c r="ALV20" s="9"/>
      <c r="ALW20" s="9"/>
      <c r="ALX20" s="9"/>
      <c r="ALY20" s="9"/>
      <c r="ALZ20" s="9"/>
      <c r="AMA20" s="9"/>
      <c r="AMB20" s="9"/>
      <c r="AMC20" s="9"/>
      <c r="AMD20" s="9"/>
      <c r="AME20" s="9"/>
      <c r="AMF20" s="9"/>
      <c r="AMG20" s="9"/>
      <c r="AMH20" s="9"/>
      <c r="AMI20" s="9"/>
      <c r="AMJ20" s="9"/>
      <c r="AMK20" s="9"/>
      <c r="AML20" s="9"/>
      <c r="AMM20" s="9"/>
      <c r="AMN20" s="9"/>
      <c r="AMO20" s="9"/>
      <c r="AMP20" s="9"/>
      <c r="AMQ20" s="9"/>
      <c r="AMR20" s="9"/>
      <c r="AMS20" s="9"/>
      <c r="AMT20" s="9"/>
      <c r="AMU20" s="9"/>
      <c r="AMV20" s="9"/>
      <c r="AMW20" s="9"/>
      <c r="AMX20" s="9"/>
      <c r="AMY20" s="9"/>
      <c r="AMZ20" s="9"/>
      <c r="ANA20" s="9"/>
      <c r="ANB20" s="9"/>
      <c r="ANC20" s="9"/>
      <c r="AND20" s="9"/>
      <c r="ANE20" s="9"/>
      <c r="ANF20" s="9"/>
      <c r="ANG20" s="9"/>
      <c r="ANH20" s="9"/>
      <c r="ANI20" s="9"/>
      <c r="ANJ20" s="9"/>
      <c r="ANK20" s="9"/>
      <c r="ANL20" s="9"/>
      <c r="ANM20" s="9"/>
      <c r="ANN20" s="9"/>
      <c r="ANO20" s="9"/>
      <c r="ANP20" s="9"/>
      <c r="ANQ20" s="9"/>
      <c r="ANR20" s="9"/>
      <c r="ANS20" s="9"/>
      <c r="ANT20" s="9"/>
      <c r="ANU20" s="9"/>
      <c r="ANV20" s="9"/>
      <c r="ANW20" s="9"/>
      <c r="ANX20" s="9"/>
      <c r="ANY20" s="9"/>
      <c r="ANZ20" s="9"/>
      <c r="AOA20" s="9"/>
      <c r="AOB20" s="9"/>
      <c r="AOC20" s="9"/>
      <c r="AOD20" s="9"/>
      <c r="AOE20" s="9"/>
      <c r="AOF20" s="9"/>
      <c r="AOG20" s="9"/>
      <c r="AOH20" s="9"/>
      <c r="AOI20" s="9"/>
      <c r="AOJ20" s="9"/>
      <c r="AOK20" s="9"/>
      <c r="AOL20" s="9"/>
      <c r="AOM20" s="9"/>
      <c r="AON20" s="9"/>
      <c r="AOO20" s="9"/>
      <c r="AOP20" s="9"/>
      <c r="AOQ20" s="9"/>
      <c r="AOR20" s="9"/>
      <c r="AOS20" s="9"/>
      <c r="AOT20" s="9"/>
      <c r="AOU20" s="9"/>
      <c r="AOV20" s="9"/>
      <c r="AOW20" s="9"/>
      <c r="AOX20" s="9"/>
      <c r="AOY20" s="9"/>
      <c r="AOZ20" s="9"/>
      <c r="APA20" s="9"/>
      <c r="APB20" s="9"/>
      <c r="APC20" s="9"/>
      <c r="APD20" s="9"/>
      <c r="APE20" s="9"/>
      <c r="APF20" s="9"/>
      <c r="APG20" s="9"/>
      <c r="APH20" s="9"/>
      <c r="API20" s="9"/>
      <c r="APJ20" s="9"/>
      <c r="APK20" s="9"/>
      <c r="APL20" s="9"/>
      <c r="APM20" s="9"/>
      <c r="APN20" s="9"/>
      <c r="APO20" s="9"/>
      <c r="APP20" s="9"/>
      <c r="APQ20" s="9"/>
      <c r="APR20" s="9"/>
      <c r="APS20" s="9"/>
      <c r="APT20" s="9"/>
      <c r="APU20" s="9"/>
      <c r="APV20" s="9"/>
      <c r="APW20" s="9"/>
      <c r="APX20" s="9"/>
      <c r="APY20" s="9"/>
      <c r="APZ20" s="9"/>
      <c r="AQA20" s="9"/>
      <c r="AQB20" s="9"/>
      <c r="AQC20" s="9"/>
      <c r="AQD20" s="9"/>
      <c r="AQE20" s="9"/>
      <c r="AQF20" s="9"/>
      <c r="AQG20" s="9"/>
      <c r="AQH20" s="9"/>
      <c r="AQI20" s="9"/>
      <c r="AQJ20" s="9"/>
      <c r="AQK20" s="9"/>
      <c r="AQL20" s="9"/>
      <c r="AQM20" s="9"/>
      <c r="AQN20" s="9"/>
      <c r="AQO20" s="9"/>
      <c r="AQP20" s="9"/>
      <c r="AQQ20" s="9"/>
      <c r="AQR20" s="9"/>
      <c r="AQS20" s="9"/>
      <c r="AQT20" s="9"/>
      <c r="AQU20" s="9"/>
      <c r="AQV20" s="9"/>
      <c r="AQW20" s="9"/>
      <c r="AQX20" s="9"/>
      <c r="AQY20" s="9"/>
      <c r="AQZ20" s="9"/>
      <c r="ARA20" s="9"/>
      <c r="ARB20" s="9"/>
      <c r="ARC20" s="9"/>
      <c r="ARD20" s="9"/>
      <c r="ARE20" s="9"/>
      <c r="ARF20" s="9"/>
      <c r="ARG20" s="9"/>
      <c r="ARH20" s="9"/>
      <c r="ARI20" s="9"/>
      <c r="ARJ20" s="9"/>
      <c r="ARK20" s="9"/>
      <c r="ARL20" s="9"/>
      <c r="ARM20" s="9"/>
      <c r="ARN20" s="9"/>
      <c r="ARO20" s="9"/>
      <c r="ARP20" s="9"/>
      <c r="ARQ20" s="9"/>
      <c r="ARR20" s="9"/>
      <c r="ARS20" s="9"/>
      <c r="ART20" s="9"/>
      <c r="ARU20" s="9"/>
      <c r="ARV20" s="9"/>
      <c r="ARW20" s="9"/>
      <c r="ARX20" s="9"/>
      <c r="ARY20" s="9"/>
      <c r="ARZ20" s="9"/>
      <c r="ASA20" s="9"/>
      <c r="ASB20" s="9"/>
      <c r="ASC20" s="9"/>
      <c r="ASD20" s="9"/>
      <c r="ASE20" s="9"/>
      <c r="ASF20" s="9"/>
      <c r="ASG20" s="9"/>
      <c r="ASH20" s="9"/>
      <c r="ASI20" s="9"/>
      <c r="ASJ20" s="9"/>
      <c r="ASK20" s="9"/>
      <c r="ASL20" s="9"/>
      <c r="ASM20" s="9"/>
      <c r="ASN20" s="9"/>
      <c r="ASO20" s="9"/>
      <c r="ASP20" s="9"/>
      <c r="ASQ20" s="9"/>
      <c r="ASR20" s="9"/>
      <c r="ASS20" s="9"/>
      <c r="AST20" s="9"/>
      <c r="ASU20" s="9"/>
      <c r="ASV20" s="9"/>
      <c r="ASW20" s="9"/>
      <c r="ASX20" s="9"/>
      <c r="ASY20" s="9"/>
      <c r="ASZ20" s="9"/>
      <c r="ATA20" s="9"/>
      <c r="ATB20" s="9"/>
      <c r="ATC20" s="9"/>
      <c r="ATD20" s="9"/>
      <c r="ATE20" s="9"/>
      <c r="ATF20" s="9"/>
      <c r="ATG20" s="9"/>
      <c r="ATH20" s="9"/>
      <c r="ATI20" s="9"/>
      <c r="ATJ20" s="9"/>
      <c r="ATK20" s="9"/>
      <c r="ATL20" s="9"/>
      <c r="ATM20" s="9"/>
      <c r="ATN20" s="9"/>
      <c r="ATO20" s="9"/>
      <c r="ATP20" s="9"/>
      <c r="ATQ20" s="9"/>
      <c r="ATR20" s="9"/>
      <c r="ATS20" s="9"/>
      <c r="ATT20" s="9"/>
      <c r="ATU20" s="9"/>
      <c r="ATV20" s="9"/>
      <c r="ATW20" s="9"/>
      <c r="ATX20" s="9"/>
      <c r="ATY20" s="9"/>
      <c r="ATZ20" s="9"/>
      <c r="AUA20" s="9"/>
      <c r="AUB20" s="9"/>
      <c r="AUC20" s="9"/>
      <c r="AUD20" s="9"/>
      <c r="AUE20" s="9"/>
      <c r="AUF20" s="9"/>
      <c r="AUG20" s="9"/>
      <c r="AUH20" s="9"/>
      <c r="AUI20" s="9"/>
      <c r="AUJ20" s="9"/>
      <c r="AUK20" s="9"/>
      <c r="AUL20" s="9"/>
      <c r="AUM20" s="9"/>
      <c r="AUN20" s="9"/>
      <c r="AUO20" s="9"/>
      <c r="AUP20" s="9"/>
      <c r="AUQ20" s="9"/>
      <c r="AUR20" s="9"/>
      <c r="AUS20" s="9"/>
      <c r="AUT20" s="9"/>
      <c r="AUU20" s="9"/>
      <c r="AUV20" s="9"/>
      <c r="AUW20" s="9"/>
      <c r="AUX20" s="9"/>
      <c r="AUY20" s="9"/>
      <c r="AUZ20" s="9"/>
      <c r="AVA20" s="9"/>
      <c r="AVB20" s="9"/>
      <c r="AVC20" s="9"/>
      <c r="AVD20" s="9"/>
      <c r="AVE20" s="9"/>
      <c r="AVF20" s="9"/>
      <c r="AVG20" s="9"/>
      <c r="AVH20" s="9"/>
      <c r="AVI20" s="9"/>
      <c r="AVJ20" s="9"/>
      <c r="AVK20" s="9"/>
      <c r="AVL20" s="9"/>
      <c r="AVM20" s="9"/>
      <c r="AVN20" s="9"/>
      <c r="AVO20" s="9"/>
      <c r="AVP20" s="9"/>
      <c r="AVQ20" s="9"/>
      <c r="AVR20" s="9"/>
      <c r="AVS20" s="9"/>
      <c r="AVT20" s="9"/>
      <c r="AVU20" s="9"/>
      <c r="AVV20" s="9"/>
      <c r="AVW20" s="9"/>
      <c r="AVX20" s="9"/>
      <c r="AVY20" s="9"/>
      <c r="AVZ20" s="9"/>
      <c r="AWA20" s="9"/>
      <c r="AWB20" s="9"/>
      <c r="AWC20" s="9"/>
      <c r="AWD20" s="9"/>
      <c r="AWE20" s="9"/>
      <c r="AWF20" s="9"/>
      <c r="AWG20" s="9"/>
      <c r="AWH20" s="9"/>
      <c r="AWI20" s="9"/>
      <c r="AWJ20" s="9"/>
      <c r="AWK20" s="9"/>
      <c r="AWL20" s="9"/>
      <c r="AWM20" s="9"/>
      <c r="AWN20" s="9"/>
      <c r="AWO20" s="9"/>
      <c r="AWP20" s="9"/>
      <c r="AWQ20" s="9"/>
      <c r="AWR20" s="9"/>
      <c r="AWS20" s="9"/>
      <c r="AWT20" s="9"/>
      <c r="AWU20" s="9"/>
      <c r="AWV20" s="9"/>
      <c r="AWW20" s="9"/>
      <c r="AWX20" s="9"/>
      <c r="AWY20" s="9"/>
      <c r="AWZ20" s="9"/>
      <c r="AXA20" s="9"/>
      <c r="AXB20" s="9"/>
      <c r="AXC20" s="9"/>
      <c r="AXD20" s="9"/>
      <c r="AXE20" s="9"/>
      <c r="AXF20" s="9"/>
      <c r="AXG20" s="9"/>
      <c r="AXH20" s="9"/>
      <c r="AXI20" s="9"/>
      <c r="AXJ20" s="9"/>
      <c r="AXK20" s="9"/>
      <c r="AXL20" s="9"/>
      <c r="AXM20" s="9"/>
      <c r="AXN20" s="9"/>
      <c r="AXO20" s="9"/>
      <c r="AXP20" s="9"/>
      <c r="AXQ20" s="9"/>
      <c r="AXR20" s="9"/>
      <c r="AXS20" s="9"/>
      <c r="AXT20" s="9"/>
      <c r="AXU20" s="9"/>
      <c r="AXV20" s="9"/>
      <c r="AXW20" s="9"/>
      <c r="AXX20" s="9"/>
      <c r="AXY20" s="9"/>
      <c r="AXZ20" s="9"/>
      <c r="AYA20" s="9"/>
      <c r="AYB20" s="9"/>
      <c r="AYC20" s="9"/>
      <c r="AYD20" s="9"/>
      <c r="AYE20" s="9"/>
      <c r="AYF20" s="9"/>
      <c r="AYG20" s="9"/>
      <c r="AYH20" s="9"/>
      <c r="AYI20" s="9"/>
      <c r="AYJ20" s="9"/>
      <c r="AYK20" s="9"/>
      <c r="AYL20" s="9"/>
      <c r="AYM20" s="9"/>
      <c r="AYN20" s="9"/>
      <c r="AYO20" s="9"/>
      <c r="AYP20" s="9"/>
      <c r="AYQ20" s="9"/>
      <c r="AYR20" s="9"/>
      <c r="AYS20" s="9"/>
      <c r="AYT20" s="9"/>
      <c r="AYU20" s="9"/>
      <c r="AYV20" s="9"/>
      <c r="AYW20" s="9"/>
      <c r="AYX20" s="9"/>
      <c r="AYY20" s="9"/>
      <c r="AYZ20" s="9"/>
      <c r="AZA20" s="9"/>
      <c r="AZB20" s="9"/>
      <c r="AZC20" s="9"/>
      <c r="AZD20" s="9"/>
      <c r="AZE20" s="9"/>
      <c r="AZF20" s="9"/>
      <c r="AZG20" s="9"/>
      <c r="AZH20" s="9"/>
      <c r="AZI20" s="9"/>
      <c r="AZJ20" s="9"/>
      <c r="AZK20" s="9"/>
      <c r="AZL20" s="9"/>
      <c r="AZM20" s="9"/>
      <c r="AZN20" s="9"/>
      <c r="AZO20" s="9"/>
      <c r="AZP20" s="9"/>
      <c r="AZQ20" s="9"/>
      <c r="AZR20" s="9"/>
      <c r="AZS20" s="9"/>
      <c r="AZT20" s="9"/>
      <c r="AZU20" s="9"/>
      <c r="AZV20" s="9"/>
      <c r="AZW20" s="9"/>
      <c r="AZX20" s="9"/>
      <c r="AZY20" s="9"/>
      <c r="AZZ20" s="9"/>
      <c r="BAA20" s="9"/>
      <c r="BAB20" s="9"/>
      <c r="BAC20" s="9"/>
      <c r="BAD20" s="9"/>
      <c r="BAE20" s="9"/>
      <c r="BAF20" s="9"/>
      <c r="BAG20" s="9"/>
      <c r="BAH20" s="9"/>
      <c r="BAI20" s="9"/>
      <c r="BAJ20" s="9"/>
      <c r="BAK20" s="9"/>
      <c r="BAL20" s="9"/>
      <c r="BAM20" s="9"/>
      <c r="BAN20" s="9"/>
      <c r="BAO20" s="9"/>
      <c r="BAP20" s="9"/>
      <c r="BAQ20" s="9"/>
      <c r="BAR20" s="9"/>
      <c r="BAS20" s="9"/>
      <c r="BAT20" s="9"/>
      <c r="BAU20" s="9"/>
      <c r="BAV20" s="9"/>
      <c r="BAW20" s="9"/>
      <c r="BAX20" s="9"/>
      <c r="BAY20" s="9"/>
      <c r="BAZ20" s="9"/>
      <c r="BBA20" s="9"/>
      <c r="BBB20" s="9"/>
      <c r="BBC20" s="9"/>
      <c r="BBD20" s="9"/>
      <c r="BBE20" s="9"/>
      <c r="BBF20" s="9"/>
      <c r="BBG20" s="9"/>
      <c r="BBH20" s="9"/>
      <c r="BBI20" s="9"/>
      <c r="BBJ20" s="9"/>
      <c r="BBK20" s="9"/>
      <c r="BBL20" s="9"/>
      <c r="BBM20" s="9"/>
      <c r="BBN20" s="9"/>
      <c r="BBO20" s="9"/>
      <c r="BBP20" s="9"/>
      <c r="BBQ20" s="9"/>
      <c r="BBR20" s="9"/>
      <c r="BBS20" s="9"/>
      <c r="BBT20" s="9"/>
      <c r="BBU20" s="9"/>
      <c r="BBV20" s="9"/>
      <c r="BBW20" s="9"/>
      <c r="BBX20" s="9"/>
      <c r="BBY20" s="9"/>
      <c r="BBZ20" s="9"/>
      <c r="BCA20" s="9"/>
      <c r="BCB20" s="9"/>
      <c r="BCC20" s="9"/>
      <c r="BCD20" s="9"/>
      <c r="BCE20" s="9"/>
      <c r="BCF20" s="9"/>
      <c r="BCG20" s="9"/>
      <c r="BCH20" s="9"/>
      <c r="BCI20" s="9"/>
      <c r="BCJ20" s="9"/>
      <c r="BCK20" s="9"/>
      <c r="BCL20" s="9"/>
      <c r="BCM20" s="9"/>
      <c r="BCN20" s="9"/>
      <c r="BCO20" s="9"/>
      <c r="BCP20" s="9"/>
      <c r="BCQ20" s="9"/>
      <c r="BCR20" s="9"/>
      <c r="BCS20" s="9"/>
      <c r="BCT20" s="9"/>
      <c r="BCU20" s="9"/>
      <c r="BCV20" s="9"/>
      <c r="BCW20" s="9"/>
      <c r="BCX20" s="9"/>
      <c r="BCY20" s="9"/>
      <c r="BCZ20" s="9"/>
      <c r="BDA20" s="9"/>
      <c r="BDB20" s="9"/>
      <c r="BDC20" s="9"/>
      <c r="BDD20" s="9"/>
      <c r="BDE20" s="9"/>
      <c r="BDF20" s="9"/>
      <c r="BDG20" s="9"/>
      <c r="BDH20" s="9"/>
      <c r="BDI20" s="9"/>
      <c r="BDJ20" s="9"/>
      <c r="BDK20" s="9"/>
      <c r="BDL20" s="9"/>
      <c r="BDM20" s="9"/>
      <c r="BDN20" s="9"/>
      <c r="BDO20" s="9"/>
      <c r="BDP20" s="9"/>
      <c r="BDQ20" s="9"/>
      <c r="BDR20" s="9"/>
      <c r="BDS20" s="9"/>
      <c r="BDT20" s="9"/>
      <c r="BDU20" s="9"/>
      <c r="BDV20" s="9"/>
      <c r="BDW20" s="9"/>
      <c r="BDX20" s="9"/>
      <c r="BDY20" s="9"/>
      <c r="BDZ20" s="9"/>
      <c r="BEA20" s="9"/>
      <c r="BEB20" s="9"/>
      <c r="BEC20" s="9"/>
      <c r="BED20" s="9"/>
      <c r="BEE20" s="9"/>
      <c r="BEF20" s="9"/>
      <c r="BEG20" s="9"/>
      <c r="BEH20" s="9"/>
      <c r="BEI20" s="9"/>
      <c r="BEJ20" s="9"/>
      <c r="BEK20" s="9"/>
      <c r="BEL20" s="9"/>
      <c r="BEM20" s="9"/>
      <c r="BEN20" s="9"/>
      <c r="BEO20" s="9"/>
      <c r="BEP20" s="9"/>
      <c r="BEQ20" s="9"/>
      <c r="BER20" s="9"/>
      <c r="BES20" s="9"/>
      <c r="BET20" s="9"/>
      <c r="BEU20" s="9"/>
      <c r="BEV20" s="9"/>
      <c r="BEW20" s="9"/>
      <c r="BEX20" s="9"/>
      <c r="BEY20" s="9"/>
      <c r="BEZ20" s="9"/>
      <c r="BFA20" s="9"/>
      <c r="BFB20" s="9"/>
      <c r="BFC20" s="9"/>
      <c r="BFD20" s="9"/>
      <c r="BFE20" s="9"/>
      <c r="BFF20" s="9"/>
      <c r="BFG20" s="9"/>
      <c r="BFH20" s="9"/>
      <c r="BFI20" s="9"/>
      <c r="BFJ20" s="9"/>
      <c r="BFK20" s="9"/>
      <c r="BFL20" s="9"/>
      <c r="BFM20" s="9"/>
      <c r="BFN20" s="9"/>
      <c r="BFO20" s="9"/>
      <c r="BFP20" s="9"/>
      <c r="BFQ20" s="9"/>
      <c r="BFR20" s="9"/>
      <c r="BFS20" s="9"/>
      <c r="BFT20" s="9"/>
      <c r="BFU20" s="9"/>
      <c r="BFV20" s="9"/>
      <c r="BFW20" s="9"/>
      <c r="BFX20" s="9"/>
      <c r="BFY20" s="9"/>
      <c r="BFZ20" s="9"/>
      <c r="BGA20" s="9"/>
      <c r="BGB20" s="9"/>
      <c r="BGC20" s="9"/>
      <c r="BGD20" s="9"/>
      <c r="BGE20" s="9"/>
      <c r="BGF20" s="9"/>
      <c r="BGG20" s="9"/>
      <c r="BGH20" s="9"/>
      <c r="BGI20" s="9"/>
      <c r="BGJ20" s="9"/>
      <c r="BGK20" s="9"/>
      <c r="BGL20" s="9"/>
      <c r="BGM20" s="9"/>
      <c r="BGN20" s="9"/>
      <c r="BGO20" s="9"/>
      <c r="BGP20" s="9"/>
      <c r="BGQ20" s="9"/>
      <c r="BGR20" s="9"/>
      <c r="BGS20" s="9"/>
      <c r="BGT20" s="9"/>
      <c r="BGU20" s="9"/>
      <c r="BGV20" s="9"/>
      <c r="BGW20" s="9"/>
      <c r="BGX20" s="9"/>
      <c r="BGY20" s="9"/>
      <c r="BGZ20" s="9"/>
      <c r="BHA20" s="9"/>
      <c r="BHB20" s="9"/>
      <c r="BHC20" s="9"/>
      <c r="BHD20" s="9"/>
      <c r="BHE20" s="9"/>
      <c r="BHF20" s="9"/>
      <c r="BHG20" s="9"/>
      <c r="BHH20" s="9"/>
      <c r="BHI20" s="9"/>
      <c r="BHJ20" s="9"/>
      <c r="BHK20" s="9"/>
      <c r="BHL20" s="9"/>
      <c r="BHM20" s="9"/>
      <c r="BHN20" s="9"/>
      <c r="BHO20" s="9"/>
      <c r="BHP20" s="9"/>
      <c r="BHQ20" s="9"/>
      <c r="BHR20" s="9"/>
      <c r="BHS20" s="9"/>
      <c r="BHT20" s="9"/>
      <c r="BHU20" s="9"/>
      <c r="BHV20" s="9"/>
      <c r="BHW20" s="9"/>
      <c r="BHX20" s="9"/>
      <c r="BHY20" s="9"/>
      <c r="BHZ20" s="9"/>
      <c r="BIA20" s="9"/>
      <c r="BIB20" s="9"/>
      <c r="BIC20" s="9"/>
      <c r="BID20" s="9"/>
      <c r="BIE20" s="9"/>
      <c r="BIF20" s="9"/>
      <c r="BIG20" s="9"/>
      <c r="BIH20" s="9"/>
      <c r="BII20" s="9"/>
      <c r="BIJ20" s="9"/>
      <c r="BIK20" s="9"/>
      <c r="BIL20" s="9"/>
      <c r="BIM20" s="9"/>
      <c r="BIN20" s="9"/>
      <c r="BIO20" s="9"/>
      <c r="BIP20" s="9"/>
      <c r="BIQ20" s="9"/>
      <c r="BIR20" s="9"/>
      <c r="BIS20" s="9"/>
      <c r="BIT20" s="9"/>
      <c r="BIU20" s="9"/>
      <c r="BIV20" s="9"/>
      <c r="BIW20" s="9"/>
      <c r="BIX20" s="9"/>
      <c r="BIY20" s="9"/>
      <c r="BIZ20" s="9"/>
      <c r="BJA20" s="9"/>
      <c r="BJB20" s="9"/>
      <c r="BJC20" s="9"/>
      <c r="BJD20" s="9"/>
      <c r="BJE20" s="9"/>
      <c r="BJF20" s="9"/>
      <c r="BJG20" s="9"/>
      <c r="BJH20" s="9"/>
      <c r="BJI20" s="9"/>
      <c r="BJJ20" s="9"/>
      <c r="BJK20" s="9"/>
      <c r="BJL20" s="9"/>
      <c r="BJM20" s="9"/>
      <c r="BJN20" s="9"/>
      <c r="BJO20" s="9"/>
      <c r="BJP20" s="9"/>
      <c r="BJQ20" s="9"/>
      <c r="BJR20" s="9"/>
      <c r="BJS20" s="9"/>
      <c r="BJT20" s="9"/>
      <c r="BJU20" s="9"/>
      <c r="BJV20" s="9"/>
      <c r="BJW20" s="9"/>
      <c r="BJX20" s="9"/>
      <c r="BJY20" s="9"/>
      <c r="BJZ20" s="9"/>
      <c r="BKA20" s="9"/>
      <c r="BKB20" s="9"/>
      <c r="BKC20" s="9"/>
      <c r="BKD20" s="9"/>
      <c r="BKE20" s="9"/>
      <c r="BKF20" s="9"/>
      <c r="BKG20" s="9"/>
      <c r="BKH20" s="9"/>
      <c r="BKI20" s="9"/>
      <c r="BKJ20" s="9"/>
      <c r="BKK20" s="9"/>
      <c r="BKL20" s="9"/>
      <c r="BKM20" s="9"/>
      <c r="BKN20" s="9"/>
      <c r="BKO20" s="9"/>
      <c r="BKP20" s="9"/>
      <c r="BKQ20" s="9"/>
      <c r="BKR20" s="9"/>
      <c r="BKS20" s="9"/>
      <c r="BKT20" s="9"/>
      <c r="BKU20" s="9"/>
      <c r="BKV20" s="9"/>
      <c r="BKW20" s="9"/>
      <c r="BKX20" s="9"/>
      <c r="BKY20" s="9"/>
      <c r="BKZ20" s="9"/>
      <c r="BLA20" s="9"/>
      <c r="BLB20" s="9"/>
      <c r="BLC20" s="9"/>
      <c r="BLD20" s="9"/>
      <c r="BLE20" s="9"/>
      <c r="BLF20" s="9"/>
      <c r="BLG20" s="9"/>
      <c r="BLH20" s="9"/>
      <c r="BLI20" s="9"/>
      <c r="BLJ20" s="9"/>
      <c r="BLK20" s="9"/>
      <c r="BLL20" s="9"/>
      <c r="BLM20" s="9"/>
      <c r="BLN20" s="9"/>
      <c r="BLO20" s="9"/>
      <c r="BLP20" s="9"/>
      <c r="BLQ20" s="9"/>
      <c r="BLR20" s="9"/>
      <c r="BLS20" s="9"/>
      <c r="BLT20" s="9"/>
      <c r="BLU20" s="9"/>
      <c r="BLV20" s="9"/>
      <c r="BLW20" s="9"/>
      <c r="BLX20" s="9"/>
      <c r="BLY20" s="9"/>
      <c r="BLZ20" s="9"/>
      <c r="BMA20" s="9"/>
      <c r="BMB20" s="9"/>
      <c r="BMC20" s="9"/>
      <c r="BMD20" s="9"/>
      <c r="BME20" s="9"/>
      <c r="BMF20" s="9"/>
      <c r="BMG20" s="9"/>
      <c r="BMH20" s="9"/>
      <c r="BMI20" s="9"/>
      <c r="BMJ20" s="9"/>
      <c r="BMK20" s="9"/>
      <c r="BML20" s="9"/>
      <c r="BMM20" s="9"/>
      <c r="BMN20" s="9"/>
      <c r="BMO20" s="9"/>
      <c r="BMP20" s="9"/>
      <c r="BMQ20" s="9"/>
      <c r="BMR20" s="9"/>
      <c r="BMS20" s="9"/>
      <c r="BMT20" s="9"/>
      <c r="BMU20" s="9"/>
      <c r="BMV20" s="9"/>
      <c r="BMW20" s="9"/>
      <c r="BMX20" s="9"/>
      <c r="BMY20" s="9"/>
      <c r="BMZ20" s="9"/>
      <c r="BNA20" s="9"/>
      <c r="BNB20" s="9"/>
      <c r="BNC20" s="9"/>
      <c r="BND20" s="9"/>
      <c r="BNE20" s="9"/>
      <c r="BNF20" s="9"/>
      <c r="BNG20" s="9"/>
      <c r="BNH20" s="9"/>
      <c r="BNI20" s="9"/>
      <c r="BNJ20" s="9"/>
      <c r="BNK20" s="9"/>
      <c r="BNL20" s="9"/>
      <c r="BNM20" s="9"/>
      <c r="BNN20" s="9"/>
      <c r="BNO20" s="9"/>
      <c r="BNP20" s="9"/>
      <c r="BNQ20" s="9"/>
      <c r="BNR20" s="9"/>
      <c r="BNS20" s="9"/>
      <c r="BNT20" s="9"/>
      <c r="BNU20" s="9"/>
      <c r="BNV20" s="9"/>
      <c r="BNW20" s="9"/>
      <c r="BNX20" s="9"/>
      <c r="BNY20" s="9"/>
      <c r="BNZ20" s="9"/>
      <c r="BOA20" s="9"/>
      <c r="BOB20" s="9"/>
      <c r="BOC20" s="9"/>
      <c r="BOD20" s="9"/>
      <c r="BOE20" s="9"/>
      <c r="BOF20" s="9"/>
      <c r="BOG20" s="9"/>
      <c r="BOH20" s="9"/>
      <c r="BOI20" s="9"/>
      <c r="BOJ20" s="9"/>
      <c r="BOK20" s="9"/>
      <c r="BOL20" s="9"/>
      <c r="BOM20" s="9"/>
      <c r="BON20" s="9"/>
      <c r="BOO20" s="9"/>
      <c r="BOP20" s="9"/>
      <c r="BOQ20" s="9"/>
      <c r="BOR20" s="9"/>
      <c r="BOS20" s="9"/>
      <c r="BOT20" s="9"/>
      <c r="BOU20" s="9"/>
      <c r="BOV20" s="9"/>
      <c r="BOW20" s="9"/>
      <c r="BOX20" s="9"/>
      <c r="BOY20" s="9"/>
      <c r="BOZ20" s="9"/>
      <c r="BPA20" s="9"/>
      <c r="BPB20" s="9"/>
      <c r="BPC20" s="9"/>
      <c r="BPD20" s="9"/>
      <c r="BPE20" s="9"/>
      <c r="BPF20" s="9"/>
      <c r="BPG20" s="9"/>
      <c r="BPH20" s="9"/>
      <c r="BPI20" s="9"/>
      <c r="BPJ20" s="9"/>
      <c r="BPK20" s="9"/>
      <c r="BPL20" s="9"/>
      <c r="BPM20" s="9"/>
      <c r="BPN20" s="9"/>
      <c r="BPO20" s="9"/>
      <c r="BPP20" s="9"/>
      <c r="BPQ20" s="9"/>
      <c r="BPR20" s="9"/>
      <c r="BPS20" s="9"/>
      <c r="BPT20" s="9"/>
      <c r="BPU20" s="9"/>
      <c r="BPV20" s="9"/>
      <c r="BPW20" s="9"/>
      <c r="BPX20" s="9"/>
      <c r="BPY20" s="9"/>
      <c r="BPZ20" s="9"/>
      <c r="BQA20" s="9"/>
      <c r="BQB20" s="9"/>
      <c r="BQC20" s="9"/>
      <c r="BQD20" s="9"/>
      <c r="BQE20" s="9"/>
      <c r="BQF20" s="9"/>
      <c r="BQG20" s="9"/>
      <c r="BQH20" s="9"/>
      <c r="BQI20" s="9"/>
      <c r="BQJ20" s="9"/>
      <c r="BQK20" s="9"/>
      <c r="BQL20" s="9"/>
      <c r="BQM20" s="9"/>
      <c r="BQN20" s="9"/>
      <c r="BQO20" s="9"/>
      <c r="BQP20" s="9"/>
      <c r="BQQ20" s="9"/>
      <c r="BQR20" s="9"/>
      <c r="BQS20" s="9"/>
      <c r="BQT20" s="9"/>
      <c r="BQU20" s="9"/>
      <c r="BQV20" s="9"/>
      <c r="BQW20" s="9"/>
      <c r="BQX20" s="9"/>
      <c r="BQY20" s="9"/>
      <c r="BQZ20" s="9"/>
      <c r="BRA20" s="9"/>
      <c r="BRB20" s="9"/>
      <c r="BRC20" s="9"/>
      <c r="BRD20" s="9"/>
      <c r="BRE20" s="9"/>
      <c r="BRF20" s="9"/>
      <c r="BRG20" s="9"/>
      <c r="BRH20" s="9"/>
      <c r="BRI20" s="9"/>
      <c r="BRJ20" s="9"/>
      <c r="BRK20" s="9"/>
      <c r="BRL20" s="9"/>
      <c r="BRM20" s="9"/>
      <c r="BRN20" s="9"/>
      <c r="BRO20" s="9"/>
      <c r="BRP20" s="9"/>
      <c r="BRQ20" s="9"/>
      <c r="BRR20" s="9"/>
      <c r="BRS20" s="9"/>
      <c r="BRT20" s="9"/>
      <c r="BRU20" s="9"/>
      <c r="BRV20" s="9"/>
      <c r="BRW20" s="9"/>
      <c r="BRX20" s="9"/>
      <c r="BRY20" s="9"/>
      <c r="BRZ20" s="9"/>
      <c r="BSA20" s="9"/>
      <c r="BSB20" s="9"/>
      <c r="BSC20" s="9"/>
      <c r="BSD20" s="9"/>
      <c r="BSE20" s="9"/>
      <c r="BSF20" s="9"/>
      <c r="BSG20" s="9"/>
      <c r="BSH20" s="9"/>
      <c r="BSI20" s="9"/>
      <c r="BSJ20" s="9"/>
      <c r="BSK20" s="9"/>
      <c r="BSL20" s="9"/>
      <c r="BSM20" s="9"/>
      <c r="BSN20" s="9"/>
      <c r="BSO20" s="9"/>
      <c r="BSP20" s="9"/>
      <c r="BSQ20" s="9"/>
      <c r="BSR20" s="9"/>
      <c r="BSS20" s="9"/>
      <c r="BST20" s="9"/>
      <c r="BSU20" s="9"/>
      <c r="BSV20" s="9"/>
      <c r="BSW20" s="9"/>
      <c r="BSX20" s="9"/>
      <c r="BSY20" s="9"/>
      <c r="BSZ20" s="9"/>
      <c r="BTA20" s="9"/>
      <c r="BTB20" s="9"/>
      <c r="BTC20" s="9"/>
      <c r="BTD20" s="9"/>
      <c r="BTE20" s="9"/>
      <c r="BTF20" s="9"/>
      <c r="BTG20" s="9"/>
      <c r="BTH20" s="9"/>
      <c r="BTI20" s="9"/>
      <c r="BTJ20" s="9"/>
      <c r="BTK20" s="9"/>
      <c r="BTL20" s="9"/>
      <c r="BTM20" s="9"/>
      <c r="BTN20" s="9"/>
      <c r="BTO20" s="9"/>
      <c r="BTP20" s="9"/>
      <c r="BTQ20" s="9"/>
      <c r="BTR20" s="9"/>
      <c r="BTS20" s="9"/>
      <c r="BTT20" s="9"/>
      <c r="BTU20" s="9"/>
      <c r="BTV20" s="9"/>
      <c r="BTW20" s="9"/>
      <c r="BTX20" s="9"/>
      <c r="BTY20" s="9"/>
      <c r="BTZ20" s="9"/>
      <c r="BUA20" s="9"/>
      <c r="BUB20" s="9"/>
      <c r="BUC20" s="9"/>
      <c r="BUD20" s="9"/>
      <c r="BUE20" s="9"/>
      <c r="BUF20" s="9"/>
      <c r="BUG20" s="9"/>
      <c r="BUH20" s="9"/>
      <c r="BUI20" s="9"/>
      <c r="BUJ20" s="9"/>
      <c r="BUK20" s="9"/>
      <c r="BUL20" s="9"/>
      <c r="BUM20" s="9"/>
      <c r="BUN20" s="9"/>
      <c r="BUO20" s="9"/>
      <c r="BUP20" s="9"/>
      <c r="BUQ20" s="9"/>
      <c r="BUR20" s="9"/>
      <c r="BUS20" s="9"/>
      <c r="BUT20" s="9"/>
      <c r="BUU20" s="9"/>
      <c r="BUV20" s="9"/>
      <c r="BUW20" s="9"/>
      <c r="BUX20" s="9"/>
      <c r="BUY20" s="9"/>
      <c r="BUZ20" s="9"/>
      <c r="BVA20" s="9"/>
      <c r="BVB20" s="9"/>
      <c r="BVC20" s="9"/>
      <c r="BVD20" s="9"/>
      <c r="BVE20" s="9"/>
      <c r="BVF20" s="9"/>
      <c r="BVG20" s="9"/>
      <c r="BVH20" s="9"/>
      <c r="BVI20" s="9"/>
      <c r="BVJ20" s="9"/>
      <c r="BVK20" s="9"/>
      <c r="BVL20" s="9"/>
      <c r="BVM20" s="9"/>
      <c r="BVN20" s="9"/>
      <c r="BVO20" s="9"/>
      <c r="BVP20" s="9"/>
      <c r="BVQ20" s="9"/>
      <c r="BVR20" s="9"/>
      <c r="BVS20" s="9"/>
      <c r="BVT20" s="9"/>
      <c r="BVU20" s="9"/>
      <c r="BVV20" s="9"/>
      <c r="BVW20" s="9"/>
      <c r="BVX20" s="9"/>
      <c r="BVY20" s="9"/>
      <c r="BVZ20" s="9"/>
      <c r="BWA20" s="9"/>
      <c r="BWB20" s="9"/>
      <c r="BWC20" s="9"/>
      <c r="BWD20" s="9"/>
      <c r="BWE20" s="9"/>
      <c r="BWF20" s="9"/>
      <c r="BWG20" s="9"/>
      <c r="BWH20" s="9"/>
      <c r="BWI20" s="9"/>
      <c r="BWJ20" s="9"/>
      <c r="BWK20" s="9"/>
      <c r="BWL20" s="9"/>
      <c r="BWM20" s="9"/>
      <c r="BWN20" s="9"/>
      <c r="BWO20" s="9"/>
      <c r="BWP20" s="9"/>
      <c r="BWQ20" s="9"/>
      <c r="BWR20" s="9"/>
      <c r="BWS20" s="9"/>
      <c r="BWT20" s="9"/>
      <c r="BWU20" s="9"/>
      <c r="BWV20" s="9"/>
      <c r="BWW20" s="9"/>
      <c r="BWX20" s="9"/>
      <c r="BWY20" s="9"/>
      <c r="BWZ20" s="9"/>
      <c r="BXA20" s="9"/>
      <c r="BXB20" s="9"/>
      <c r="BXC20" s="9"/>
      <c r="BXD20" s="9"/>
      <c r="BXE20" s="9"/>
      <c r="BXF20" s="9"/>
      <c r="BXG20" s="9"/>
      <c r="BXH20" s="9"/>
      <c r="BXI20" s="9"/>
      <c r="BXJ20" s="9"/>
      <c r="BXK20" s="9"/>
      <c r="BXL20" s="9"/>
      <c r="BXM20" s="9"/>
      <c r="BXN20" s="9"/>
      <c r="BXO20" s="9"/>
      <c r="BXP20" s="9"/>
      <c r="BXQ20" s="9"/>
      <c r="BXR20" s="9"/>
      <c r="BXS20" s="9"/>
      <c r="BXT20" s="9"/>
      <c r="BXU20" s="9"/>
      <c r="BXV20" s="9"/>
      <c r="BXW20" s="9"/>
      <c r="BXX20" s="9"/>
      <c r="BXY20" s="9"/>
      <c r="BXZ20" s="9"/>
      <c r="BYA20" s="9"/>
      <c r="BYB20" s="9"/>
      <c r="BYC20" s="9"/>
      <c r="BYD20" s="9"/>
      <c r="BYE20" s="9"/>
      <c r="BYF20" s="9"/>
      <c r="BYG20" s="9"/>
      <c r="BYH20" s="9"/>
      <c r="BYI20" s="9"/>
      <c r="BYJ20" s="9"/>
      <c r="BYK20" s="9"/>
      <c r="BYL20" s="9"/>
      <c r="BYM20" s="9"/>
      <c r="BYN20" s="9"/>
      <c r="BYO20" s="9"/>
      <c r="BYP20" s="9"/>
      <c r="BYQ20" s="9"/>
      <c r="BYR20" s="9"/>
      <c r="BYS20" s="9"/>
      <c r="BYT20" s="9"/>
      <c r="BYU20" s="9"/>
      <c r="BYV20" s="9"/>
      <c r="BYW20" s="9"/>
      <c r="BYX20" s="9"/>
      <c r="BYY20" s="9"/>
      <c r="BYZ20" s="9"/>
      <c r="BZA20" s="9"/>
      <c r="BZB20" s="9"/>
      <c r="BZC20" s="9"/>
      <c r="BZD20" s="9"/>
      <c r="BZE20" s="9"/>
      <c r="BZF20" s="9"/>
      <c r="BZG20" s="9"/>
      <c r="BZH20" s="9"/>
      <c r="BZI20" s="9"/>
      <c r="BZJ20" s="9"/>
      <c r="BZK20" s="9"/>
      <c r="BZL20" s="9"/>
      <c r="BZM20" s="9"/>
      <c r="BZN20" s="9"/>
      <c r="BZO20" s="9"/>
      <c r="BZP20" s="9"/>
      <c r="BZQ20" s="9"/>
      <c r="BZR20" s="9"/>
      <c r="BZS20" s="9"/>
      <c r="BZT20" s="9"/>
      <c r="BZU20" s="9"/>
      <c r="BZV20" s="9"/>
      <c r="BZW20" s="9"/>
      <c r="BZX20" s="9"/>
      <c r="BZY20" s="9"/>
      <c r="BZZ20" s="9"/>
      <c r="CAA20" s="9"/>
      <c r="CAB20" s="9"/>
      <c r="CAC20" s="9"/>
      <c r="CAD20" s="9"/>
      <c r="CAE20" s="9"/>
      <c r="CAF20" s="9"/>
      <c r="CAG20" s="9"/>
      <c r="CAH20" s="9"/>
      <c r="CAI20" s="9"/>
      <c r="CAJ20" s="9"/>
      <c r="CAK20" s="9"/>
      <c r="CAL20" s="9"/>
      <c r="CAM20" s="9"/>
      <c r="CAN20" s="9"/>
      <c r="CAO20" s="9"/>
      <c r="CAP20" s="9"/>
      <c r="CAQ20" s="9"/>
      <c r="CAR20" s="9"/>
      <c r="CAS20" s="9"/>
      <c r="CAT20" s="9"/>
      <c r="CAU20" s="9"/>
      <c r="CAV20" s="9"/>
      <c r="CAW20" s="9"/>
      <c r="CAX20" s="9"/>
      <c r="CAY20" s="9"/>
      <c r="CAZ20" s="9"/>
      <c r="CBA20" s="9"/>
      <c r="CBB20" s="9"/>
      <c r="CBC20" s="9"/>
      <c r="CBD20" s="9"/>
      <c r="CBE20" s="9"/>
      <c r="CBF20" s="9"/>
      <c r="CBG20" s="9"/>
      <c r="CBH20" s="9"/>
      <c r="CBI20" s="9"/>
      <c r="CBJ20" s="9"/>
      <c r="CBK20" s="9"/>
      <c r="CBL20" s="9"/>
      <c r="CBM20" s="9"/>
      <c r="CBN20" s="9"/>
      <c r="CBO20" s="9"/>
      <c r="CBP20" s="9"/>
      <c r="CBQ20" s="9"/>
      <c r="CBR20" s="9"/>
      <c r="CBS20" s="9"/>
      <c r="CBT20" s="9"/>
      <c r="CBU20" s="9"/>
      <c r="CBV20" s="9"/>
      <c r="CBW20" s="9"/>
      <c r="CBX20" s="9"/>
      <c r="CBY20" s="9"/>
      <c r="CBZ20" s="9"/>
      <c r="CCA20" s="9"/>
      <c r="CCB20" s="9"/>
      <c r="CCC20" s="9"/>
      <c r="CCD20" s="9"/>
      <c r="CCE20" s="9"/>
      <c r="CCF20" s="9"/>
      <c r="CCG20" s="9"/>
      <c r="CCH20" s="9"/>
      <c r="CCI20" s="9"/>
      <c r="CCJ20" s="9"/>
      <c r="CCK20" s="9"/>
      <c r="CCL20" s="9"/>
      <c r="CCM20" s="9"/>
      <c r="CCN20" s="9"/>
      <c r="CCO20" s="9"/>
      <c r="CCP20" s="9"/>
      <c r="CCQ20" s="9"/>
      <c r="CCR20" s="9"/>
      <c r="CCS20" s="9"/>
      <c r="CCT20" s="9"/>
      <c r="CCU20" s="9"/>
      <c r="CCV20" s="9"/>
      <c r="CCW20" s="9"/>
      <c r="CCX20" s="9"/>
      <c r="CCY20" s="9"/>
      <c r="CCZ20" s="9"/>
      <c r="CDA20" s="9"/>
      <c r="CDB20" s="9"/>
      <c r="CDC20" s="9"/>
      <c r="CDD20" s="9"/>
      <c r="CDE20" s="9"/>
      <c r="CDF20" s="9"/>
      <c r="CDG20" s="9"/>
      <c r="CDH20" s="9"/>
      <c r="CDI20" s="9"/>
      <c r="CDJ20" s="9"/>
      <c r="CDK20" s="9"/>
      <c r="CDL20" s="9"/>
      <c r="CDM20" s="9"/>
      <c r="CDN20" s="9"/>
      <c r="CDO20" s="9"/>
      <c r="CDP20" s="9"/>
      <c r="CDQ20" s="9"/>
      <c r="CDR20" s="9"/>
      <c r="CDS20" s="9"/>
      <c r="CDT20" s="9"/>
      <c r="CDU20" s="9"/>
      <c r="CDV20" s="9"/>
      <c r="CDW20" s="9"/>
      <c r="CDX20" s="9"/>
      <c r="CDY20" s="9"/>
      <c r="CDZ20" s="9"/>
      <c r="CEA20" s="9"/>
      <c r="CEB20" s="9"/>
      <c r="CEC20" s="9"/>
      <c r="CED20" s="9"/>
      <c r="CEE20" s="9"/>
      <c r="CEF20" s="9"/>
      <c r="CEG20" s="9"/>
      <c r="CEH20" s="9"/>
      <c r="CEI20" s="9"/>
      <c r="CEJ20" s="9"/>
      <c r="CEK20" s="9"/>
      <c r="CEL20" s="9"/>
      <c r="CEM20" s="9"/>
      <c r="CEN20" s="9"/>
      <c r="CEO20" s="9"/>
      <c r="CEP20" s="9"/>
      <c r="CEQ20" s="9"/>
      <c r="CER20" s="9"/>
      <c r="CES20" s="9"/>
      <c r="CET20" s="9"/>
      <c r="CEU20" s="9"/>
      <c r="CEV20" s="9"/>
      <c r="CEW20" s="9"/>
      <c r="CEX20" s="9"/>
      <c r="CEY20" s="9"/>
      <c r="CEZ20" s="9"/>
      <c r="CFA20" s="9"/>
      <c r="CFB20" s="9"/>
      <c r="CFC20" s="9"/>
      <c r="CFD20" s="9"/>
      <c r="CFE20" s="9"/>
      <c r="CFF20" s="9"/>
      <c r="CFG20" s="9"/>
      <c r="CFH20" s="9"/>
      <c r="CFI20" s="9"/>
      <c r="CFJ20" s="9"/>
      <c r="CFK20" s="9"/>
      <c r="CFL20" s="9"/>
      <c r="CFM20" s="9"/>
      <c r="CFN20" s="9"/>
      <c r="CFO20" s="9"/>
      <c r="CFP20" s="9"/>
      <c r="CFQ20" s="9"/>
      <c r="CFR20" s="9"/>
      <c r="CFS20" s="9"/>
      <c r="CFT20" s="9"/>
      <c r="CFU20" s="9"/>
      <c r="CFV20" s="9"/>
      <c r="CFW20" s="9"/>
      <c r="CFX20" s="9"/>
      <c r="CFY20" s="9"/>
      <c r="CFZ20" s="9"/>
      <c r="CGA20" s="9"/>
      <c r="CGB20" s="9"/>
      <c r="CGC20" s="9"/>
      <c r="CGD20" s="9"/>
      <c r="CGE20" s="9"/>
      <c r="CGF20" s="9"/>
      <c r="CGG20" s="9"/>
      <c r="CGH20" s="9"/>
      <c r="CGI20" s="9"/>
      <c r="CGJ20" s="9"/>
      <c r="CGK20" s="9"/>
      <c r="CGL20" s="9"/>
      <c r="CGM20" s="9"/>
      <c r="CGN20" s="9"/>
      <c r="CGO20" s="9"/>
      <c r="CGP20" s="9"/>
      <c r="CGQ20" s="9"/>
      <c r="CGR20" s="9"/>
      <c r="CGS20" s="9"/>
      <c r="CGT20" s="9"/>
      <c r="CGU20" s="9"/>
      <c r="CGV20" s="9"/>
      <c r="CGW20" s="9"/>
      <c r="CGX20" s="9"/>
      <c r="CGY20" s="9"/>
      <c r="CGZ20" s="9"/>
      <c r="CHA20" s="9"/>
      <c r="CHB20" s="9"/>
      <c r="CHC20" s="9"/>
      <c r="CHD20" s="9"/>
      <c r="CHE20" s="9"/>
      <c r="CHF20" s="9"/>
      <c r="CHG20" s="9"/>
      <c r="CHH20" s="9"/>
      <c r="CHI20" s="9"/>
      <c r="CHJ20" s="9"/>
      <c r="CHK20" s="9"/>
      <c r="CHL20" s="9"/>
      <c r="CHM20" s="9"/>
      <c r="CHN20" s="9"/>
      <c r="CHO20" s="9"/>
      <c r="CHP20" s="9"/>
      <c r="CHQ20" s="9"/>
      <c r="CHR20" s="9"/>
      <c r="CHS20" s="9"/>
      <c r="CHT20" s="9"/>
      <c r="CHU20" s="9"/>
      <c r="CHV20" s="9"/>
      <c r="CHW20" s="9"/>
      <c r="CHX20" s="9"/>
      <c r="CHY20" s="9"/>
      <c r="CHZ20" s="9"/>
      <c r="CIA20" s="9"/>
      <c r="CIB20" s="9"/>
      <c r="CIC20" s="9"/>
      <c r="CID20" s="9"/>
      <c r="CIE20" s="9"/>
      <c r="CIF20" s="9"/>
      <c r="CIG20" s="9"/>
      <c r="CIH20" s="9"/>
      <c r="CII20" s="9"/>
      <c r="CIJ20" s="9"/>
      <c r="CIK20" s="9"/>
      <c r="CIL20" s="9"/>
      <c r="CIM20" s="9"/>
      <c r="CIN20" s="9"/>
      <c r="CIO20" s="9"/>
      <c r="CIP20" s="9"/>
      <c r="CIQ20" s="9"/>
      <c r="CIR20" s="9"/>
      <c r="CIS20" s="9"/>
      <c r="CIT20" s="9"/>
      <c r="CIU20" s="9"/>
      <c r="CIV20" s="9"/>
      <c r="CIW20" s="9"/>
      <c r="CIX20" s="9"/>
      <c r="CIY20" s="9"/>
      <c r="CIZ20" s="9"/>
      <c r="CJA20" s="9"/>
      <c r="CJB20" s="9"/>
      <c r="CJC20" s="9"/>
      <c r="CJD20" s="9"/>
      <c r="CJE20" s="9"/>
      <c r="CJF20" s="9"/>
      <c r="CJG20" s="9"/>
      <c r="CJH20" s="9"/>
      <c r="CJI20" s="9"/>
      <c r="CJJ20" s="9"/>
      <c r="CJK20" s="9"/>
      <c r="CJL20" s="9"/>
      <c r="CJM20" s="9"/>
      <c r="CJN20" s="9"/>
      <c r="CJO20" s="9"/>
      <c r="CJP20" s="9"/>
      <c r="CJQ20" s="9"/>
      <c r="CJR20" s="9"/>
      <c r="CJS20" s="9"/>
      <c r="CJT20" s="9"/>
      <c r="CJU20" s="9"/>
      <c r="CJV20" s="9"/>
      <c r="CJW20" s="9"/>
      <c r="CJX20" s="9"/>
      <c r="CJY20" s="9"/>
      <c r="CJZ20" s="9"/>
      <c r="CKA20" s="9"/>
      <c r="CKB20" s="9"/>
      <c r="CKC20" s="9"/>
      <c r="CKD20" s="9"/>
      <c r="CKE20" s="9"/>
      <c r="CKF20" s="9"/>
      <c r="CKG20" s="9"/>
      <c r="CKH20" s="9"/>
      <c r="CKI20" s="9"/>
      <c r="CKJ20" s="9"/>
      <c r="CKK20" s="9"/>
      <c r="CKL20" s="9"/>
      <c r="CKM20" s="9"/>
      <c r="CKN20" s="9"/>
      <c r="CKO20" s="9"/>
      <c r="CKP20" s="9"/>
      <c r="CKQ20" s="9"/>
      <c r="CKR20" s="9"/>
      <c r="CKS20" s="9"/>
      <c r="CKT20" s="9"/>
      <c r="CKU20" s="9"/>
      <c r="CKV20" s="9"/>
      <c r="CKW20" s="9"/>
      <c r="CKX20" s="9"/>
      <c r="CKY20" s="9"/>
      <c r="CKZ20" s="9"/>
      <c r="CLA20" s="9"/>
      <c r="CLB20" s="9"/>
      <c r="CLC20" s="9"/>
      <c r="CLD20" s="9"/>
      <c r="CLE20" s="9"/>
      <c r="CLF20" s="9"/>
      <c r="CLG20" s="9"/>
      <c r="CLH20" s="9"/>
      <c r="CLI20" s="9"/>
      <c r="CLJ20" s="9"/>
      <c r="CLK20" s="9"/>
      <c r="CLL20" s="9"/>
      <c r="CLM20" s="9"/>
      <c r="CLN20" s="9"/>
      <c r="CLO20" s="9"/>
      <c r="CLP20" s="9"/>
      <c r="CLQ20" s="9"/>
      <c r="CLR20" s="9"/>
      <c r="CLS20" s="9"/>
      <c r="CLT20" s="9"/>
      <c r="CLU20" s="9"/>
      <c r="CLV20" s="9"/>
      <c r="CLW20" s="9"/>
      <c r="CLX20" s="9"/>
      <c r="CLY20" s="9"/>
      <c r="CLZ20" s="9"/>
      <c r="CMA20" s="9"/>
      <c r="CMB20" s="9"/>
      <c r="CMC20" s="9"/>
      <c r="CMD20" s="9"/>
      <c r="CME20" s="9"/>
      <c r="CMF20" s="9"/>
      <c r="CMG20" s="9"/>
      <c r="CMH20" s="9"/>
      <c r="CMI20" s="9"/>
      <c r="CMJ20" s="9"/>
      <c r="CMK20" s="9"/>
      <c r="CML20" s="9"/>
      <c r="CMM20" s="9"/>
      <c r="CMN20" s="9"/>
      <c r="CMO20" s="9"/>
      <c r="CMP20" s="9"/>
      <c r="CMQ20" s="9"/>
      <c r="CMR20" s="9"/>
      <c r="CMS20" s="9"/>
      <c r="CMT20" s="9"/>
      <c r="CMU20" s="9"/>
      <c r="CMV20" s="9"/>
      <c r="CMW20" s="9"/>
      <c r="CMX20" s="9"/>
      <c r="CMY20" s="9"/>
      <c r="CMZ20" s="9"/>
      <c r="CNA20" s="9"/>
      <c r="CNB20" s="9"/>
      <c r="CNC20" s="9"/>
      <c r="CND20" s="9"/>
      <c r="CNE20" s="9"/>
      <c r="CNF20" s="9"/>
      <c r="CNG20" s="9"/>
      <c r="CNH20" s="9"/>
      <c r="CNI20" s="9"/>
      <c r="CNJ20" s="9"/>
      <c r="CNK20" s="9"/>
      <c r="CNL20" s="9"/>
      <c r="CNM20" s="9"/>
      <c r="CNN20" s="9"/>
      <c r="CNO20" s="9"/>
      <c r="CNP20" s="9"/>
      <c r="CNQ20" s="9"/>
      <c r="CNR20" s="9"/>
      <c r="CNS20" s="9"/>
      <c r="CNT20" s="9"/>
      <c r="CNU20" s="9"/>
      <c r="CNV20" s="9"/>
      <c r="CNW20" s="9"/>
      <c r="CNX20" s="9"/>
      <c r="CNY20" s="9"/>
      <c r="CNZ20" s="9"/>
      <c r="COA20" s="9"/>
      <c r="COB20" s="9"/>
      <c r="COC20" s="9"/>
      <c r="COD20" s="9"/>
      <c r="COE20" s="9"/>
      <c r="COF20" s="9"/>
      <c r="COG20" s="9"/>
      <c r="COH20" s="9"/>
      <c r="COI20" s="9"/>
      <c r="COJ20" s="9"/>
      <c r="COK20" s="9"/>
      <c r="COL20" s="9"/>
      <c r="COM20" s="9"/>
      <c r="CON20" s="9"/>
      <c r="COO20" s="9"/>
      <c r="COP20" s="9"/>
      <c r="COQ20" s="9"/>
      <c r="COR20" s="9"/>
      <c r="COS20" s="9"/>
      <c r="COT20" s="9"/>
      <c r="COU20" s="9"/>
      <c r="COV20" s="9"/>
      <c r="COW20" s="9"/>
      <c r="COX20" s="9"/>
      <c r="COY20" s="9"/>
      <c r="COZ20" s="9"/>
      <c r="CPA20" s="9"/>
      <c r="CPB20" s="9"/>
      <c r="CPC20" s="9"/>
      <c r="CPD20" s="9"/>
      <c r="CPE20" s="9"/>
      <c r="CPF20" s="9"/>
      <c r="CPG20" s="9"/>
      <c r="CPH20" s="9"/>
      <c r="CPI20" s="9"/>
      <c r="CPJ20" s="9"/>
      <c r="CPK20" s="9"/>
      <c r="CPL20" s="9"/>
      <c r="CPM20" s="9"/>
      <c r="CPN20" s="9"/>
      <c r="CPO20" s="9"/>
      <c r="CPP20" s="9"/>
      <c r="CPQ20" s="9"/>
      <c r="CPR20" s="9"/>
      <c r="CPS20" s="9"/>
      <c r="CPT20" s="9"/>
      <c r="CPU20" s="9"/>
      <c r="CPV20" s="9"/>
      <c r="CPW20" s="9"/>
      <c r="CPX20" s="9"/>
      <c r="CPY20" s="9"/>
      <c r="CPZ20" s="9"/>
      <c r="CQA20" s="9"/>
      <c r="CQB20" s="9"/>
      <c r="CQC20" s="9"/>
      <c r="CQD20" s="9"/>
      <c r="CQE20" s="9"/>
      <c r="CQF20" s="9"/>
      <c r="CQG20" s="9"/>
      <c r="CQH20" s="9"/>
      <c r="CQI20" s="9"/>
      <c r="CQJ20" s="9"/>
      <c r="CQK20" s="9"/>
      <c r="CQL20" s="9"/>
      <c r="CQM20" s="9"/>
      <c r="CQN20" s="9"/>
      <c r="CQO20" s="9"/>
      <c r="CQP20" s="9"/>
      <c r="CQQ20" s="9"/>
      <c r="CQR20" s="9"/>
      <c r="CQS20" s="9"/>
      <c r="CQT20" s="9"/>
      <c r="CQU20" s="9"/>
      <c r="CQV20" s="9"/>
      <c r="CQW20" s="9"/>
      <c r="CQX20" s="9"/>
      <c r="CQY20" s="9"/>
      <c r="CQZ20" s="9"/>
      <c r="CRA20" s="9"/>
      <c r="CRB20" s="9"/>
      <c r="CRC20" s="9"/>
      <c r="CRD20" s="9"/>
      <c r="CRE20" s="9"/>
      <c r="CRF20" s="9"/>
      <c r="CRG20" s="9"/>
      <c r="CRH20" s="9"/>
      <c r="CRI20" s="9"/>
      <c r="CRJ20" s="9"/>
      <c r="CRK20" s="9"/>
      <c r="CRL20" s="9"/>
      <c r="CRM20" s="9"/>
      <c r="CRN20" s="9"/>
      <c r="CRO20" s="9"/>
      <c r="CRP20" s="9"/>
      <c r="CRQ20" s="9"/>
      <c r="CRR20" s="9"/>
      <c r="CRS20" s="9"/>
      <c r="CRT20" s="9"/>
      <c r="CRU20" s="9"/>
      <c r="CRV20" s="9"/>
      <c r="CRW20" s="9"/>
      <c r="CRX20" s="9"/>
      <c r="CRY20" s="9"/>
      <c r="CRZ20" s="9"/>
      <c r="CSA20" s="9"/>
      <c r="CSB20" s="9"/>
      <c r="CSC20" s="9"/>
      <c r="CSD20" s="9"/>
      <c r="CSE20" s="9"/>
      <c r="CSF20" s="9"/>
      <c r="CSG20" s="9"/>
      <c r="CSH20" s="9"/>
      <c r="CSI20" s="9"/>
      <c r="CSJ20" s="9"/>
      <c r="CSK20" s="9"/>
      <c r="CSL20" s="9"/>
      <c r="CSM20" s="9"/>
      <c r="CSN20" s="9"/>
      <c r="CSO20" s="9"/>
      <c r="CSP20" s="9"/>
      <c r="CSQ20" s="9"/>
      <c r="CSR20" s="9"/>
      <c r="CSS20" s="9"/>
      <c r="CST20" s="9"/>
      <c r="CSU20" s="9"/>
      <c r="CSV20" s="9"/>
      <c r="CSW20" s="9"/>
      <c r="CSX20" s="9"/>
      <c r="CSY20" s="9"/>
      <c r="CSZ20" s="9"/>
      <c r="CTA20" s="9"/>
      <c r="CTB20" s="9"/>
      <c r="CTC20" s="9"/>
      <c r="CTD20" s="9"/>
      <c r="CTE20" s="9"/>
      <c r="CTF20" s="9"/>
      <c r="CTG20" s="9"/>
      <c r="CTH20" s="9"/>
      <c r="CTI20" s="9"/>
      <c r="CTJ20" s="9"/>
      <c r="CTK20" s="9"/>
      <c r="CTL20" s="9"/>
      <c r="CTM20" s="9"/>
      <c r="CTN20" s="9"/>
      <c r="CTO20" s="9"/>
      <c r="CTP20" s="9"/>
      <c r="CTQ20" s="9"/>
      <c r="CTR20" s="9"/>
      <c r="CTS20" s="9"/>
      <c r="CTT20" s="9"/>
      <c r="CTU20" s="9"/>
      <c r="CTV20" s="9"/>
      <c r="CTW20" s="9"/>
      <c r="CTX20" s="9"/>
      <c r="CTY20" s="9"/>
      <c r="CTZ20" s="9"/>
      <c r="CUA20" s="9"/>
      <c r="CUB20" s="9"/>
      <c r="CUC20" s="9"/>
      <c r="CUD20" s="9"/>
      <c r="CUE20" s="9"/>
      <c r="CUF20" s="9"/>
      <c r="CUG20" s="9"/>
      <c r="CUH20" s="9"/>
      <c r="CUI20" s="9"/>
      <c r="CUJ20" s="9"/>
      <c r="CUK20" s="9"/>
      <c r="CUL20" s="9"/>
      <c r="CUM20" s="9"/>
      <c r="CUN20" s="9"/>
      <c r="CUO20" s="9"/>
      <c r="CUP20" s="9"/>
      <c r="CUQ20" s="9"/>
      <c r="CUR20" s="9"/>
      <c r="CUS20" s="9"/>
      <c r="CUT20" s="9"/>
      <c r="CUU20" s="9"/>
      <c r="CUV20" s="9"/>
      <c r="CUW20" s="9"/>
      <c r="CUX20" s="9"/>
      <c r="CUY20" s="9"/>
      <c r="CUZ20" s="9"/>
      <c r="CVA20" s="9"/>
      <c r="CVB20" s="9"/>
      <c r="CVC20" s="9"/>
      <c r="CVD20" s="9"/>
      <c r="CVE20" s="9"/>
      <c r="CVF20" s="9"/>
      <c r="CVG20" s="9"/>
      <c r="CVH20" s="9"/>
      <c r="CVI20" s="9"/>
      <c r="CVJ20" s="9"/>
      <c r="CVK20" s="9"/>
      <c r="CVL20" s="9"/>
      <c r="CVM20" s="9"/>
      <c r="CVN20" s="9"/>
      <c r="CVO20" s="9"/>
      <c r="CVP20" s="9"/>
      <c r="CVQ20" s="9"/>
      <c r="CVR20" s="9"/>
      <c r="CVS20" s="9"/>
      <c r="CVT20" s="9"/>
      <c r="CVU20" s="9"/>
      <c r="CVV20" s="9"/>
      <c r="CVW20" s="9"/>
      <c r="CVX20" s="9"/>
      <c r="CVY20" s="9"/>
      <c r="CVZ20" s="9"/>
      <c r="CWA20" s="9"/>
      <c r="CWB20" s="9"/>
      <c r="CWC20" s="9"/>
      <c r="CWD20" s="9"/>
      <c r="CWE20" s="9"/>
      <c r="CWF20" s="9"/>
      <c r="CWG20" s="9"/>
      <c r="CWH20" s="9"/>
      <c r="CWI20" s="9"/>
      <c r="CWJ20" s="9"/>
      <c r="CWK20" s="9"/>
      <c r="CWL20" s="9"/>
      <c r="CWM20" s="9"/>
      <c r="CWN20" s="9"/>
      <c r="CWO20" s="9"/>
      <c r="CWP20" s="9"/>
      <c r="CWQ20" s="9"/>
      <c r="CWR20" s="9"/>
      <c r="CWS20" s="9"/>
      <c r="CWT20" s="9"/>
      <c r="CWU20" s="9"/>
      <c r="CWV20" s="9"/>
      <c r="CWW20" s="9"/>
      <c r="CWX20" s="9"/>
      <c r="CWY20" s="9"/>
      <c r="CWZ20" s="9"/>
      <c r="CXA20" s="9"/>
      <c r="CXB20" s="9"/>
      <c r="CXC20" s="9"/>
      <c r="CXD20" s="9"/>
      <c r="CXE20" s="9"/>
      <c r="CXF20" s="9"/>
      <c r="CXG20" s="9"/>
      <c r="CXH20" s="9"/>
      <c r="CXI20" s="9"/>
      <c r="CXJ20" s="9"/>
      <c r="CXK20" s="9"/>
      <c r="CXL20" s="9"/>
      <c r="CXM20" s="9"/>
      <c r="CXN20" s="9"/>
      <c r="CXO20" s="9"/>
      <c r="CXP20" s="9"/>
      <c r="CXQ20" s="9"/>
      <c r="CXR20" s="9"/>
      <c r="CXS20" s="9"/>
      <c r="CXT20" s="9"/>
      <c r="CXU20" s="9"/>
      <c r="CXV20" s="9"/>
      <c r="CXW20" s="9"/>
      <c r="CXX20" s="9"/>
      <c r="CXY20" s="9"/>
      <c r="CXZ20" s="9"/>
      <c r="CYA20" s="9"/>
      <c r="CYB20" s="9"/>
      <c r="CYC20" s="9"/>
      <c r="CYD20" s="9"/>
      <c r="CYE20" s="9"/>
      <c r="CYF20" s="9"/>
      <c r="CYG20" s="9"/>
      <c r="CYH20" s="9"/>
      <c r="CYI20" s="9"/>
      <c r="CYJ20" s="9"/>
      <c r="CYK20" s="9"/>
      <c r="CYL20" s="9"/>
      <c r="CYM20" s="9"/>
      <c r="CYN20" s="9"/>
      <c r="CYO20" s="9"/>
      <c r="CYP20" s="9"/>
      <c r="CYQ20" s="9"/>
      <c r="CYR20" s="9"/>
      <c r="CYS20" s="9"/>
      <c r="CYT20" s="9"/>
      <c r="CYU20" s="9"/>
      <c r="CYV20" s="9"/>
      <c r="CYW20" s="9"/>
      <c r="CYX20" s="9"/>
      <c r="CYY20" s="9"/>
      <c r="CYZ20" s="9"/>
      <c r="CZA20" s="9"/>
      <c r="CZB20" s="9"/>
      <c r="CZC20" s="9"/>
      <c r="CZD20" s="9"/>
      <c r="CZE20" s="9"/>
      <c r="CZF20" s="9"/>
      <c r="CZG20" s="9"/>
      <c r="CZH20" s="9"/>
      <c r="CZI20" s="9"/>
      <c r="CZJ20" s="9"/>
      <c r="CZK20" s="9"/>
      <c r="CZL20" s="9"/>
      <c r="CZM20" s="9"/>
      <c r="CZN20" s="9"/>
      <c r="CZO20" s="9"/>
      <c r="CZP20" s="9"/>
      <c r="CZQ20" s="9"/>
      <c r="CZR20" s="9"/>
      <c r="CZS20" s="9"/>
      <c r="CZT20" s="9"/>
      <c r="CZU20" s="9"/>
      <c r="CZV20" s="9"/>
      <c r="CZW20" s="9"/>
      <c r="CZX20" s="9"/>
      <c r="CZY20" s="9"/>
      <c r="CZZ20" s="9"/>
      <c r="DAA20" s="9"/>
      <c r="DAB20" s="9"/>
      <c r="DAC20" s="9"/>
      <c r="DAD20" s="9"/>
      <c r="DAE20" s="9"/>
      <c r="DAF20" s="9"/>
      <c r="DAG20" s="9"/>
      <c r="DAH20" s="9"/>
      <c r="DAI20" s="9"/>
      <c r="DAJ20" s="9"/>
      <c r="DAK20" s="9"/>
      <c r="DAL20" s="9"/>
      <c r="DAM20" s="9"/>
      <c r="DAN20" s="9"/>
      <c r="DAO20" s="9"/>
      <c r="DAP20" s="9"/>
      <c r="DAQ20" s="9"/>
      <c r="DAR20" s="9"/>
      <c r="DAS20" s="9"/>
      <c r="DAT20" s="9"/>
      <c r="DAU20" s="9"/>
      <c r="DAV20" s="9"/>
      <c r="DAW20" s="9"/>
      <c r="DAX20" s="9"/>
      <c r="DAY20" s="9"/>
      <c r="DAZ20" s="9"/>
      <c r="DBA20" s="9"/>
      <c r="DBB20" s="9"/>
      <c r="DBC20" s="9"/>
      <c r="DBD20" s="9"/>
      <c r="DBE20" s="9"/>
      <c r="DBF20" s="9"/>
      <c r="DBG20" s="9"/>
      <c r="DBH20" s="9"/>
      <c r="DBI20" s="9"/>
      <c r="DBJ20" s="9"/>
      <c r="DBK20" s="9"/>
      <c r="DBL20" s="9"/>
      <c r="DBM20" s="9"/>
      <c r="DBN20" s="9"/>
      <c r="DBO20" s="9"/>
      <c r="DBP20" s="9"/>
      <c r="DBQ20" s="9"/>
      <c r="DBR20" s="9"/>
      <c r="DBS20" s="9"/>
      <c r="DBT20" s="9"/>
      <c r="DBU20" s="9"/>
      <c r="DBV20" s="9"/>
      <c r="DBW20" s="9"/>
      <c r="DBX20" s="9"/>
      <c r="DBY20" s="9"/>
      <c r="DBZ20" s="9"/>
      <c r="DCA20" s="9"/>
      <c r="DCB20" s="9"/>
      <c r="DCC20" s="9"/>
      <c r="DCD20" s="9"/>
      <c r="DCE20" s="9"/>
      <c r="DCF20" s="9"/>
      <c r="DCG20" s="9"/>
      <c r="DCH20" s="9"/>
      <c r="DCI20" s="9"/>
      <c r="DCJ20" s="9"/>
      <c r="DCK20" s="9"/>
      <c r="DCL20" s="9"/>
      <c r="DCM20" s="9"/>
      <c r="DCN20" s="9"/>
      <c r="DCO20" s="9"/>
      <c r="DCP20" s="9"/>
      <c r="DCQ20" s="9"/>
      <c r="DCR20" s="9"/>
      <c r="DCS20" s="9"/>
      <c r="DCT20" s="9"/>
      <c r="DCU20" s="9"/>
      <c r="DCV20" s="9"/>
      <c r="DCW20" s="9"/>
      <c r="DCX20" s="9"/>
      <c r="DCY20" s="9"/>
      <c r="DCZ20" s="9"/>
      <c r="DDA20" s="9"/>
      <c r="DDB20" s="9"/>
      <c r="DDC20" s="9"/>
      <c r="DDD20" s="9"/>
      <c r="DDE20" s="9"/>
      <c r="DDF20" s="9"/>
      <c r="DDG20" s="9"/>
      <c r="DDH20" s="9"/>
      <c r="DDI20" s="9"/>
      <c r="DDJ20" s="9"/>
      <c r="DDK20" s="9"/>
      <c r="DDL20" s="9"/>
      <c r="DDM20" s="9"/>
      <c r="DDN20" s="9"/>
      <c r="DDO20" s="9"/>
      <c r="DDP20" s="9"/>
      <c r="DDQ20" s="9"/>
      <c r="DDR20" s="9"/>
      <c r="DDS20" s="9"/>
      <c r="DDT20" s="9"/>
      <c r="DDU20" s="9"/>
      <c r="DDV20" s="9"/>
      <c r="DDW20" s="9"/>
      <c r="DDX20" s="9"/>
      <c r="DDY20" s="9"/>
      <c r="DDZ20" s="9"/>
      <c r="DEA20" s="9"/>
      <c r="DEB20" s="9"/>
      <c r="DEC20" s="9"/>
      <c r="DED20" s="9"/>
      <c r="DEE20" s="9"/>
      <c r="DEF20" s="9"/>
      <c r="DEG20" s="9"/>
      <c r="DEH20" s="9"/>
      <c r="DEI20" s="9"/>
      <c r="DEJ20" s="9"/>
      <c r="DEK20" s="9"/>
      <c r="DEL20" s="9"/>
      <c r="DEM20" s="9"/>
      <c r="DEN20" s="9"/>
      <c r="DEO20" s="9"/>
      <c r="DEP20" s="9"/>
      <c r="DEQ20" s="9"/>
      <c r="DER20" s="9"/>
      <c r="DES20" s="9"/>
      <c r="DET20" s="9"/>
      <c r="DEU20" s="9"/>
      <c r="DEV20" s="9"/>
      <c r="DEW20" s="9"/>
      <c r="DEX20" s="9"/>
      <c r="DEY20" s="9"/>
      <c r="DEZ20" s="9"/>
      <c r="DFA20" s="9"/>
      <c r="DFB20" s="9"/>
      <c r="DFC20" s="9"/>
      <c r="DFD20" s="9"/>
      <c r="DFE20" s="9"/>
      <c r="DFF20" s="9"/>
      <c r="DFG20" s="9"/>
      <c r="DFH20" s="9"/>
      <c r="DFI20" s="9"/>
      <c r="DFJ20" s="9"/>
      <c r="DFK20" s="9"/>
      <c r="DFL20" s="9"/>
      <c r="DFM20" s="9"/>
      <c r="DFN20" s="9"/>
      <c r="DFO20" s="9"/>
      <c r="DFP20" s="9"/>
      <c r="DFQ20" s="9"/>
      <c r="DFR20" s="9"/>
      <c r="DFS20" s="9"/>
      <c r="DFT20" s="9"/>
      <c r="DFU20" s="9"/>
      <c r="DFV20" s="9"/>
      <c r="DFW20" s="9"/>
      <c r="DFX20" s="9"/>
      <c r="DFY20" s="9"/>
      <c r="DFZ20" s="9"/>
      <c r="DGA20" s="9"/>
      <c r="DGB20" s="9"/>
      <c r="DGC20" s="9"/>
      <c r="DGD20" s="9"/>
      <c r="DGE20" s="9"/>
      <c r="DGF20" s="9"/>
      <c r="DGG20" s="9"/>
      <c r="DGH20" s="9"/>
      <c r="DGI20" s="9"/>
      <c r="DGJ20" s="9"/>
      <c r="DGK20" s="9"/>
      <c r="DGL20" s="9"/>
      <c r="DGM20" s="9"/>
      <c r="DGN20" s="9"/>
      <c r="DGO20" s="9"/>
      <c r="DGP20" s="9"/>
      <c r="DGQ20" s="9"/>
      <c r="DGR20" s="9"/>
      <c r="DGS20" s="9"/>
      <c r="DGT20" s="9"/>
      <c r="DGU20" s="9"/>
      <c r="DGV20" s="9"/>
      <c r="DGW20" s="9"/>
      <c r="DGX20" s="9"/>
      <c r="DGY20" s="9"/>
      <c r="DGZ20" s="9"/>
      <c r="DHA20" s="9"/>
      <c r="DHB20" s="9"/>
      <c r="DHC20" s="9"/>
      <c r="DHD20" s="9"/>
      <c r="DHE20" s="9"/>
      <c r="DHF20" s="9"/>
      <c r="DHG20" s="9"/>
      <c r="DHH20" s="9"/>
      <c r="DHI20" s="9"/>
      <c r="DHJ20" s="9"/>
      <c r="DHK20" s="9"/>
      <c r="DHL20" s="9"/>
      <c r="DHM20" s="9"/>
      <c r="DHN20" s="9"/>
      <c r="DHO20" s="9"/>
      <c r="DHP20" s="9"/>
      <c r="DHQ20" s="9"/>
      <c r="DHR20" s="9"/>
      <c r="DHS20" s="9"/>
      <c r="DHT20" s="9"/>
      <c r="DHU20" s="9"/>
      <c r="DHV20" s="9"/>
      <c r="DHW20" s="9"/>
      <c r="DHX20" s="9"/>
      <c r="DHY20" s="9"/>
      <c r="DHZ20" s="9"/>
      <c r="DIA20" s="9"/>
      <c r="DIB20" s="9"/>
      <c r="DIC20" s="9"/>
      <c r="DID20" s="9"/>
      <c r="DIE20" s="9"/>
      <c r="DIF20" s="9"/>
      <c r="DIG20" s="9"/>
      <c r="DIH20" s="9"/>
      <c r="DII20" s="9"/>
      <c r="DIJ20" s="9"/>
      <c r="DIK20" s="9"/>
      <c r="DIL20" s="9"/>
      <c r="DIM20" s="9"/>
      <c r="DIN20" s="9"/>
      <c r="DIO20" s="9"/>
      <c r="DIP20" s="9"/>
      <c r="DIQ20" s="9"/>
      <c r="DIR20" s="9"/>
      <c r="DIS20" s="9"/>
      <c r="DIT20" s="9"/>
      <c r="DIU20" s="9"/>
      <c r="DIV20" s="9"/>
      <c r="DIW20" s="9"/>
      <c r="DIX20" s="9"/>
      <c r="DIY20" s="9"/>
      <c r="DIZ20" s="9"/>
      <c r="DJA20" s="9"/>
      <c r="DJB20" s="9"/>
      <c r="DJC20" s="9"/>
      <c r="DJD20" s="9"/>
      <c r="DJE20" s="9"/>
      <c r="DJF20" s="9"/>
      <c r="DJG20" s="9"/>
      <c r="DJH20" s="9"/>
      <c r="DJI20" s="9"/>
      <c r="DJJ20" s="9"/>
      <c r="DJK20" s="9"/>
      <c r="DJL20" s="9"/>
      <c r="DJM20" s="9"/>
      <c r="DJN20" s="9"/>
      <c r="DJO20" s="9"/>
      <c r="DJP20" s="9"/>
      <c r="DJQ20" s="9"/>
      <c r="DJR20" s="9"/>
      <c r="DJS20" s="9"/>
      <c r="DJT20" s="9"/>
      <c r="DJU20" s="9"/>
      <c r="DJV20" s="9"/>
      <c r="DJW20" s="9"/>
      <c r="DJX20" s="9"/>
      <c r="DJY20" s="9"/>
      <c r="DJZ20" s="9"/>
      <c r="DKA20" s="9"/>
      <c r="DKB20" s="9"/>
      <c r="DKC20" s="9"/>
      <c r="DKD20" s="9"/>
      <c r="DKE20" s="9"/>
      <c r="DKF20" s="9"/>
      <c r="DKG20" s="9"/>
      <c r="DKH20" s="9"/>
      <c r="DKI20" s="9"/>
      <c r="DKJ20" s="9"/>
      <c r="DKK20" s="9"/>
      <c r="DKL20" s="9"/>
      <c r="DKM20" s="9"/>
      <c r="DKN20" s="9"/>
      <c r="DKO20" s="9"/>
      <c r="DKP20" s="9"/>
      <c r="DKQ20" s="9"/>
      <c r="DKR20" s="9"/>
      <c r="DKS20" s="9"/>
      <c r="DKT20" s="9"/>
      <c r="DKU20" s="9"/>
      <c r="DKV20" s="9"/>
      <c r="DKW20" s="9"/>
      <c r="DKX20" s="9"/>
      <c r="DKY20" s="9"/>
      <c r="DKZ20" s="9"/>
      <c r="DLA20" s="9"/>
      <c r="DLB20" s="9"/>
      <c r="DLC20" s="9"/>
      <c r="DLD20" s="9"/>
      <c r="DLE20" s="9"/>
      <c r="DLF20" s="9"/>
      <c r="DLG20" s="9"/>
      <c r="DLH20" s="9"/>
      <c r="DLI20" s="9"/>
      <c r="DLJ20" s="9"/>
      <c r="DLK20" s="9"/>
      <c r="DLL20" s="9"/>
      <c r="DLM20" s="9"/>
      <c r="DLN20" s="9"/>
      <c r="DLO20" s="9"/>
      <c r="DLP20" s="9"/>
      <c r="DLQ20" s="9"/>
      <c r="DLR20" s="9"/>
      <c r="DLS20" s="9"/>
      <c r="DLT20" s="9"/>
      <c r="DLU20" s="9"/>
      <c r="DLV20" s="9"/>
      <c r="DLW20" s="9"/>
      <c r="DLX20" s="9"/>
      <c r="DLY20" s="9"/>
      <c r="DLZ20" s="9"/>
      <c r="DMA20" s="9"/>
      <c r="DMB20" s="9"/>
      <c r="DMC20" s="9"/>
      <c r="DMD20" s="9"/>
      <c r="DME20" s="9"/>
      <c r="DMF20" s="9"/>
      <c r="DMG20" s="9"/>
      <c r="DMH20" s="9"/>
      <c r="DMI20" s="9"/>
      <c r="DMJ20" s="9"/>
      <c r="DMK20" s="9"/>
      <c r="DML20" s="9"/>
      <c r="DMM20" s="9"/>
      <c r="DMN20" s="9"/>
      <c r="DMO20" s="9"/>
      <c r="DMP20" s="9"/>
      <c r="DMQ20" s="9"/>
      <c r="DMR20" s="9"/>
      <c r="DMS20" s="9"/>
      <c r="DMT20" s="9"/>
      <c r="DMU20" s="9"/>
      <c r="DMV20" s="9"/>
      <c r="DMW20" s="9"/>
      <c r="DMX20" s="9"/>
      <c r="DMY20" s="9"/>
      <c r="DMZ20" s="9"/>
      <c r="DNA20" s="9"/>
      <c r="DNB20" s="9"/>
      <c r="DNC20" s="9"/>
      <c r="DND20" s="9"/>
      <c r="DNE20" s="9"/>
      <c r="DNF20" s="9"/>
      <c r="DNG20" s="9"/>
      <c r="DNH20" s="9"/>
      <c r="DNI20" s="9"/>
      <c r="DNJ20" s="9"/>
      <c r="DNK20" s="9"/>
      <c r="DNL20" s="9"/>
      <c r="DNM20" s="9"/>
      <c r="DNN20" s="9"/>
      <c r="DNO20" s="9"/>
      <c r="DNP20" s="9"/>
      <c r="DNQ20" s="9"/>
      <c r="DNR20" s="9"/>
      <c r="DNS20" s="9"/>
      <c r="DNT20" s="9"/>
      <c r="DNU20" s="9"/>
      <c r="DNV20" s="9"/>
      <c r="DNW20" s="9"/>
      <c r="DNX20" s="9"/>
      <c r="DNY20" s="9"/>
      <c r="DNZ20" s="9"/>
      <c r="DOA20" s="9"/>
      <c r="DOB20" s="9"/>
      <c r="DOC20" s="9"/>
      <c r="DOD20" s="9"/>
      <c r="DOE20" s="9"/>
      <c r="DOF20" s="9"/>
      <c r="DOG20" s="9"/>
      <c r="DOH20" s="9"/>
      <c r="DOI20" s="9"/>
      <c r="DOJ20" s="9"/>
      <c r="DOK20" s="9"/>
      <c r="DOL20" s="9"/>
      <c r="DOM20" s="9"/>
      <c r="DON20" s="9"/>
      <c r="DOO20" s="9"/>
      <c r="DOP20" s="9"/>
      <c r="DOQ20" s="9"/>
      <c r="DOR20" s="9"/>
      <c r="DOS20" s="9"/>
      <c r="DOT20" s="9"/>
      <c r="DOU20" s="9"/>
      <c r="DOV20" s="9"/>
      <c r="DOW20" s="9"/>
      <c r="DOX20" s="9"/>
      <c r="DOY20" s="9"/>
      <c r="DOZ20" s="9"/>
      <c r="DPA20" s="9"/>
      <c r="DPB20" s="9"/>
      <c r="DPC20" s="9"/>
      <c r="DPD20" s="9"/>
      <c r="DPE20" s="9"/>
      <c r="DPF20" s="9"/>
      <c r="DPG20" s="9"/>
      <c r="DPH20" s="9"/>
      <c r="DPI20" s="9"/>
      <c r="DPJ20" s="9"/>
      <c r="DPK20" s="9"/>
      <c r="DPL20" s="9"/>
      <c r="DPM20" s="9"/>
      <c r="DPN20" s="9"/>
      <c r="DPO20" s="9"/>
      <c r="DPP20" s="9"/>
      <c r="DPQ20" s="9"/>
      <c r="DPR20" s="9"/>
      <c r="DPS20" s="9"/>
      <c r="DPT20" s="9"/>
      <c r="DPU20" s="9"/>
      <c r="DPV20" s="9"/>
      <c r="DPW20" s="9"/>
      <c r="DPX20" s="9"/>
      <c r="DPY20" s="9"/>
      <c r="DPZ20" s="9"/>
      <c r="DQA20" s="9"/>
      <c r="DQB20" s="9"/>
      <c r="DQC20" s="9"/>
      <c r="DQD20" s="9"/>
      <c r="DQE20" s="9"/>
      <c r="DQF20" s="9"/>
      <c r="DQG20" s="9"/>
      <c r="DQH20" s="9"/>
      <c r="DQI20" s="9"/>
      <c r="DQJ20" s="9"/>
      <c r="DQK20" s="9"/>
      <c r="DQL20" s="9"/>
      <c r="DQM20" s="9"/>
      <c r="DQN20" s="9"/>
      <c r="DQO20" s="9"/>
      <c r="DQP20" s="9"/>
      <c r="DQQ20" s="9"/>
      <c r="DQR20" s="9"/>
      <c r="DQS20" s="9"/>
      <c r="DQT20" s="9"/>
      <c r="DQU20" s="9"/>
      <c r="DQV20" s="9"/>
      <c r="DQW20" s="9"/>
      <c r="DQX20" s="9"/>
      <c r="DQY20" s="9"/>
      <c r="DQZ20" s="9"/>
      <c r="DRA20" s="9"/>
      <c r="DRB20" s="9"/>
      <c r="DRC20" s="9"/>
      <c r="DRD20" s="9"/>
      <c r="DRE20" s="9"/>
      <c r="DRF20" s="9"/>
      <c r="DRG20" s="9"/>
      <c r="DRH20" s="9"/>
      <c r="DRI20" s="9"/>
      <c r="DRJ20" s="9"/>
      <c r="DRK20" s="9"/>
      <c r="DRL20" s="9"/>
      <c r="DRM20" s="9"/>
      <c r="DRN20" s="9"/>
      <c r="DRO20" s="9"/>
      <c r="DRP20" s="9"/>
      <c r="DRQ20" s="9"/>
      <c r="DRR20" s="9"/>
      <c r="DRS20" s="9"/>
      <c r="DRT20" s="9"/>
      <c r="DRU20" s="9"/>
      <c r="DRV20" s="9"/>
      <c r="DRW20" s="9"/>
      <c r="DRX20" s="9"/>
      <c r="DRY20" s="9"/>
      <c r="DRZ20" s="9"/>
      <c r="DSA20" s="9"/>
      <c r="DSB20" s="9"/>
      <c r="DSC20" s="9"/>
      <c r="DSD20" s="9"/>
      <c r="DSE20" s="9"/>
      <c r="DSF20" s="9"/>
      <c r="DSG20" s="9"/>
      <c r="DSH20" s="9"/>
      <c r="DSI20" s="9"/>
      <c r="DSJ20" s="9"/>
      <c r="DSK20" s="9"/>
      <c r="DSL20" s="9"/>
      <c r="DSM20" s="9"/>
      <c r="DSN20" s="9"/>
      <c r="DSO20" s="9"/>
      <c r="DSP20" s="9"/>
      <c r="DSQ20" s="9"/>
      <c r="DSR20" s="9"/>
      <c r="DSS20" s="9"/>
      <c r="DST20" s="9"/>
      <c r="DSU20" s="9"/>
      <c r="DSV20" s="9"/>
      <c r="DSW20" s="9"/>
      <c r="DSX20" s="9"/>
      <c r="DSY20" s="9"/>
      <c r="DSZ20" s="9"/>
      <c r="DTA20" s="9"/>
      <c r="DTB20" s="9"/>
      <c r="DTC20" s="9"/>
      <c r="DTD20" s="9"/>
      <c r="DTE20" s="9"/>
      <c r="DTF20" s="9"/>
      <c r="DTG20" s="9"/>
      <c r="DTH20" s="9"/>
      <c r="DTI20" s="9"/>
      <c r="DTJ20" s="9"/>
      <c r="DTK20" s="9"/>
      <c r="DTL20" s="9"/>
      <c r="DTM20" s="9"/>
      <c r="DTN20" s="9"/>
      <c r="DTO20" s="9"/>
      <c r="DTP20" s="9"/>
      <c r="DTQ20" s="9"/>
      <c r="DTR20" s="9"/>
      <c r="DTS20" s="9"/>
      <c r="DTT20" s="9"/>
      <c r="DTU20" s="9"/>
      <c r="DTV20" s="9"/>
      <c r="DTW20" s="9"/>
      <c r="DTX20" s="9"/>
      <c r="DTY20" s="9"/>
      <c r="DTZ20" s="9"/>
      <c r="DUA20" s="9"/>
      <c r="DUB20" s="9"/>
      <c r="DUC20" s="9"/>
      <c r="DUD20" s="9"/>
      <c r="DUE20" s="9"/>
      <c r="DUF20" s="9"/>
      <c r="DUG20" s="9"/>
      <c r="DUH20" s="9"/>
      <c r="DUI20" s="9"/>
      <c r="DUJ20" s="9"/>
      <c r="DUK20" s="9"/>
      <c r="DUL20" s="9"/>
      <c r="DUM20" s="9"/>
      <c r="DUN20" s="9"/>
      <c r="DUO20" s="9"/>
      <c r="DUP20" s="9"/>
      <c r="DUQ20" s="9"/>
      <c r="DUR20" s="9"/>
      <c r="DUS20" s="9"/>
      <c r="DUT20" s="9"/>
      <c r="DUU20" s="9"/>
      <c r="DUV20" s="9"/>
      <c r="DUW20" s="9"/>
      <c r="DUX20" s="9"/>
      <c r="DUY20" s="9"/>
      <c r="DUZ20" s="9"/>
      <c r="DVA20" s="9"/>
      <c r="DVB20" s="9"/>
      <c r="DVC20" s="9"/>
      <c r="DVD20" s="9"/>
      <c r="DVE20" s="9"/>
      <c r="DVF20" s="9"/>
      <c r="DVG20" s="9"/>
      <c r="DVH20" s="9"/>
      <c r="DVI20" s="9"/>
      <c r="DVJ20" s="9"/>
      <c r="DVK20" s="9"/>
      <c r="DVL20" s="9"/>
      <c r="DVM20" s="9"/>
      <c r="DVN20" s="9"/>
      <c r="DVO20" s="9"/>
      <c r="DVP20" s="9"/>
      <c r="DVQ20" s="9"/>
      <c r="DVR20" s="9"/>
      <c r="DVS20" s="9"/>
      <c r="DVT20" s="9"/>
      <c r="DVU20" s="9"/>
      <c r="DVV20" s="9"/>
      <c r="DVW20" s="9"/>
      <c r="DVX20" s="9"/>
      <c r="DVY20" s="9"/>
      <c r="DVZ20" s="9"/>
      <c r="DWA20" s="9"/>
      <c r="DWB20" s="9"/>
      <c r="DWC20" s="9"/>
      <c r="DWD20" s="9"/>
      <c r="DWE20" s="9"/>
      <c r="DWF20" s="9"/>
      <c r="DWG20" s="9"/>
      <c r="DWH20" s="9"/>
      <c r="DWI20" s="9"/>
      <c r="DWJ20" s="9"/>
      <c r="DWK20" s="9"/>
      <c r="DWL20" s="9"/>
      <c r="DWM20" s="9"/>
      <c r="DWN20" s="9"/>
      <c r="DWO20" s="9"/>
      <c r="DWP20" s="9"/>
      <c r="DWQ20" s="9"/>
      <c r="DWR20" s="9"/>
      <c r="DWS20" s="9"/>
      <c r="DWT20" s="9"/>
      <c r="DWU20" s="9"/>
      <c r="DWV20" s="9"/>
      <c r="DWW20" s="9"/>
      <c r="DWX20" s="9"/>
      <c r="DWY20" s="9"/>
      <c r="DWZ20" s="9"/>
      <c r="DXA20" s="9"/>
      <c r="DXB20" s="9"/>
      <c r="DXC20" s="9"/>
      <c r="DXD20" s="9"/>
      <c r="DXE20" s="9"/>
      <c r="DXF20" s="9"/>
      <c r="DXG20" s="9"/>
      <c r="DXH20" s="9"/>
      <c r="DXI20" s="9"/>
      <c r="DXJ20" s="9"/>
      <c r="DXK20" s="9"/>
      <c r="DXL20" s="9"/>
      <c r="DXM20" s="9"/>
      <c r="DXN20" s="9"/>
      <c r="DXO20" s="9"/>
      <c r="DXP20" s="9"/>
      <c r="DXQ20" s="9"/>
      <c r="DXR20" s="9"/>
      <c r="DXS20" s="9"/>
      <c r="DXT20" s="9"/>
      <c r="DXU20" s="9"/>
      <c r="DXV20" s="9"/>
      <c r="DXW20" s="9"/>
      <c r="DXX20" s="9"/>
      <c r="DXY20" s="9"/>
      <c r="DXZ20" s="9"/>
      <c r="DYA20" s="9"/>
      <c r="DYB20" s="9"/>
      <c r="DYC20" s="9"/>
      <c r="DYD20" s="9"/>
      <c r="DYE20" s="9"/>
      <c r="DYF20" s="9"/>
      <c r="DYG20" s="9"/>
      <c r="DYH20" s="9"/>
      <c r="DYI20" s="9"/>
      <c r="DYJ20" s="9"/>
      <c r="DYK20" s="9"/>
      <c r="DYL20" s="9"/>
      <c r="DYM20" s="9"/>
      <c r="DYN20" s="9"/>
      <c r="DYO20" s="9"/>
      <c r="DYP20" s="9"/>
      <c r="DYQ20" s="9"/>
      <c r="DYR20" s="9"/>
      <c r="DYS20" s="9"/>
      <c r="DYT20" s="9"/>
      <c r="DYU20" s="9"/>
      <c r="DYV20" s="9"/>
      <c r="DYW20" s="9"/>
      <c r="DYX20" s="9"/>
      <c r="DYY20" s="9"/>
      <c r="DYZ20" s="9"/>
      <c r="DZA20" s="9"/>
      <c r="DZB20" s="9"/>
      <c r="DZC20" s="9"/>
      <c r="DZD20" s="9"/>
      <c r="DZE20" s="9"/>
      <c r="DZF20" s="9"/>
      <c r="DZG20" s="9"/>
      <c r="DZH20" s="9"/>
      <c r="DZI20" s="9"/>
      <c r="DZJ20" s="9"/>
      <c r="DZK20" s="9"/>
      <c r="DZL20" s="9"/>
      <c r="DZM20" s="9"/>
      <c r="DZN20" s="9"/>
      <c r="DZO20" s="9"/>
      <c r="DZP20" s="9"/>
      <c r="DZQ20" s="9"/>
      <c r="DZR20" s="9"/>
      <c r="DZS20" s="9"/>
      <c r="DZT20" s="9"/>
      <c r="DZU20" s="9"/>
      <c r="DZV20" s="9"/>
      <c r="DZW20" s="9"/>
      <c r="DZX20" s="9"/>
      <c r="DZY20" s="9"/>
      <c r="DZZ20" s="9"/>
      <c r="EAA20" s="9"/>
      <c r="EAB20" s="9"/>
      <c r="EAC20" s="9"/>
      <c r="EAD20" s="9"/>
      <c r="EAE20" s="9"/>
      <c r="EAF20" s="9"/>
      <c r="EAG20" s="9"/>
      <c r="EAH20" s="9"/>
      <c r="EAI20" s="9"/>
      <c r="EAJ20" s="9"/>
      <c r="EAK20" s="9"/>
      <c r="EAL20" s="9"/>
      <c r="EAM20" s="9"/>
      <c r="EAN20" s="9"/>
      <c r="EAO20" s="9"/>
      <c r="EAP20" s="9"/>
      <c r="EAQ20" s="9"/>
      <c r="EAR20" s="9"/>
      <c r="EAS20" s="9"/>
      <c r="EAT20" s="9"/>
      <c r="EAU20" s="9"/>
      <c r="EAV20" s="9"/>
      <c r="EAW20" s="9"/>
      <c r="EAX20" s="9"/>
      <c r="EAY20" s="9"/>
      <c r="EAZ20" s="9"/>
      <c r="EBA20" s="9"/>
      <c r="EBB20" s="9"/>
      <c r="EBC20" s="9"/>
      <c r="EBD20" s="9"/>
      <c r="EBE20" s="9"/>
      <c r="EBF20" s="9"/>
      <c r="EBG20" s="9"/>
      <c r="EBH20" s="9"/>
      <c r="EBI20" s="9"/>
      <c r="EBJ20" s="9"/>
      <c r="EBK20" s="9"/>
      <c r="EBL20" s="9"/>
      <c r="EBM20" s="9"/>
      <c r="EBN20" s="9"/>
      <c r="EBO20" s="9"/>
      <c r="EBP20" s="9"/>
      <c r="EBQ20" s="9"/>
      <c r="EBR20" s="9"/>
      <c r="EBS20" s="9"/>
      <c r="EBT20" s="9"/>
      <c r="EBU20" s="9"/>
      <c r="EBV20" s="9"/>
      <c r="EBW20" s="9"/>
      <c r="EBX20" s="9"/>
      <c r="EBY20" s="9"/>
      <c r="EBZ20" s="9"/>
      <c r="ECA20" s="9"/>
      <c r="ECB20" s="9"/>
      <c r="ECC20" s="9"/>
      <c r="ECD20" s="9"/>
      <c r="ECE20" s="9"/>
      <c r="ECF20" s="9"/>
      <c r="ECG20" s="9"/>
      <c r="ECH20" s="9"/>
      <c r="ECI20" s="9"/>
      <c r="ECJ20" s="9"/>
      <c r="ECK20" s="9"/>
      <c r="ECL20" s="9"/>
      <c r="ECM20" s="9"/>
      <c r="ECN20" s="9"/>
      <c r="ECO20" s="9"/>
      <c r="ECP20" s="9"/>
      <c r="ECQ20" s="9"/>
      <c r="ECR20" s="9"/>
      <c r="ECS20" s="9"/>
      <c r="ECT20" s="9"/>
      <c r="ECU20" s="9"/>
      <c r="ECV20" s="9"/>
      <c r="ECW20" s="9"/>
      <c r="ECX20" s="9"/>
      <c r="ECY20" s="9"/>
      <c r="ECZ20" s="9"/>
      <c r="EDA20" s="9"/>
      <c r="EDB20" s="9"/>
      <c r="EDC20" s="9"/>
      <c r="EDD20" s="9"/>
      <c r="EDE20" s="9"/>
      <c r="EDF20" s="9"/>
      <c r="EDG20" s="9"/>
      <c r="EDH20" s="9"/>
      <c r="EDI20" s="9"/>
      <c r="EDJ20" s="9"/>
      <c r="EDK20" s="9"/>
      <c r="EDL20" s="9"/>
      <c r="EDM20" s="9"/>
      <c r="EDN20" s="9"/>
      <c r="EDO20" s="9"/>
      <c r="EDP20" s="9"/>
      <c r="EDQ20" s="9"/>
      <c r="EDR20" s="9"/>
      <c r="EDS20" s="9"/>
      <c r="EDT20" s="9"/>
      <c r="EDU20" s="9"/>
      <c r="EDV20" s="9"/>
      <c r="EDW20" s="9"/>
      <c r="EDX20" s="9"/>
      <c r="EDY20" s="9"/>
      <c r="EDZ20" s="9"/>
      <c r="EEA20" s="9"/>
      <c r="EEB20" s="9"/>
      <c r="EEC20" s="9"/>
      <c r="EED20" s="9"/>
      <c r="EEE20" s="9"/>
      <c r="EEF20" s="9"/>
      <c r="EEG20" s="9"/>
      <c r="EEH20" s="9"/>
      <c r="EEI20" s="9"/>
      <c r="EEJ20" s="9"/>
      <c r="EEK20" s="9"/>
      <c r="EEL20" s="9"/>
      <c r="EEM20" s="9"/>
      <c r="EEN20" s="9"/>
      <c r="EEO20" s="9"/>
      <c r="EEP20" s="9"/>
      <c r="EEQ20" s="9"/>
      <c r="EER20" s="9"/>
      <c r="EES20" s="9"/>
      <c r="EET20" s="9"/>
      <c r="EEU20" s="9"/>
      <c r="EEV20" s="9"/>
      <c r="EEW20" s="9"/>
      <c r="EEX20" s="9"/>
      <c r="EEY20" s="9"/>
      <c r="EEZ20" s="9"/>
      <c r="EFA20" s="9"/>
      <c r="EFB20" s="9"/>
      <c r="EFC20" s="9"/>
      <c r="EFD20" s="9"/>
      <c r="EFE20" s="9"/>
      <c r="EFF20" s="9"/>
      <c r="EFG20" s="9"/>
      <c r="EFH20" s="9"/>
      <c r="EFI20" s="9"/>
      <c r="EFJ20" s="9"/>
      <c r="EFK20" s="9"/>
      <c r="EFL20" s="9"/>
      <c r="EFM20" s="9"/>
      <c r="EFN20" s="9"/>
      <c r="EFO20" s="9"/>
      <c r="EFP20" s="9"/>
      <c r="EFQ20" s="9"/>
      <c r="EFR20" s="9"/>
      <c r="EFS20" s="9"/>
      <c r="EFT20" s="9"/>
      <c r="EFU20" s="9"/>
      <c r="EFV20" s="9"/>
      <c r="EFW20" s="9"/>
      <c r="EFX20" s="9"/>
      <c r="EFY20" s="9"/>
      <c r="EFZ20" s="9"/>
      <c r="EGA20" s="9"/>
      <c r="EGB20" s="9"/>
      <c r="EGC20" s="9"/>
      <c r="EGD20" s="9"/>
      <c r="EGE20" s="9"/>
      <c r="EGF20" s="9"/>
      <c r="EGG20" s="9"/>
      <c r="EGH20" s="9"/>
      <c r="EGI20" s="9"/>
      <c r="EGJ20" s="9"/>
      <c r="EGK20" s="9"/>
      <c r="EGL20" s="9"/>
      <c r="EGM20" s="9"/>
      <c r="EGN20" s="9"/>
      <c r="EGO20" s="9"/>
      <c r="EGP20" s="9"/>
      <c r="EGQ20" s="9"/>
      <c r="EGR20" s="9"/>
      <c r="EGS20" s="9"/>
      <c r="EGT20" s="9"/>
      <c r="EGU20" s="9"/>
      <c r="EGV20" s="9"/>
      <c r="EGW20" s="9"/>
      <c r="EGX20" s="9"/>
      <c r="EGY20" s="9"/>
      <c r="EGZ20" s="9"/>
      <c r="EHA20" s="9"/>
      <c r="EHB20" s="9"/>
      <c r="EHC20" s="9"/>
      <c r="EHD20" s="9"/>
      <c r="EHE20" s="9"/>
      <c r="EHF20" s="9"/>
      <c r="EHG20" s="9"/>
      <c r="EHH20" s="9"/>
      <c r="EHI20" s="9"/>
      <c r="EHJ20" s="9"/>
      <c r="EHK20" s="9"/>
      <c r="EHL20" s="9"/>
      <c r="EHM20" s="9"/>
      <c r="EHN20" s="9"/>
      <c r="EHO20" s="9"/>
      <c r="EHP20" s="9"/>
      <c r="EHQ20" s="9"/>
      <c r="EHR20" s="9"/>
      <c r="EHS20" s="9"/>
      <c r="EHT20" s="9"/>
      <c r="EHU20" s="9"/>
      <c r="EHV20" s="9"/>
      <c r="EHW20" s="9"/>
      <c r="EHX20" s="9"/>
      <c r="EHY20" s="9"/>
      <c r="EHZ20" s="9"/>
      <c r="EIA20" s="9"/>
      <c r="EIB20" s="9"/>
      <c r="EIC20" s="9"/>
      <c r="EID20" s="9"/>
      <c r="EIE20" s="9"/>
      <c r="EIF20" s="9"/>
      <c r="EIG20" s="9"/>
      <c r="EIH20" s="9"/>
      <c r="EII20" s="9"/>
      <c r="EIJ20" s="9"/>
      <c r="EIK20" s="9"/>
      <c r="EIL20" s="9"/>
      <c r="EIM20" s="9"/>
      <c r="EIN20" s="9"/>
      <c r="EIO20" s="9"/>
      <c r="EIP20" s="9"/>
      <c r="EIQ20" s="9"/>
      <c r="EIR20" s="9"/>
      <c r="EIS20" s="9"/>
      <c r="EIT20" s="9"/>
      <c r="EIU20" s="9"/>
      <c r="EIV20" s="9"/>
      <c r="EIW20" s="9"/>
      <c r="EIX20" s="9"/>
      <c r="EIY20" s="9"/>
      <c r="EIZ20" s="9"/>
      <c r="EJA20" s="9"/>
      <c r="EJB20" s="9"/>
      <c r="EJC20" s="9"/>
      <c r="EJD20" s="9"/>
      <c r="EJE20" s="9"/>
      <c r="EJF20" s="9"/>
      <c r="EJG20" s="9"/>
      <c r="EJH20" s="9"/>
      <c r="EJI20" s="9"/>
      <c r="EJJ20" s="9"/>
      <c r="EJK20" s="9"/>
      <c r="EJL20" s="9"/>
      <c r="EJM20" s="9"/>
      <c r="EJN20" s="9"/>
      <c r="EJO20" s="9"/>
      <c r="EJP20" s="9"/>
      <c r="EJQ20" s="9"/>
      <c r="EJR20" s="9"/>
      <c r="EJS20" s="9"/>
      <c r="EJT20" s="9"/>
      <c r="EJU20" s="9"/>
      <c r="EJV20" s="9"/>
      <c r="EJW20" s="9"/>
      <c r="EJX20" s="9"/>
      <c r="EJY20" s="9"/>
      <c r="EJZ20" s="9"/>
      <c r="EKA20" s="9"/>
      <c r="EKB20" s="9"/>
      <c r="EKC20" s="9"/>
      <c r="EKD20" s="9"/>
      <c r="EKE20" s="9"/>
      <c r="EKF20" s="9"/>
      <c r="EKG20" s="9"/>
      <c r="EKH20" s="9"/>
      <c r="EKI20" s="9"/>
      <c r="EKJ20" s="9"/>
      <c r="EKK20" s="9"/>
      <c r="EKL20" s="9"/>
      <c r="EKM20" s="9"/>
      <c r="EKN20" s="9"/>
      <c r="EKO20" s="9"/>
      <c r="EKP20" s="9"/>
      <c r="EKQ20" s="9"/>
      <c r="EKR20" s="9"/>
      <c r="EKS20" s="9"/>
      <c r="EKT20" s="9"/>
      <c r="EKU20" s="9"/>
      <c r="EKV20" s="9"/>
      <c r="EKW20" s="9"/>
      <c r="EKX20" s="9"/>
      <c r="EKY20" s="9"/>
      <c r="EKZ20" s="9"/>
      <c r="ELA20" s="9"/>
      <c r="ELB20" s="9"/>
      <c r="ELC20" s="9"/>
      <c r="ELD20" s="9"/>
      <c r="ELE20" s="9"/>
      <c r="ELF20" s="9"/>
      <c r="ELG20" s="9"/>
      <c r="ELH20" s="9"/>
      <c r="ELI20" s="9"/>
      <c r="ELJ20" s="9"/>
      <c r="ELK20" s="9"/>
      <c r="ELL20" s="9"/>
      <c r="ELM20" s="9"/>
      <c r="ELN20" s="9"/>
      <c r="ELO20" s="9"/>
      <c r="ELP20" s="9"/>
      <c r="ELQ20" s="9"/>
      <c r="ELR20" s="9"/>
      <c r="ELS20" s="9"/>
      <c r="ELT20" s="9"/>
      <c r="ELU20" s="9"/>
      <c r="ELV20" s="9"/>
      <c r="ELW20" s="9"/>
      <c r="ELX20" s="9"/>
      <c r="ELY20" s="9"/>
      <c r="ELZ20" s="9"/>
      <c r="EMA20" s="9"/>
      <c r="EMB20" s="9"/>
      <c r="EMC20" s="9"/>
      <c r="EMD20" s="9"/>
      <c r="EME20" s="9"/>
      <c r="EMF20" s="9"/>
      <c r="EMG20" s="9"/>
      <c r="EMH20" s="9"/>
      <c r="EMI20" s="9"/>
      <c r="EMJ20" s="9"/>
      <c r="EMK20" s="9"/>
      <c r="EML20" s="9"/>
      <c r="EMM20" s="9"/>
      <c r="EMN20" s="9"/>
      <c r="EMO20" s="9"/>
      <c r="EMP20" s="9"/>
      <c r="EMQ20" s="9"/>
      <c r="EMR20" s="9"/>
      <c r="EMS20" s="9"/>
      <c r="EMT20" s="9"/>
      <c r="EMU20" s="9"/>
      <c r="EMV20" s="9"/>
      <c r="EMW20" s="9"/>
      <c r="EMX20" s="9"/>
      <c r="EMY20" s="9"/>
      <c r="EMZ20" s="9"/>
      <c r="ENA20" s="9"/>
      <c r="ENB20" s="9"/>
      <c r="ENC20" s="9"/>
      <c r="END20" s="9"/>
      <c r="ENE20" s="9"/>
      <c r="ENF20" s="9"/>
      <c r="ENG20" s="9"/>
      <c r="ENH20" s="9"/>
      <c r="ENI20" s="9"/>
      <c r="ENJ20" s="9"/>
      <c r="ENK20" s="9"/>
      <c r="ENL20" s="9"/>
      <c r="ENM20" s="9"/>
      <c r="ENN20" s="9"/>
      <c r="ENO20" s="9"/>
      <c r="ENP20" s="9"/>
      <c r="ENQ20" s="9"/>
      <c r="ENR20" s="9"/>
      <c r="ENS20" s="9"/>
      <c r="ENT20" s="9"/>
      <c r="ENU20" s="9"/>
      <c r="ENV20" s="9"/>
      <c r="ENW20" s="9"/>
      <c r="ENX20" s="9"/>
      <c r="ENY20" s="9"/>
      <c r="ENZ20" s="9"/>
      <c r="EOA20" s="9"/>
      <c r="EOB20" s="9"/>
      <c r="EOC20" s="9"/>
      <c r="EOD20" s="9"/>
      <c r="EOE20" s="9"/>
      <c r="EOF20" s="9"/>
      <c r="EOG20" s="9"/>
      <c r="EOH20" s="9"/>
      <c r="EOI20" s="9"/>
      <c r="EOJ20" s="9"/>
      <c r="EOK20" s="9"/>
      <c r="EOL20" s="9"/>
      <c r="EOM20" s="9"/>
      <c r="EON20" s="9"/>
      <c r="EOO20" s="9"/>
      <c r="EOP20" s="9"/>
      <c r="EOQ20" s="9"/>
      <c r="EOR20" s="9"/>
      <c r="EOS20" s="9"/>
      <c r="EOT20" s="9"/>
      <c r="EOU20" s="9"/>
      <c r="EOV20" s="9"/>
      <c r="EOW20" s="9"/>
      <c r="EOX20" s="9"/>
      <c r="EOY20" s="9"/>
      <c r="EOZ20" s="9"/>
      <c r="EPA20" s="9"/>
      <c r="EPB20" s="9"/>
      <c r="EPC20" s="9"/>
      <c r="EPD20" s="9"/>
      <c r="EPE20" s="9"/>
      <c r="EPF20" s="9"/>
      <c r="EPG20" s="9"/>
      <c r="EPH20" s="9"/>
      <c r="EPI20" s="9"/>
      <c r="EPJ20" s="9"/>
      <c r="EPK20" s="9"/>
      <c r="EPL20" s="9"/>
      <c r="EPM20" s="9"/>
      <c r="EPN20" s="9"/>
      <c r="EPO20" s="9"/>
      <c r="EPP20" s="9"/>
      <c r="EPQ20" s="9"/>
      <c r="EPR20" s="9"/>
      <c r="EPS20" s="9"/>
      <c r="EPT20" s="9"/>
      <c r="EPU20" s="9"/>
      <c r="EPV20" s="9"/>
      <c r="EPW20" s="9"/>
      <c r="EPX20" s="9"/>
      <c r="EPY20" s="9"/>
      <c r="EPZ20" s="9"/>
      <c r="EQA20" s="9"/>
      <c r="EQB20" s="9"/>
      <c r="EQC20" s="9"/>
      <c r="EQD20" s="9"/>
      <c r="EQE20" s="9"/>
      <c r="EQF20" s="9"/>
      <c r="EQG20" s="9"/>
      <c r="EQH20" s="9"/>
      <c r="EQI20" s="9"/>
      <c r="EQJ20" s="9"/>
      <c r="EQK20" s="9"/>
      <c r="EQL20" s="9"/>
      <c r="EQM20" s="9"/>
      <c r="EQN20" s="9"/>
      <c r="EQO20" s="9"/>
      <c r="EQP20" s="9"/>
      <c r="EQQ20" s="9"/>
      <c r="EQR20" s="9"/>
      <c r="EQS20" s="9"/>
      <c r="EQT20" s="9"/>
      <c r="EQU20" s="9"/>
      <c r="EQV20" s="9"/>
      <c r="EQW20" s="9"/>
      <c r="EQX20" s="9"/>
      <c r="EQY20" s="9"/>
      <c r="EQZ20" s="9"/>
      <c r="ERA20" s="9"/>
      <c r="ERB20" s="9"/>
      <c r="ERC20" s="9"/>
      <c r="ERD20" s="9"/>
      <c r="ERE20" s="9"/>
      <c r="ERF20" s="9"/>
      <c r="ERG20" s="9"/>
      <c r="ERH20" s="9"/>
      <c r="ERI20" s="9"/>
      <c r="ERJ20" s="9"/>
      <c r="ERK20" s="9"/>
      <c r="ERL20" s="9"/>
      <c r="ERM20" s="9"/>
      <c r="ERN20" s="9"/>
      <c r="ERO20" s="9"/>
      <c r="ERP20" s="9"/>
      <c r="ERQ20" s="9"/>
      <c r="ERR20" s="9"/>
      <c r="ERS20" s="9"/>
      <c r="ERT20" s="9"/>
      <c r="ERU20" s="9"/>
      <c r="ERV20" s="9"/>
      <c r="ERW20" s="9"/>
      <c r="ERX20" s="9"/>
      <c r="ERY20" s="9"/>
      <c r="ERZ20" s="9"/>
      <c r="ESA20" s="9"/>
      <c r="ESB20" s="9"/>
      <c r="ESC20" s="9"/>
      <c r="ESD20" s="9"/>
      <c r="ESE20" s="9"/>
      <c r="ESF20" s="9"/>
      <c r="ESG20" s="9"/>
      <c r="ESH20" s="9"/>
      <c r="ESI20" s="9"/>
      <c r="ESJ20" s="9"/>
      <c r="ESK20" s="9"/>
      <c r="ESL20" s="9"/>
      <c r="ESM20" s="9"/>
      <c r="ESN20" s="9"/>
      <c r="ESO20" s="9"/>
      <c r="ESP20" s="9"/>
      <c r="ESQ20" s="9"/>
      <c r="ESR20" s="9"/>
      <c r="ESS20" s="9"/>
      <c r="EST20" s="9"/>
      <c r="ESU20" s="9"/>
      <c r="ESV20" s="9"/>
      <c r="ESW20" s="9"/>
      <c r="ESX20" s="9"/>
      <c r="ESY20" s="9"/>
      <c r="ESZ20" s="9"/>
      <c r="ETA20" s="9"/>
      <c r="ETB20" s="9"/>
      <c r="ETC20" s="9"/>
      <c r="ETD20" s="9"/>
      <c r="ETE20" s="9"/>
      <c r="ETF20" s="9"/>
      <c r="ETG20" s="9"/>
      <c r="ETH20" s="9"/>
      <c r="ETI20" s="9"/>
      <c r="ETJ20" s="9"/>
      <c r="ETK20" s="9"/>
      <c r="ETL20" s="9"/>
      <c r="ETM20" s="9"/>
      <c r="ETN20" s="9"/>
      <c r="ETO20" s="9"/>
      <c r="ETP20" s="9"/>
      <c r="ETQ20" s="9"/>
      <c r="ETR20" s="9"/>
      <c r="ETS20" s="9"/>
      <c r="ETT20" s="9"/>
      <c r="ETU20" s="9"/>
      <c r="ETV20" s="9"/>
      <c r="ETW20" s="9"/>
      <c r="ETX20" s="9"/>
      <c r="ETY20" s="9"/>
      <c r="ETZ20" s="9"/>
      <c r="EUA20" s="9"/>
      <c r="EUB20" s="9"/>
      <c r="EUC20" s="9"/>
      <c r="EUD20" s="9"/>
      <c r="EUE20" s="9"/>
      <c r="EUF20" s="9"/>
      <c r="EUG20" s="9"/>
      <c r="EUH20" s="9"/>
      <c r="EUI20" s="9"/>
      <c r="EUJ20" s="9"/>
      <c r="EUK20" s="9"/>
      <c r="EUL20" s="9"/>
      <c r="EUM20" s="9"/>
      <c r="EUN20" s="9"/>
      <c r="EUO20" s="9"/>
      <c r="EUP20" s="9"/>
      <c r="EUQ20" s="9"/>
      <c r="EUR20" s="9"/>
      <c r="EUS20" s="9"/>
      <c r="EUT20" s="9"/>
      <c r="EUU20" s="9"/>
      <c r="EUV20" s="9"/>
      <c r="EUW20" s="9"/>
      <c r="EUX20" s="9"/>
      <c r="EUY20" s="9"/>
      <c r="EUZ20" s="9"/>
      <c r="EVA20" s="9"/>
      <c r="EVB20" s="9"/>
      <c r="EVC20" s="9"/>
      <c r="EVD20" s="9"/>
      <c r="EVE20" s="9"/>
      <c r="EVF20" s="9"/>
      <c r="EVG20" s="9"/>
      <c r="EVH20" s="9"/>
      <c r="EVI20" s="9"/>
      <c r="EVJ20" s="9"/>
      <c r="EVK20" s="9"/>
      <c r="EVL20" s="9"/>
      <c r="EVM20" s="9"/>
      <c r="EVN20" s="9"/>
      <c r="EVO20" s="9"/>
      <c r="EVP20" s="9"/>
      <c r="EVQ20" s="9"/>
      <c r="EVR20" s="9"/>
      <c r="EVS20" s="9"/>
      <c r="EVT20" s="9"/>
      <c r="EVU20" s="9"/>
      <c r="EVV20" s="9"/>
      <c r="EVW20" s="9"/>
      <c r="EVX20" s="9"/>
      <c r="EVY20" s="9"/>
      <c r="EVZ20" s="9"/>
      <c r="EWA20" s="9"/>
      <c r="EWB20" s="9"/>
      <c r="EWC20" s="9"/>
      <c r="EWD20" s="9"/>
      <c r="EWE20" s="9"/>
      <c r="EWF20" s="9"/>
      <c r="EWG20" s="9"/>
      <c r="EWH20" s="9"/>
      <c r="EWI20" s="9"/>
      <c r="EWJ20" s="9"/>
      <c r="EWK20" s="9"/>
      <c r="EWL20" s="9"/>
      <c r="EWM20" s="9"/>
      <c r="EWN20" s="9"/>
      <c r="EWO20" s="9"/>
      <c r="EWP20" s="9"/>
      <c r="EWQ20" s="9"/>
      <c r="EWR20" s="9"/>
      <c r="EWS20" s="9"/>
      <c r="EWT20" s="9"/>
      <c r="EWU20" s="9"/>
      <c r="EWV20" s="9"/>
      <c r="EWW20" s="9"/>
      <c r="EWX20" s="9"/>
      <c r="EWY20" s="9"/>
      <c r="EWZ20" s="9"/>
      <c r="EXA20" s="9"/>
      <c r="EXB20" s="9"/>
      <c r="EXC20" s="9"/>
      <c r="EXD20" s="9"/>
      <c r="EXE20" s="9"/>
      <c r="EXF20" s="9"/>
      <c r="EXG20" s="9"/>
      <c r="EXH20" s="9"/>
      <c r="EXI20" s="9"/>
      <c r="EXJ20" s="9"/>
      <c r="EXK20" s="9"/>
      <c r="EXL20" s="9"/>
      <c r="EXM20" s="9"/>
      <c r="EXN20" s="9"/>
      <c r="EXO20" s="9"/>
      <c r="EXP20" s="9"/>
      <c r="EXQ20" s="9"/>
      <c r="EXR20" s="9"/>
      <c r="EXS20" s="9"/>
      <c r="EXT20" s="9"/>
      <c r="EXU20" s="9"/>
      <c r="EXV20" s="9"/>
      <c r="EXW20" s="9"/>
      <c r="EXX20" s="9"/>
      <c r="EXY20" s="9"/>
      <c r="EXZ20" s="9"/>
      <c r="EYA20" s="9"/>
      <c r="EYB20" s="9"/>
      <c r="EYC20" s="9"/>
      <c r="EYD20" s="9"/>
      <c r="EYE20" s="9"/>
      <c r="EYF20" s="9"/>
      <c r="EYG20" s="9"/>
      <c r="EYH20" s="9"/>
      <c r="EYI20" s="9"/>
      <c r="EYJ20" s="9"/>
      <c r="EYK20" s="9"/>
      <c r="EYL20" s="9"/>
      <c r="EYM20" s="9"/>
      <c r="EYN20" s="9"/>
      <c r="EYO20" s="9"/>
      <c r="EYP20" s="9"/>
      <c r="EYQ20" s="9"/>
      <c r="EYR20" s="9"/>
      <c r="EYS20" s="9"/>
      <c r="EYT20" s="9"/>
      <c r="EYU20" s="9"/>
      <c r="EYV20" s="9"/>
      <c r="EYW20" s="9"/>
      <c r="EYX20" s="9"/>
      <c r="EYY20" s="9"/>
      <c r="EYZ20" s="9"/>
      <c r="EZA20" s="9"/>
      <c r="EZB20" s="9"/>
      <c r="EZC20" s="9"/>
      <c r="EZD20" s="9"/>
      <c r="EZE20" s="9"/>
      <c r="EZF20" s="9"/>
      <c r="EZG20" s="9"/>
      <c r="EZH20" s="9"/>
      <c r="EZI20" s="9"/>
      <c r="EZJ20" s="9"/>
      <c r="EZK20" s="9"/>
      <c r="EZL20" s="9"/>
      <c r="EZM20" s="9"/>
      <c r="EZN20" s="9"/>
      <c r="EZO20" s="9"/>
      <c r="EZP20" s="9"/>
      <c r="EZQ20" s="9"/>
      <c r="EZR20" s="9"/>
      <c r="EZS20" s="9"/>
      <c r="EZT20" s="9"/>
      <c r="EZU20" s="9"/>
      <c r="EZV20" s="9"/>
      <c r="EZW20" s="9"/>
      <c r="EZX20" s="9"/>
      <c r="EZY20" s="9"/>
      <c r="EZZ20" s="9"/>
      <c r="FAA20" s="9"/>
      <c r="FAB20" s="9"/>
      <c r="FAC20" s="9"/>
      <c r="FAD20" s="9"/>
      <c r="FAE20" s="9"/>
      <c r="FAF20" s="9"/>
      <c r="FAG20" s="9"/>
      <c r="FAH20" s="9"/>
      <c r="FAI20" s="9"/>
      <c r="FAJ20" s="9"/>
      <c r="FAK20" s="9"/>
      <c r="FAL20" s="9"/>
      <c r="FAM20" s="9"/>
      <c r="FAN20" s="9"/>
      <c r="FAO20" s="9"/>
      <c r="FAP20" s="9"/>
      <c r="FAQ20" s="9"/>
      <c r="FAR20" s="9"/>
      <c r="FAS20" s="9"/>
      <c r="FAT20" s="9"/>
      <c r="FAU20" s="9"/>
      <c r="FAV20" s="9"/>
      <c r="FAW20" s="9"/>
      <c r="FAX20" s="9"/>
      <c r="FAY20" s="9"/>
      <c r="FAZ20" s="9"/>
      <c r="FBA20" s="9"/>
      <c r="FBB20" s="9"/>
      <c r="FBC20" s="9"/>
      <c r="FBD20" s="9"/>
      <c r="FBE20" s="9"/>
      <c r="FBF20" s="9"/>
      <c r="FBG20" s="9"/>
      <c r="FBH20" s="9"/>
      <c r="FBI20" s="9"/>
      <c r="FBJ20" s="9"/>
      <c r="FBK20" s="9"/>
      <c r="FBL20" s="9"/>
      <c r="FBM20" s="9"/>
      <c r="FBN20" s="9"/>
      <c r="FBO20" s="9"/>
      <c r="FBP20" s="9"/>
      <c r="FBQ20" s="9"/>
      <c r="FBR20" s="9"/>
      <c r="FBS20" s="9"/>
      <c r="FBT20" s="9"/>
      <c r="FBU20" s="9"/>
      <c r="FBV20" s="9"/>
      <c r="FBW20" s="9"/>
      <c r="FBX20" s="9"/>
      <c r="FBY20" s="9"/>
      <c r="FBZ20" s="9"/>
      <c r="FCA20" s="9"/>
      <c r="FCB20" s="9"/>
      <c r="FCC20" s="9"/>
      <c r="FCD20" s="9"/>
      <c r="FCE20" s="9"/>
      <c r="FCF20" s="9"/>
      <c r="FCG20" s="9"/>
      <c r="FCH20" s="9"/>
      <c r="FCI20" s="9"/>
      <c r="FCJ20" s="9"/>
      <c r="FCK20" s="9"/>
      <c r="FCL20" s="9"/>
      <c r="FCM20" s="9"/>
      <c r="FCN20" s="9"/>
      <c r="FCO20" s="9"/>
      <c r="FCP20" s="9"/>
      <c r="FCQ20" s="9"/>
      <c r="FCR20" s="9"/>
      <c r="FCS20" s="9"/>
      <c r="FCT20" s="9"/>
      <c r="FCU20" s="9"/>
      <c r="FCV20" s="9"/>
      <c r="FCW20" s="9"/>
      <c r="FCX20" s="9"/>
      <c r="FCY20" s="9"/>
      <c r="FCZ20" s="9"/>
      <c r="FDA20" s="9"/>
      <c r="FDB20" s="9"/>
      <c r="FDC20" s="9"/>
      <c r="FDD20" s="9"/>
      <c r="FDE20" s="9"/>
      <c r="FDF20" s="9"/>
      <c r="FDG20" s="9"/>
      <c r="FDH20" s="9"/>
      <c r="FDI20" s="9"/>
      <c r="FDJ20" s="9"/>
      <c r="FDK20" s="9"/>
      <c r="FDL20" s="9"/>
      <c r="FDM20" s="9"/>
      <c r="FDN20" s="9"/>
      <c r="FDO20" s="9"/>
      <c r="FDP20" s="9"/>
      <c r="FDQ20" s="9"/>
      <c r="FDR20" s="9"/>
      <c r="FDS20" s="9"/>
      <c r="FDT20" s="9"/>
      <c r="FDU20" s="9"/>
      <c r="FDV20" s="9"/>
      <c r="FDW20" s="9"/>
      <c r="FDX20" s="9"/>
      <c r="FDY20" s="9"/>
      <c r="FDZ20" s="9"/>
      <c r="FEA20" s="9"/>
      <c r="FEB20" s="9"/>
      <c r="FEC20" s="9"/>
      <c r="FED20" s="9"/>
      <c r="FEE20" s="9"/>
      <c r="FEF20" s="9"/>
      <c r="FEG20" s="9"/>
      <c r="FEH20" s="9"/>
      <c r="FEI20" s="9"/>
      <c r="FEJ20" s="9"/>
      <c r="FEK20" s="9"/>
      <c r="FEL20" s="9"/>
      <c r="FEM20" s="9"/>
      <c r="FEN20" s="9"/>
      <c r="FEO20" s="9"/>
      <c r="FEP20" s="9"/>
      <c r="FEQ20" s="9"/>
      <c r="FER20" s="9"/>
      <c r="FES20" s="9"/>
      <c r="FET20" s="9"/>
      <c r="FEU20" s="9"/>
      <c r="FEV20" s="9"/>
      <c r="FEW20" s="9"/>
      <c r="FEX20" s="9"/>
      <c r="FEY20" s="9"/>
      <c r="FEZ20" s="9"/>
      <c r="FFA20" s="9"/>
      <c r="FFB20" s="9"/>
      <c r="FFC20" s="9"/>
      <c r="FFD20" s="9"/>
      <c r="FFE20" s="9"/>
      <c r="FFF20" s="9"/>
      <c r="FFG20" s="9"/>
      <c r="FFH20" s="9"/>
      <c r="FFI20" s="9"/>
      <c r="FFJ20" s="9"/>
      <c r="FFK20" s="9"/>
      <c r="FFL20" s="9"/>
      <c r="FFM20" s="9"/>
      <c r="FFN20" s="9"/>
      <c r="FFO20" s="9"/>
      <c r="FFP20" s="9"/>
      <c r="FFQ20" s="9"/>
      <c r="FFR20" s="9"/>
      <c r="FFS20" s="9"/>
      <c r="FFT20" s="9"/>
      <c r="FFU20" s="9"/>
      <c r="FFV20" s="9"/>
      <c r="FFW20" s="9"/>
      <c r="FFX20" s="9"/>
      <c r="FFY20" s="9"/>
      <c r="FFZ20" s="9"/>
      <c r="FGA20" s="9"/>
      <c r="FGB20" s="9"/>
      <c r="FGC20" s="9"/>
      <c r="FGD20" s="9"/>
      <c r="FGE20" s="9"/>
      <c r="FGF20" s="9"/>
      <c r="FGG20" s="9"/>
      <c r="FGH20" s="9"/>
      <c r="FGI20" s="9"/>
      <c r="FGJ20" s="9"/>
      <c r="FGK20" s="9"/>
      <c r="FGL20" s="9"/>
      <c r="FGM20" s="9"/>
      <c r="FGN20" s="9"/>
      <c r="FGO20" s="9"/>
      <c r="FGP20" s="9"/>
      <c r="FGQ20" s="9"/>
      <c r="FGR20" s="9"/>
      <c r="FGS20" s="9"/>
      <c r="FGT20" s="9"/>
      <c r="FGU20" s="9"/>
      <c r="FGV20" s="9"/>
      <c r="FGW20" s="9"/>
      <c r="FGX20" s="9"/>
      <c r="FGY20" s="9"/>
      <c r="FGZ20" s="9"/>
      <c r="FHA20" s="9"/>
      <c r="FHB20" s="9"/>
      <c r="FHC20" s="9"/>
      <c r="FHD20" s="9"/>
      <c r="FHE20" s="9"/>
      <c r="FHF20" s="9"/>
      <c r="FHG20" s="9"/>
      <c r="FHH20" s="9"/>
      <c r="FHI20" s="9"/>
      <c r="FHJ20" s="9"/>
      <c r="FHK20" s="9"/>
      <c r="FHL20" s="9"/>
      <c r="FHM20" s="9"/>
      <c r="FHN20" s="9"/>
      <c r="FHO20" s="9"/>
      <c r="FHP20" s="9"/>
      <c r="FHQ20" s="9"/>
      <c r="FHR20" s="9"/>
      <c r="FHS20" s="9"/>
      <c r="FHT20" s="9"/>
      <c r="FHU20" s="9"/>
      <c r="FHV20" s="9"/>
      <c r="FHW20" s="9"/>
      <c r="FHX20" s="9"/>
      <c r="FHY20" s="9"/>
      <c r="FHZ20" s="9"/>
      <c r="FIA20" s="9"/>
      <c r="FIB20" s="9"/>
      <c r="FIC20" s="9"/>
      <c r="FID20" s="9"/>
      <c r="FIE20" s="9"/>
      <c r="FIF20" s="9"/>
      <c r="FIG20" s="9"/>
      <c r="FIH20" s="9"/>
      <c r="FII20" s="9"/>
      <c r="FIJ20" s="9"/>
      <c r="FIK20" s="9"/>
      <c r="FIL20" s="9"/>
      <c r="FIM20" s="9"/>
      <c r="FIN20" s="9"/>
      <c r="FIO20" s="9"/>
      <c r="FIP20" s="9"/>
      <c r="FIQ20" s="9"/>
      <c r="FIR20" s="9"/>
      <c r="FIS20" s="9"/>
      <c r="FIT20" s="9"/>
      <c r="FIU20" s="9"/>
      <c r="FIV20" s="9"/>
      <c r="FIW20" s="9"/>
      <c r="FIX20" s="9"/>
      <c r="FIY20" s="9"/>
      <c r="FIZ20" s="9"/>
      <c r="FJA20" s="9"/>
      <c r="FJB20" s="9"/>
      <c r="FJC20" s="9"/>
      <c r="FJD20" s="9"/>
      <c r="FJE20" s="9"/>
      <c r="FJF20" s="9"/>
      <c r="FJG20" s="9"/>
      <c r="FJH20" s="9"/>
      <c r="FJI20" s="9"/>
      <c r="FJJ20" s="9"/>
      <c r="FJK20" s="9"/>
      <c r="FJL20" s="9"/>
      <c r="FJM20" s="9"/>
      <c r="FJN20" s="9"/>
      <c r="FJO20" s="9"/>
      <c r="FJP20" s="9"/>
      <c r="FJQ20" s="9"/>
      <c r="FJR20" s="9"/>
      <c r="FJS20" s="9"/>
      <c r="FJT20" s="9"/>
      <c r="FJU20" s="9"/>
      <c r="FJV20" s="9"/>
      <c r="FJW20" s="9"/>
      <c r="FJX20" s="9"/>
      <c r="FJY20" s="9"/>
      <c r="FJZ20" s="9"/>
      <c r="FKA20" s="9"/>
      <c r="FKB20" s="9"/>
      <c r="FKC20" s="9"/>
      <c r="FKD20" s="9"/>
      <c r="FKE20" s="9"/>
      <c r="FKF20" s="9"/>
      <c r="FKG20" s="9"/>
      <c r="FKH20" s="9"/>
      <c r="FKI20" s="9"/>
      <c r="FKJ20" s="9"/>
      <c r="FKK20" s="9"/>
      <c r="FKL20" s="9"/>
      <c r="FKM20" s="9"/>
      <c r="FKN20" s="9"/>
      <c r="FKO20" s="9"/>
      <c r="FKP20" s="9"/>
      <c r="FKQ20" s="9"/>
      <c r="FKR20" s="9"/>
      <c r="FKS20" s="9"/>
      <c r="FKT20" s="9"/>
      <c r="FKU20" s="9"/>
      <c r="FKV20" s="9"/>
      <c r="FKW20" s="9"/>
      <c r="FKX20" s="9"/>
      <c r="FKY20" s="9"/>
      <c r="FKZ20" s="9"/>
      <c r="FLA20" s="9"/>
      <c r="FLB20" s="9"/>
      <c r="FLC20" s="9"/>
      <c r="FLD20" s="9"/>
      <c r="FLE20" s="9"/>
      <c r="FLF20" s="9"/>
      <c r="FLG20" s="9"/>
      <c r="FLH20" s="9"/>
      <c r="FLI20" s="9"/>
      <c r="FLJ20" s="9"/>
      <c r="FLK20" s="9"/>
      <c r="FLL20" s="9"/>
      <c r="FLM20" s="9"/>
      <c r="FLN20" s="9"/>
      <c r="FLO20" s="9"/>
      <c r="FLP20" s="9"/>
      <c r="FLQ20" s="9"/>
      <c r="FLR20" s="9"/>
      <c r="FLS20" s="9"/>
      <c r="FLT20" s="9"/>
      <c r="FLU20" s="9"/>
      <c r="FLV20" s="9"/>
      <c r="FLW20" s="9"/>
      <c r="FLX20" s="9"/>
      <c r="FLY20" s="9"/>
      <c r="FLZ20" s="9"/>
      <c r="FMA20" s="9"/>
      <c r="FMB20" s="9"/>
      <c r="FMC20" s="9"/>
      <c r="FMD20" s="9"/>
      <c r="FME20" s="9"/>
      <c r="FMF20" s="9"/>
      <c r="FMG20" s="9"/>
      <c r="FMH20" s="9"/>
      <c r="FMI20" s="9"/>
      <c r="FMJ20" s="9"/>
      <c r="FMK20" s="9"/>
      <c r="FML20" s="9"/>
      <c r="FMM20" s="9"/>
      <c r="FMN20" s="9"/>
      <c r="FMO20" s="9"/>
      <c r="FMP20" s="9"/>
      <c r="FMQ20" s="9"/>
      <c r="FMR20" s="9"/>
      <c r="FMS20" s="9"/>
      <c r="FMT20" s="9"/>
      <c r="FMU20" s="9"/>
      <c r="FMV20" s="9"/>
      <c r="FMW20" s="9"/>
      <c r="FMX20" s="9"/>
      <c r="FMY20" s="9"/>
      <c r="FMZ20" s="9"/>
      <c r="FNA20" s="9"/>
      <c r="FNB20" s="9"/>
      <c r="FNC20" s="9"/>
      <c r="FND20" s="9"/>
      <c r="FNE20" s="9"/>
      <c r="FNF20" s="9"/>
      <c r="FNG20" s="9"/>
      <c r="FNH20" s="9"/>
      <c r="FNI20" s="9"/>
      <c r="FNJ20" s="9"/>
      <c r="FNK20" s="9"/>
      <c r="FNL20" s="9"/>
      <c r="FNM20" s="9"/>
      <c r="FNN20" s="9"/>
      <c r="FNO20" s="9"/>
      <c r="FNP20" s="9"/>
      <c r="FNQ20" s="9"/>
      <c r="FNR20" s="9"/>
      <c r="FNS20" s="9"/>
      <c r="FNT20" s="9"/>
      <c r="FNU20" s="9"/>
      <c r="FNV20" s="9"/>
      <c r="FNW20" s="9"/>
      <c r="FNX20" s="9"/>
      <c r="FNY20" s="9"/>
      <c r="FNZ20" s="9"/>
      <c r="FOA20" s="9"/>
      <c r="FOB20" s="9"/>
      <c r="FOC20" s="9"/>
      <c r="FOD20" s="9"/>
      <c r="FOE20" s="9"/>
      <c r="FOF20" s="9"/>
      <c r="FOG20" s="9"/>
      <c r="FOH20" s="9"/>
      <c r="FOI20" s="9"/>
      <c r="FOJ20" s="9"/>
      <c r="FOK20" s="9"/>
      <c r="FOL20" s="9"/>
      <c r="FOM20" s="9"/>
      <c r="FON20" s="9"/>
      <c r="FOO20" s="9"/>
      <c r="FOP20" s="9"/>
      <c r="FOQ20" s="9"/>
      <c r="FOR20" s="9"/>
      <c r="FOS20" s="9"/>
      <c r="FOT20" s="9"/>
      <c r="FOU20" s="9"/>
      <c r="FOV20" s="9"/>
      <c r="FOW20" s="9"/>
      <c r="FOX20" s="9"/>
      <c r="FOY20" s="9"/>
      <c r="FOZ20" s="9"/>
      <c r="FPA20" s="9"/>
      <c r="FPB20" s="9"/>
      <c r="FPC20" s="9"/>
      <c r="FPD20" s="9"/>
      <c r="FPE20" s="9"/>
      <c r="FPF20" s="9"/>
      <c r="FPG20" s="9"/>
      <c r="FPH20" s="9"/>
      <c r="FPI20" s="9"/>
      <c r="FPJ20" s="9"/>
      <c r="FPK20" s="9"/>
      <c r="FPL20" s="9"/>
      <c r="FPM20" s="9"/>
      <c r="FPN20" s="9"/>
      <c r="FPO20" s="9"/>
      <c r="FPP20" s="9"/>
      <c r="FPQ20" s="9"/>
      <c r="FPR20" s="9"/>
      <c r="FPS20" s="9"/>
      <c r="FPT20" s="9"/>
      <c r="FPU20" s="9"/>
      <c r="FPV20" s="9"/>
      <c r="FPW20" s="9"/>
      <c r="FPX20" s="9"/>
      <c r="FPY20" s="9"/>
      <c r="FPZ20" s="9"/>
      <c r="FQA20" s="9"/>
      <c r="FQB20" s="9"/>
      <c r="FQC20" s="9"/>
      <c r="FQD20" s="9"/>
      <c r="FQE20" s="9"/>
      <c r="FQF20" s="9"/>
      <c r="FQG20" s="9"/>
      <c r="FQH20" s="9"/>
      <c r="FQI20" s="9"/>
      <c r="FQJ20" s="9"/>
      <c r="FQK20" s="9"/>
      <c r="FQL20" s="9"/>
      <c r="FQM20" s="9"/>
      <c r="FQN20" s="9"/>
      <c r="FQO20" s="9"/>
      <c r="FQP20" s="9"/>
      <c r="FQQ20" s="9"/>
      <c r="FQR20" s="9"/>
      <c r="FQS20" s="9"/>
      <c r="FQT20" s="9"/>
      <c r="FQU20" s="9"/>
      <c r="FQV20" s="9"/>
      <c r="FQW20" s="9"/>
      <c r="FQX20" s="9"/>
      <c r="FQY20" s="9"/>
      <c r="FQZ20" s="9"/>
      <c r="FRA20" s="9"/>
      <c r="FRB20" s="9"/>
      <c r="FRC20" s="9"/>
      <c r="FRD20" s="9"/>
      <c r="FRE20" s="9"/>
      <c r="FRF20" s="9"/>
      <c r="FRG20" s="9"/>
      <c r="FRH20" s="9"/>
      <c r="FRI20" s="9"/>
      <c r="FRJ20" s="9"/>
      <c r="FRK20" s="9"/>
      <c r="FRL20" s="9"/>
      <c r="FRM20" s="9"/>
      <c r="FRN20" s="9"/>
      <c r="FRO20" s="9"/>
      <c r="FRP20" s="9"/>
      <c r="FRQ20" s="9"/>
      <c r="FRR20" s="9"/>
      <c r="FRS20" s="9"/>
      <c r="FRT20" s="9"/>
      <c r="FRU20" s="9"/>
      <c r="FRV20" s="9"/>
      <c r="FRW20" s="9"/>
      <c r="FRX20" s="9"/>
      <c r="FRY20" s="9"/>
      <c r="FRZ20" s="9"/>
      <c r="FSA20" s="9"/>
      <c r="FSB20" s="9"/>
      <c r="FSC20" s="9"/>
      <c r="FSD20" s="9"/>
      <c r="FSE20" s="9"/>
      <c r="FSF20" s="9"/>
      <c r="FSG20" s="9"/>
      <c r="FSH20" s="9"/>
      <c r="FSI20" s="9"/>
      <c r="FSJ20" s="9"/>
      <c r="FSK20" s="9"/>
      <c r="FSL20" s="9"/>
      <c r="FSM20" s="9"/>
      <c r="FSN20" s="9"/>
      <c r="FSO20" s="9"/>
      <c r="FSP20" s="9"/>
      <c r="FSQ20" s="9"/>
      <c r="FSR20" s="9"/>
      <c r="FSS20" s="9"/>
      <c r="FST20" s="9"/>
      <c r="FSU20" s="9"/>
      <c r="FSV20" s="9"/>
      <c r="FSW20" s="9"/>
      <c r="FSX20" s="9"/>
      <c r="FSY20" s="9"/>
      <c r="FSZ20" s="9"/>
      <c r="FTA20" s="9"/>
      <c r="FTB20" s="9"/>
      <c r="FTC20" s="9"/>
      <c r="FTD20" s="9"/>
      <c r="FTE20" s="9"/>
      <c r="FTF20" s="9"/>
      <c r="FTG20" s="9"/>
      <c r="FTH20" s="9"/>
      <c r="FTI20" s="9"/>
      <c r="FTJ20" s="9"/>
      <c r="FTK20" s="9"/>
      <c r="FTL20" s="9"/>
      <c r="FTM20" s="9"/>
      <c r="FTN20" s="9"/>
      <c r="FTO20" s="9"/>
      <c r="FTP20" s="9"/>
      <c r="FTQ20" s="9"/>
      <c r="FTR20" s="9"/>
      <c r="FTS20" s="9"/>
      <c r="FTT20" s="9"/>
      <c r="FTU20" s="9"/>
      <c r="FTV20" s="9"/>
      <c r="FTW20" s="9"/>
      <c r="FTX20" s="9"/>
      <c r="FTY20" s="9"/>
      <c r="FTZ20" s="9"/>
      <c r="FUA20" s="9"/>
      <c r="FUB20" s="9"/>
      <c r="FUC20" s="9"/>
      <c r="FUD20" s="9"/>
      <c r="FUE20" s="9"/>
      <c r="FUF20" s="9"/>
      <c r="FUG20" s="9"/>
      <c r="FUH20" s="9"/>
      <c r="FUI20" s="9"/>
      <c r="FUJ20" s="9"/>
      <c r="FUK20" s="9"/>
      <c r="FUL20" s="9"/>
      <c r="FUM20" s="9"/>
      <c r="FUN20" s="9"/>
      <c r="FUO20" s="9"/>
      <c r="FUP20" s="9"/>
      <c r="FUQ20" s="9"/>
      <c r="FUR20" s="9"/>
      <c r="FUS20" s="9"/>
      <c r="FUT20" s="9"/>
      <c r="FUU20" s="9"/>
      <c r="FUV20" s="9"/>
      <c r="FUW20" s="9"/>
      <c r="FUX20" s="9"/>
      <c r="FUY20" s="9"/>
      <c r="FUZ20" s="9"/>
      <c r="FVA20" s="9"/>
      <c r="FVB20" s="9"/>
      <c r="FVC20" s="9"/>
      <c r="FVD20" s="9"/>
      <c r="FVE20" s="9"/>
      <c r="FVF20" s="9"/>
      <c r="FVG20" s="9"/>
      <c r="FVH20" s="9"/>
      <c r="FVI20" s="9"/>
      <c r="FVJ20" s="9"/>
      <c r="FVK20" s="9"/>
      <c r="FVL20" s="9"/>
      <c r="FVM20" s="9"/>
      <c r="FVN20" s="9"/>
      <c r="FVO20" s="9"/>
      <c r="FVP20" s="9"/>
      <c r="FVQ20" s="9"/>
      <c r="FVR20" s="9"/>
      <c r="FVS20" s="9"/>
      <c r="FVT20" s="9"/>
      <c r="FVU20" s="9"/>
      <c r="FVV20" s="9"/>
      <c r="FVW20" s="9"/>
      <c r="FVX20" s="9"/>
      <c r="FVY20" s="9"/>
      <c r="FVZ20" s="9"/>
      <c r="FWA20" s="9"/>
      <c r="FWB20" s="9"/>
      <c r="FWC20" s="9"/>
      <c r="FWD20" s="9"/>
      <c r="FWE20" s="9"/>
      <c r="FWF20" s="9"/>
      <c r="FWG20" s="9"/>
      <c r="FWH20" s="9"/>
      <c r="FWI20" s="9"/>
      <c r="FWJ20" s="9"/>
      <c r="FWK20" s="9"/>
      <c r="FWL20" s="9"/>
      <c r="FWM20" s="9"/>
      <c r="FWN20" s="9"/>
      <c r="FWO20" s="9"/>
      <c r="FWP20" s="9"/>
      <c r="FWQ20" s="9"/>
      <c r="FWR20" s="9"/>
      <c r="FWS20" s="9"/>
      <c r="FWT20" s="9"/>
      <c r="FWU20" s="9"/>
      <c r="FWV20" s="9"/>
      <c r="FWW20" s="9"/>
      <c r="FWX20" s="9"/>
      <c r="FWY20" s="9"/>
      <c r="FWZ20" s="9"/>
      <c r="FXA20" s="9"/>
      <c r="FXB20" s="9"/>
      <c r="FXC20" s="9"/>
      <c r="FXD20" s="9"/>
      <c r="FXE20" s="9"/>
      <c r="FXF20" s="9"/>
      <c r="FXG20" s="9"/>
      <c r="FXH20" s="9"/>
      <c r="FXI20" s="9"/>
      <c r="FXJ20" s="9"/>
      <c r="FXK20" s="9"/>
      <c r="FXL20" s="9"/>
      <c r="FXM20" s="9"/>
      <c r="FXN20" s="9"/>
      <c r="FXO20" s="9"/>
      <c r="FXP20" s="9"/>
      <c r="FXQ20" s="9"/>
      <c r="FXR20" s="9"/>
      <c r="FXS20" s="9"/>
      <c r="FXT20" s="9"/>
      <c r="FXU20" s="9"/>
      <c r="FXV20" s="9"/>
      <c r="FXW20" s="9"/>
      <c r="FXX20" s="9"/>
      <c r="FXY20" s="9"/>
      <c r="FXZ20" s="9"/>
      <c r="FYA20" s="9"/>
      <c r="FYB20" s="9"/>
      <c r="FYC20" s="9"/>
      <c r="FYD20" s="9"/>
      <c r="FYE20" s="9"/>
      <c r="FYF20" s="9"/>
      <c r="FYG20" s="9"/>
      <c r="FYH20" s="9"/>
      <c r="FYI20" s="9"/>
      <c r="FYJ20" s="9"/>
      <c r="FYK20" s="9"/>
      <c r="FYL20" s="9"/>
      <c r="FYM20" s="9"/>
      <c r="FYN20" s="9"/>
      <c r="FYO20" s="9"/>
      <c r="FYP20" s="9"/>
      <c r="FYQ20" s="9"/>
      <c r="FYR20" s="9"/>
      <c r="FYS20" s="9"/>
      <c r="FYT20" s="9"/>
      <c r="FYU20" s="9"/>
      <c r="FYV20" s="9"/>
      <c r="FYW20" s="9"/>
      <c r="FYX20" s="9"/>
      <c r="FYY20" s="9"/>
      <c r="FYZ20" s="9"/>
      <c r="FZA20" s="9"/>
      <c r="FZB20" s="9"/>
      <c r="FZC20" s="9"/>
      <c r="FZD20" s="9"/>
      <c r="FZE20" s="9"/>
      <c r="FZF20" s="9"/>
      <c r="FZG20" s="9"/>
      <c r="FZH20" s="9"/>
      <c r="FZI20" s="9"/>
      <c r="FZJ20" s="9"/>
      <c r="FZK20" s="9"/>
      <c r="FZL20" s="9"/>
      <c r="FZM20" s="9"/>
      <c r="FZN20" s="9"/>
      <c r="FZO20" s="9"/>
      <c r="FZP20" s="9"/>
      <c r="FZQ20" s="9"/>
      <c r="FZR20" s="9"/>
      <c r="FZS20" s="9"/>
      <c r="FZT20" s="9"/>
      <c r="FZU20" s="9"/>
      <c r="FZV20" s="9"/>
      <c r="FZW20" s="9"/>
      <c r="FZX20" s="9"/>
      <c r="FZY20" s="9"/>
      <c r="FZZ20" s="9"/>
      <c r="GAA20" s="9"/>
      <c r="GAB20" s="9"/>
      <c r="GAC20" s="9"/>
      <c r="GAD20" s="9"/>
      <c r="GAE20" s="9"/>
      <c r="GAF20" s="9"/>
      <c r="GAG20" s="9"/>
      <c r="GAH20" s="9"/>
      <c r="GAI20" s="9"/>
      <c r="GAJ20" s="9"/>
      <c r="GAK20" s="9"/>
      <c r="GAL20" s="9"/>
      <c r="GAM20" s="9"/>
      <c r="GAN20" s="9"/>
      <c r="GAO20" s="9"/>
      <c r="GAP20" s="9"/>
      <c r="GAQ20" s="9"/>
      <c r="GAR20" s="9"/>
      <c r="GAS20" s="9"/>
      <c r="GAT20" s="9"/>
      <c r="GAU20" s="9"/>
      <c r="GAV20" s="9"/>
      <c r="GAW20" s="9"/>
      <c r="GAX20" s="9"/>
      <c r="GAY20" s="9"/>
      <c r="GAZ20" s="9"/>
      <c r="GBA20" s="9"/>
      <c r="GBB20" s="9"/>
      <c r="GBC20" s="9"/>
      <c r="GBD20" s="9"/>
      <c r="GBE20" s="9"/>
      <c r="GBF20" s="9"/>
      <c r="GBG20" s="9"/>
      <c r="GBH20" s="9"/>
      <c r="GBI20" s="9"/>
      <c r="GBJ20" s="9"/>
      <c r="GBK20" s="9"/>
      <c r="GBL20" s="9"/>
      <c r="GBM20" s="9"/>
      <c r="GBN20" s="9"/>
      <c r="GBO20" s="9"/>
      <c r="GBP20" s="9"/>
      <c r="GBQ20" s="9"/>
      <c r="GBR20" s="9"/>
      <c r="GBS20" s="9"/>
      <c r="GBT20" s="9"/>
      <c r="GBU20" s="9"/>
      <c r="GBV20" s="9"/>
      <c r="GBW20" s="9"/>
      <c r="GBX20" s="9"/>
      <c r="GBY20" s="9"/>
      <c r="GBZ20" s="9"/>
      <c r="GCA20" s="9"/>
      <c r="GCB20" s="9"/>
      <c r="GCC20" s="9"/>
      <c r="GCD20" s="9"/>
      <c r="GCE20" s="9"/>
      <c r="GCF20" s="9"/>
      <c r="GCG20" s="9"/>
      <c r="GCH20" s="9"/>
      <c r="GCI20" s="9"/>
      <c r="GCJ20" s="9"/>
      <c r="GCK20" s="9"/>
      <c r="GCL20" s="9"/>
      <c r="GCM20" s="9"/>
      <c r="GCN20" s="9"/>
      <c r="GCO20" s="9"/>
      <c r="GCP20" s="9"/>
      <c r="GCQ20" s="9"/>
      <c r="GCR20" s="9"/>
      <c r="GCS20" s="9"/>
      <c r="GCT20" s="9"/>
      <c r="GCU20" s="9"/>
      <c r="GCV20" s="9"/>
      <c r="GCW20" s="9"/>
      <c r="GCX20" s="9"/>
      <c r="GCY20" s="9"/>
      <c r="GCZ20" s="9"/>
      <c r="GDA20" s="9"/>
      <c r="GDB20" s="9"/>
      <c r="GDC20" s="9"/>
      <c r="GDD20" s="9"/>
      <c r="GDE20" s="9"/>
      <c r="GDF20" s="9"/>
      <c r="GDG20" s="9"/>
      <c r="GDH20" s="9"/>
      <c r="GDI20" s="9"/>
      <c r="GDJ20" s="9"/>
      <c r="GDK20" s="9"/>
      <c r="GDL20" s="9"/>
      <c r="GDM20" s="9"/>
      <c r="GDN20" s="9"/>
      <c r="GDO20" s="9"/>
      <c r="GDP20" s="9"/>
      <c r="GDQ20" s="9"/>
      <c r="GDR20" s="9"/>
      <c r="GDS20" s="9"/>
      <c r="GDT20" s="9"/>
      <c r="GDU20" s="9"/>
      <c r="GDV20" s="9"/>
      <c r="GDW20" s="9"/>
      <c r="GDX20" s="9"/>
      <c r="GDY20" s="9"/>
      <c r="GDZ20" s="9"/>
      <c r="GEA20" s="9"/>
      <c r="GEB20" s="9"/>
      <c r="GEC20" s="9"/>
      <c r="GED20" s="9"/>
      <c r="GEE20" s="9"/>
      <c r="GEF20" s="9"/>
      <c r="GEG20" s="9"/>
      <c r="GEH20" s="9"/>
      <c r="GEI20" s="9"/>
      <c r="GEJ20" s="9"/>
      <c r="GEK20" s="9"/>
      <c r="GEL20" s="9"/>
      <c r="GEM20" s="9"/>
      <c r="GEN20" s="9"/>
      <c r="GEO20" s="9"/>
      <c r="GEP20" s="9"/>
      <c r="GEQ20" s="9"/>
      <c r="GER20" s="9"/>
      <c r="GES20" s="9"/>
      <c r="GET20" s="9"/>
      <c r="GEU20" s="9"/>
      <c r="GEV20" s="9"/>
      <c r="GEW20" s="9"/>
      <c r="GEX20" s="9"/>
      <c r="GEY20" s="9"/>
      <c r="GEZ20" s="9"/>
      <c r="GFA20" s="9"/>
      <c r="GFB20" s="9"/>
      <c r="GFC20" s="9"/>
      <c r="GFD20" s="9"/>
      <c r="GFE20" s="9"/>
      <c r="GFF20" s="9"/>
      <c r="GFG20" s="9"/>
      <c r="GFH20" s="9"/>
      <c r="GFI20" s="9"/>
      <c r="GFJ20" s="9"/>
      <c r="GFK20" s="9"/>
      <c r="GFL20" s="9"/>
      <c r="GFM20" s="9"/>
      <c r="GFN20" s="9"/>
      <c r="GFO20" s="9"/>
      <c r="GFP20" s="9"/>
      <c r="GFQ20" s="9"/>
      <c r="GFR20" s="9"/>
      <c r="GFS20" s="9"/>
      <c r="GFT20" s="9"/>
      <c r="GFU20" s="9"/>
      <c r="GFV20" s="9"/>
      <c r="GFW20" s="9"/>
      <c r="GFX20" s="9"/>
      <c r="GFY20" s="9"/>
      <c r="GFZ20" s="9"/>
      <c r="GGA20" s="9"/>
      <c r="GGB20" s="9"/>
      <c r="GGC20" s="9"/>
      <c r="GGD20" s="9"/>
      <c r="GGE20" s="9"/>
      <c r="GGF20" s="9"/>
      <c r="GGG20" s="9"/>
      <c r="GGH20" s="9"/>
      <c r="GGI20" s="9"/>
      <c r="GGJ20" s="9"/>
      <c r="GGK20" s="9"/>
      <c r="GGL20" s="9"/>
      <c r="GGM20" s="9"/>
      <c r="GGN20" s="9"/>
      <c r="GGO20" s="9"/>
      <c r="GGP20" s="9"/>
      <c r="GGQ20" s="9"/>
      <c r="GGR20" s="9"/>
      <c r="GGS20" s="9"/>
      <c r="GGT20" s="9"/>
      <c r="GGU20" s="9"/>
      <c r="GGV20" s="9"/>
      <c r="GGW20" s="9"/>
      <c r="GGX20" s="9"/>
      <c r="GGY20" s="9"/>
      <c r="GGZ20" s="9"/>
      <c r="GHA20" s="9"/>
      <c r="GHB20" s="9"/>
      <c r="GHC20" s="9"/>
      <c r="GHD20" s="9"/>
      <c r="GHE20" s="9"/>
      <c r="GHF20" s="9"/>
      <c r="GHG20" s="9"/>
      <c r="GHH20" s="9"/>
      <c r="GHI20" s="9"/>
      <c r="GHJ20" s="9"/>
      <c r="GHK20" s="9"/>
      <c r="GHL20" s="9"/>
      <c r="GHM20" s="9"/>
      <c r="GHN20" s="9"/>
      <c r="GHO20" s="9"/>
      <c r="GHP20" s="9"/>
      <c r="GHQ20" s="9"/>
      <c r="GHR20" s="9"/>
      <c r="GHS20" s="9"/>
      <c r="GHT20" s="9"/>
      <c r="GHU20" s="9"/>
      <c r="GHV20" s="9"/>
      <c r="GHW20" s="9"/>
      <c r="GHX20" s="9"/>
      <c r="GHY20" s="9"/>
      <c r="GHZ20" s="9"/>
      <c r="GIA20" s="9"/>
      <c r="GIB20" s="9"/>
      <c r="GIC20" s="9"/>
      <c r="GID20" s="9"/>
      <c r="GIE20" s="9"/>
      <c r="GIF20" s="9"/>
      <c r="GIG20" s="9"/>
      <c r="GIH20" s="9"/>
      <c r="GII20" s="9"/>
      <c r="GIJ20" s="9"/>
      <c r="GIK20" s="9"/>
      <c r="GIL20" s="9"/>
      <c r="GIM20" s="9"/>
      <c r="GIN20" s="9"/>
      <c r="GIO20" s="9"/>
      <c r="GIP20" s="9"/>
      <c r="GIQ20" s="9"/>
      <c r="GIR20" s="9"/>
      <c r="GIS20" s="9"/>
      <c r="GIT20" s="9"/>
      <c r="GIU20" s="9"/>
      <c r="GIV20" s="9"/>
      <c r="GIW20" s="9"/>
      <c r="GIX20" s="9"/>
      <c r="GIY20" s="9"/>
      <c r="GIZ20" s="9"/>
      <c r="GJA20" s="9"/>
      <c r="GJB20" s="9"/>
      <c r="GJC20" s="9"/>
      <c r="GJD20" s="9"/>
      <c r="GJE20" s="9"/>
      <c r="GJF20" s="9"/>
      <c r="GJG20" s="9"/>
      <c r="GJH20" s="9"/>
      <c r="GJI20" s="9"/>
      <c r="GJJ20" s="9"/>
      <c r="GJK20" s="9"/>
      <c r="GJL20" s="9"/>
      <c r="GJM20" s="9"/>
      <c r="GJN20" s="9"/>
      <c r="GJO20" s="9"/>
      <c r="GJP20" s="9"/>
      <c r="GJQ20" s="9"/>
      <c r="GJR20" s="9"/>
      <c r="GJS20" s="9"/>
      <c r="GJT20" s="9"/>
      <c r="GJU20" s="9"/>
      <c r="GJV20" s="9"/>
      <c r="GJW20" s="9"/>
      <c r="GJX20" s="9"/>
      <c r="GJY20" s="9"/>
      <c r="GJZ20" s="9"/>
      <c r="GKA20" s="9"/>
      <c r="GKB20" s="9"/>
      <c r="GKC20" s="9"/>
      <c r="GKD20" s="9"/>
      <c r="GKE20" s="9"/>
      <c r="GKF20" s="9"/>
      <c r="GKG20" s="9"/>
      <c r="GKH20" s="9"/>
      <c r="GKI20" s="9"/>
      <c r="GKJ20" s="9"/>
      <c r="GKK20" s="9"/>
      <c r="GKL20" s="9"/>
      <c r="GKM20" s="9"/>
      <c r="GKN20" s="9"/>
      <c r="GKO20" s="9"/>
      <c r="GKP20" s="9"/>
      <c r="GKQ20" s="9"/>
      <c r="GKR20" s="9"/>
      <c r="GKS20" s="9"/>
      <c r="GKT20" s="9"/>
      <c r="GKU20" s="9"/>
      <c r="GKV20" s="9"/>
      <c r="GKW20" s="9"/>
      <c r="GKX20" s="9"/>
      <c r="GKY20" s="9"/>
      <c r="GKZ20" s="9"/>
      <c r="GLA20" s="9"/>
      <c r="GLB20" s="9"/>
      <c r="GLC20" s="9"/>
      <c r="GLD20" s="9"/>
      <c r="GLE20" s="9"/>
      <c r="GLF20" s="9"/>
      <c r="GLG20" s="9"/>
      <c r="GLH20" s="9"/>
      <c r="GLI20" s="9"/>
      <c r="GLJ20" s="9"/>
      <c r="GLK20" s="9"/>
      <c r="GLL20" s="9"/>
      <c r="GLM20" s="9"/>
      <c r="GLN20" s="9"/>
      <c r="GLO20" s="9"/>
      <c r="GLP20" s="9"/>
      <c r="GLQ20" s="9"/>
      <c r="GLR20" s="9"/>
      <c r="GLS20" s="9"/>
      <c r="GLT20" s="9"/>
      <c r="GLU20" s="9"/>
      <c r="GLV20" s="9"/>
      <c r="GLW20" s="9"/>
      <c r="GLX20" s="9"/>
      <c r="GLY20" s="9"/>
      <c r="GLZ20" s="9"/>
      <c r="GMA20" s="9"/>
      <c r="GMB20" s="9"/>
      <c r="GMC20" s="9"/>
      <c r="GMD20" s="9"/>
      <c r="GME20" s="9"/>
      <c r="GMF20" s="9"/>
      <c r="GMG20" s="9"/>
      <c r="GMH20" s="9"/>
      <c r="GMI20" s="9"/>
      <c r="GMJ20" s="9"/>
      <c r="GMK20" s="9"/>
      <c r="GML20" s="9"/>
      <c r="GMM20" s="9"/>
      <c r="GMN20" s="9"/>
      <c r="GMO20" s="9"/>
      <c r="GMP20" s="9"/>
      <c r="GMQ20" s="9"/>
      <c r="GMR20" s="9"/>
      <c r="GMS20" s="9"/>
      <c r="GMT20" s="9"/>
      <c r="GMU20" s="9"/>
      <c r="GMV20" s="9"/>
      <c r="GMW20" s="9"/>
      <c r="GMX20" s="9"/>
      <c r="GMY20" s="9"/>
      <c r="GMZ20" s="9"/>
      <c r="GNA20" s="9"/>
      <c r="GNB20" s="9"/>
      <c r="GNC20" s="9"/>
      <c r="GND20" s="9"/>
      <c r="GNE20" s="9"/>
      <c r="GNF20" s="9"/>
      <c r="GNG20" s="9"/>
      <c r="GNH20" s="9"/>
      <c r="GNI20" s="9"/>
      <c r="GNJ20" s="9"/>
      <c r="GNK20" s="9"/>
      <c r="GNL20" s="9"/>
      <c r="GNM20" s="9"/>
      <c r="GNN20" s="9"/>
      <c r="GNO20" s="9"/>
      <c r="GNP20" s="9"/>
      <c r="GNQ20" s="9"/>
      <c r="GNR20" s="9"/>
      <c r="GNS20" s="9"/>
      <c r="GNT20" s="9"/>
      <c r="GNU20" s="9"/>
      <c r="GNV20" s="9"/>
      <c r="GNW20" s="9"/>
      <c r="GNX20" s="9"/>
      <c r="GNY20" s="9"/>
      <c r="GNZ20" s="9"/>
      <c r="GOA20" s="9"/>
      <c r="GOB20" s="9"/>
      <c r="GOC20" s="9"/>
      <c r="GOD20" s="9"/>
      <c r="GOE20" s="9"/>
      <c r="GOF20" s="9"/>
      <c r="GOG20" s="9"/>
      <c r="GOH20" s="9"/>
      <c r="GOI20" s="9"/>
      <c r="GOJ20" s="9"/>
      <c r="GOK20" s="9"/>
      <c r="GOL20" s="9"/>
      <c r="GOM20" s="9"/>
      <c r="GON20" s="9"/>
      <c r="GOO20" s="9"/>
      <c r="GOP20" s="9"/>
      <c r="GOQ20" s="9"/>
      <c r="GOR20" s="9"/>
      <c r="GOS20" s="9"/>
      <c r="GOT20" s="9"/>
      <c r="GOU20" s="9"/>
      <c r="GOV20" s="9"/>
      <c r="GOW20" s="9"/>
      <c r="GOX20" s="9"/>
      <c r="GOY20" s="9"/>
      <c r="GOZ20" s="9"/>
      <c r="GPA20" s="9"/>
      <c r="GPB20" s="9"/>
      <c r="GPC20" s="9"/>
      <c r="GPD20" s="9"/>
      <c r="GPE20" s="9"/>
      <c r="GPF20" s="9"/>
      <c r="GPG20" s="9"/>
      <c r="GPH20" s="9"/>
      <c r="GPI20" s="9"/>
      <c r="GPJ20" s="9"/>
      <c r="GPK20" s="9"/>
      <c r="GPL20" s="9"/>
      <c r="GPM20" s="9"/>
      <c r="GPN20" s="9"/>
      <c r="GPO20" s="9"/>
      <c r="GPP20" s="9"/>
      <c r="GPQ20" s="9"/>
      <c r="GPR20" s="9"/>
      <c r="GPS20" s="9"/>
      <c r="GPT20" s="9"/>
      <c r="GPU20" s="9"/>
      <c r="GPV20" s="9"/>
      <c r="GPW20" s="9"/>
      <c r="GPX20" s="9"/>
      <c r="GPY20" s="9"/>
      <c r="GPZ20" s="9"/>
      <c r="GQA20" s="9"/>
      <c r="GQB20" s="9"/>
      <c r="GQC20" s="9"/>
      <c r="GQD20" s="9"/>
      <c r="GQE20" s="9"/>
      <c r="GQF20" s="9"/>
      <c r="GQG20" s="9"/>
      <c r="GQH20" s="9"/>
      <c r="GQI20" s="9"/>
      <c r="GQJ20" s="9"/>
      <c r="GQK20" s="9"/>
      <c r="GQL20" s="9"/>
      <c r="GQM20" s="9"/>
      <c r="GQN20" s="9"/>
      <c r="GQO20" s="9"/>
      <c r="GQP20" s="9"/>
      <c r="GQQ20" s="9"/>
      <c r="GQR20" s="9"/>
      <c r="GQS20" s="9"/>
      <c r="GQT20" s="9"/>
      <c r="GQU20" s="9"/>
      <c r="GQV20" s="9"/>
      <c r="GQW20" s="9"/>
      <c r="GQX20" s="9"/>
      <c r="GQY20" s="9"/>
      <c r="GQZ20" s="9"/>
      <c r="GRA20" s="9"/>
      <c r="GRB20" s="9"/>
      <c r="GRC20" s="9"/>
      <c r="GRD20" s="9"/>
      <c r="GRE20" s="9"/>
      <c r="GRF20" s="9"/>
      <c r="GRG20" s="9"/>
      <c r="GRH20" s="9"/>
      <c r="GRI20" s="9"/>
      <c r="GRJ20" s="9"/>
      <c r="GRK20" s="9"/>
      <c r="GRL20" s="9"/>
      <c r="GRM20" s="9"/>
      <c r="GRN20" s="9"/>
      <c r="GRO20" s="9"/>
      <c r="GRP20" s="9"/>
      <c r="GRQ20" s="9"/>
      <c r="GRR20" s="9"/>
      <c r="GRS20" s="9"/>
      <c r="GRT20" s="9"/>
      <c r="GRU20" s="9"/>
      <c r="GRV20" s="9"/>
      <c r="GRW20" s="9"/>
      <c r="GRX20" s="9"/>
      <c r="GRY20" s="9"/>
      <c r="GRZ20" s="9"/>
      <c r="GSA20" s="9"/>
      <c r="GSB20" s="9"/>
      <c r="GSC20" s="9"/>
      <c r="GSD20" s="9"/>
      <c r="GSE20" s="9"/>
      <c r="GSF20" s="9"/>
      <c r="GSG20" s="9"/>
      <c r="GSH20" s="9"/>
      <c r="GSI20" s="9"/>
      <c r="GSJ20" s="9"/>
      <c r="GSK20" s="9"/>
      <c r="GSL20" s="9"/>
      <c r="GSM20" s="9"/>
      <c r="GSN20" s="9"/>
      <c r="GSO20" s="9"/>
      <c r="GSP20" s="9"/>
      <c r="GSQ20" s="9"/>
      <c r="GSR20" s="9"/>
      <c r="GSS20" s="9"/>
      <c r="GST20" s="9"/>
      <c r="GSU20" s="9"/>
      <c r="GSV20" s="9"/>
      <c r="GSW20" s="9"/>
      <c r="GSX20" s="9"/>
      <c r="GSY20" s="9"/>
      <c r="GSZ20" s="9"/>
      <c r="GTA20" s="9"/>
      <c r="GTB20" s="9"/>
      <c r="GTC20" s="9"/>
      <c r="GTD20" s="9"/>
      <c r="GTE20" s="9"/>
      <c r="GTF20" s="9"/>
      <c r="GTG20" s="9"/>
      <c r="GTH20" s="9"/>
      <c r="GTI20" s="9"/>
      <c r="GTJ20" s="9"/>
      <c r="GTK20" s="9"/>
      <c r="GTL20" s="9"/>
      <c r="GTM20" s="9"/>
      <c r="GTN20" s="9"/>
      <c r="GTO20" s="9"/>
      <c r="GTP20" s="9"/>
      <c r="GTQ20" s="9"/>
      <c r="GTR20" s="9"/>
      <c r="GTS20" s="9"/>
      <c r="GTT20" s="9"/>
      <c r="GTU20" s="9"/>
      <c r="GTV20" s="9"/>
      <c r="GTW20" s="9"/>
      <c r="GTX20" s="9"/>
      <c r="GTY20" s="9"/>
      <c r="GTZ20" s="9"/>
      <c r="GUA20" s="9"/>
      <c r="GUB20" s="9"/>
      <c r="GUC20" s="9"/>
      <c r="GUD20" s="9"/>
      <c r="GUE20" s="9"/>
      <c r="GUF20" s="9"/>
      <c r="GUG20" s="9"/>
      <c r="GUH20" s="9"/>
      <c r="GUI20" s="9"/>
      <c r="GUJ20" s="9"/>
      <c r="GUK20" s="9"/>
      <c r="GUL20" s="9"/>
      <c r="GUM20" s="9"/>
      <c r="GUN20" s="9"/>
      <c r="GUO20" s="9"/>
      <c r="GUP20" s="9"/>
      <c r="GUQ20" s="9"/>
      <c r="GUR20" s="9"/>
      <c r="GUS20" s="9"/>
      <c r="GUT20" s="9"/>
      <c r="GUU20" s="9"/>
      <c r="GUV20" s="9"/>
      <c r="GUW20" s="9"/>
      <c r="GUX20" s="9"/>
      <c r="GUY20" s="9"/>
      <c r="GUZ20" s="9"/>
      <c r="GVA20" s="9"/>
      <c r="GVB20" s="9"/>
      <c r="GVC20" s="9"/>
      <c r="GVD20" s="9"/>
      <c r="GVE20" s="9"/>
      <c r="GVF20" s="9"/>
      <c r="GVG20" s="9"/>
      <c r="GVH20" s="9"/>
      <c r="GVI20" s="9"/>
      <c r="GVJ20" s="9"/>
      <c r="GVK20" s="9"/>
      <c r="GVL20" s="9"/>
      <c r="GVM20" s="9"/>
      <c r="GVN20" s="9"/>
      <c r="GVO20" s="9"/>
      <c r="GVP20" s="9"/>
      <c r="GVQ20" s="9"/>
      <c r="GVR20" s="9"/>
      <c r="GVS20" s="9"/>
      <c r="GVT20" s="9"/>
      <c r="GVU20" s="9"/>
      <c r="GVV20" s="9"/>
      <c r="GVW20" s="9"/>
      <c r="GVX20" s="9"/>
      <c r="GVY20" s="9"/>
      <c r="GVZ20" s="9"/>
      <c r="GWA20" s="9"/>
      <c r="GWB20" s="9"/>
      <c r="GWC20" s="9"/>
      <c r="GWD20" s="9"/>
      <c r="GWE20" s="9"/>
      <c r="GWF20" s="9"/>
      <c r="GWG20" s="9"/>
      <c r="GWH20" s="9"/>
      <c r="GWI20" s="9"/>
      <c r="GWJ20" s="9"/>
      <c r="GWK20" s="9"/>
      <c r="GWL20" s="9"/>
      <c r="GWM20" s="9"/>
      <c r="GWN20" s="9"/>
      <c r="GWO20" s="9"/>
      <c r="GWP20" s="9"/>
      <c r="GWQ20" s="9"/>
      <c r="GWR20" s="9"/>
      <c r="GWS20" s="9"/>
      <c r="GWT20" s="9"/>
      <c r="GWU20" s="9"/>
      <c r="GWV20" s="9"/>
      <c r="GWW20" s="9"/>
      <c r="GWX20" s="9"/>
      <c r="GWY20" s="9"/>
      <c r="GWZ20" s="9"/>
      <c r="GXA20" s="9"/>
      <c r="GXB20" s="9"/>
      <c r="GXC20" s="9"/>
      <c r="GXD20" s="9"/>
      <c r="GXE20" s="9"/>
      <c r="GXF20" s="9"/>
      <c r="GXG20" s="9"/>
      <c r="GXH20" s="9"/>
      <c r="GXI20" s="9"/>
      <c r="GXJ20" s="9"/>
      <c r="GXK20" s="9"/>
      <c r="GXL20" s="9"/>
      <c r="GXM20" s="9"/>
      <c r="GXN20" s="9"/>
      <c r="GXO20" s="9"/>
      <c r="GXP20" s="9"/>
      <c r="GXQ20" s="9"/>
      <c r="GXR20" s="9"/>
      <c r="GXS20" s="9"/>
      <c r="GXT20" s="9"/>
      <c r="GXU20" s="9"/>
      <c r="GXV20" s="9"/>
      <c r="GXW20" s="9"/>
      <c r="GXX20" s="9"/>
      <c r="GXY20" s="9"/>
      <c r="GXZ20" s="9"/>
      <c r="GYA20" s="9"/>
      <c r="GYB20" s="9"/>
      <c r="GYC20" s="9"/>
      <c r="GYD20" s="9"/>
      <c r="GYE20" s="9"/>
      <c r="GYF20" s="9"/>
      <c r="GYG20" s="9"/>
      <c r="GYH20" s="9"/>
      <c r="GYI20" s="9"/>
      <c r="GYJ20" s="9"/>
      <c r="GYK20" s="9"/>
      <c r="GYL20" s="9"/>
      <c r="GYM20" s="9"/>
      <c r="GYN20" s="9"/>
      <c r="GYO20" s="9"/>
      <c r="GYP20" s="9"/>
      <c r="GYQ20" s="9"/>
      <c r="GYR20" s="9"/>
      <c r="GYS20" s="9"/>
      <c r="GYT20" s="9"/>
      <c r="GYU20" s="9"/>
      <c r="GYV20" s="9"/>
      <c r="GYW20" s="9"/>
      <c r="GYX20" s="9"/>
      <c r="GYY20" s="9"/>
      <c r="GYZ20" s="9"/>
      <c r="GZA20" s="9"/>
      <c r="GZB20" s="9"/>
      <c r="GZC20" s="9"/>
      <c r="GZD20" s="9"/>
      <c r="GZE20" s="9"/>
      <c r="GZF20" s="9"/>
      <c r="GZG20" s="9"/>
      <c r="GZH20" s="9"/>
      <c r="GZI20" s="9"/>
      <c r="GZJ20" s="9"/>
      <c r="GZK20" s="9"/>
      <c r="GZL20" s="9"/>
      <c r="GZM20" s="9"/>
      <c r="GZN20" s="9"/>
      <c r="GZO20" s="9"/>
      <c r="GZP20" s="9"/>
      <c r="GZQ20" s="9"/>
      <c r="GZR20" s="9"/>
      <c r="GZS20" s="9"/>
      <c r="GZT20" s="9"/>
      <c r="GZU20" s="9"/>
      <c r="GZV20" s="9"/>
      <c r="GZW20" s="9"/>
      <c r="GZX20" s="9"/>
      <c r="GZY20" s="9"/>
      <c r="GZZ20" s="9"/>
      <c r="HAA20" s="9"/>
      <c r="HAB20" s="9"/>
      <c r="HAC20" s="9"/>
      <c r="HAD20" s="9"/>
      <c r="HAE20" s="9"/>
      <c r="HAF20" s="9"/>
      <c r="HAG20" s="9"/>
      <c r="HAH20" s="9"/>
      <c r="HAI20" s="9"/>
      <c r="HAJ20" s="9"/>
      <c r="HAK20" s="9"/>
      <c r="HAL20" s="9"/>
      <c r="HAM20" s="9"/>
      <c r="HAN20" s="9"/>
      <c r="HAO20" s="9"/>
      <c r="HAP20" s="9"/>
      <c r="HAQ20" s="9"/>
      <c r="HAR20" s="9"/>
      <c r="HAS20" s="9"/>
      <c r="HAT20" s="9"/>
      <c r="HAU20" s="9"/>
      <c r="HAV20" s="9"/>
      <c r="HAW20" s="9"/>
      <c r="HAX20" s="9"/>
      <c r="HAY20" s="9"/>
      <c r="HAZ20" s="9"/>
      <c r="HBA20" s="9"/>
      <c r="HBB20" s="9"/>
      <c r="HBC20" s="9"/>
      <c r="HBD20" s="9"/>
      <c r="HBE20" s="9"/>
      <c r="HBF20" s="9"/>
      <c r="HBG20" s="9"/>
      <c r="HBH20" s="9"/>
      <c r="HBI20" s="9"/>
      <c r="HBJ20" s="9"/>
      <c r="HBK20" s="9"/>
      <c r="HBL20" s="9"/>
      <c r="HBM20" s="9"/>
      <c r="HBN20" s="9"/>
      <c r="HBO20" s="9"/>
      <c r="HBP20" s="9"/>
      <c r="HBQ20" s="9"/>
      <c r="HBR20" s="9"/>
      <c r="HBS20" s="9"/>
      <c r="HBT20" s="9"/>
      <c r="HBU20" s="9"/>
      <c r="HBV20" s="9"/>
      <c r="HBW20" s="9"/>
      <c r="HBX20" s="9"/>
      <c r="HBY20" s="9"/>
      <c r="HBZ20" s="9"/>
      <c r="HCA20" s="9"/>
      <c r="HCB20" s="9"/>
      <c r="HCC20" s="9"/>
      <c r="HCD20" s="9"/>
      <c r="HCE20" s="9"/>
      <c r="HCF20" s="9"/>
      <c r="HCG20" s="9"/>
      <c r="HCH20" s="9"/>
      <c r="HCI20" s="9"/>
      <c r="HCJ20" s="9"/>
      <c r="HCK20" s="9"/>
      <c r="HCL20" s="9"/>
      <c r="HCM20" s="9"/>
      <c r="HCN20" s="9"/>
      <c r="HCO20" s="9"/>
      <c r="HCP20" s="9"/>
      <c r="HCQ20" s="9"/>
      <c r="HCR20" s="9"/>
      <c r="HCS20" s="9"/>
      <c r="HCT20" s="9"/>
      <c r="HCU20" s="9"/>
      <c r="HCV20" s="9"/>
      <c r="HCW20" s="9"/>
      <c r="HCX20" s="9"/>
      <c r="HCY20" s="9"/>
      <c r="HCZ20" s="9"/>
      <c r="HDA20" s="9"/>
      <c r="HDB20" s="9"/>
      <c r="HDC20" s="9"/>
      <c r="HDD20" s="9"/>
      <c r="HDE20" s="9"/>
      <c r="HDF20" s="9"/>
      <c r="HDG20" s="9"/>
      <c r="HDH20" s="9"/>
      <c r="HDI20" s="9"/>
      <c r="HDJ20" s="9"/>
      <c r="HDK20" s="9"/>
      <c r="HDL20" s="9"/>
      <c r="HDM20" s="9"/>
      <c r="HDN20" s="9"/>
      <c r="HDO20" s="9"/>
      <c r="HDP20" s="9"/>
      <c r="HDQ20" s="9"/>
      <c r="HDR20" s="9"/>
      <c r="HDS20" s="9"/>
      <c r="HDT20" s="9"/>
      <c r="HDU20" s="9"/>
      <c r="HDV20" s="9"/>
      <c r="HDW20" s="9"/>
      <c r="HDX20" s="9"/>
      <c r="HDY20" s="9"/>
      <c r="HDZ20" s="9"/>
      <c r="HEA20" s="9"/>
      <c r="HEB20" s="9"/>
      <c r="HEC20" s="9"/>
      <c r="HED20" s="9"/>
      <c r="HEE20" s="9"/>
      <c r="HEF20" s="9"/>
      <c r="HEG20" s="9"/>
      <c r="HEH20" s="9"/>
      <c r="HEI20" s="9"/>
      <c r="HEJ20" s="9"/>
      <c r="HEK20" s="9"/>
      <c r="HEL20" s="9"/>
      <c r="HEM20" s="9"/>
      <c r="HEN20" s="9"/>
      <c r="HEO20" s="9"/>
      <c r="HEP20" s="9"/>
      <c r="HEQ20" s="9"/>
      <c r="HER20" s="9"/>
      <c r="HES20" s="9"/>
      <c r="HET20" s="9"/>
      <c r="HEU20" s="9"/>
      <c r="HEV20" s="9"/>
      <c r="HEW20" s="9"/>
      <c r="HEX20" s="9"/>
      <c r="HEY20" s="9"/>
      <c r="HEZ20" s="9"/>
      <c r="HFA20" s="9"/>
      <c r="HFB20" s="9"/>
      <c r="HFC20" s="9"/>
      <c r="HFD20" s="9"/>
      <c r="HFE20" s="9"/>
      <c r="HFF20" s="9"/>
      <c r="HFG20" s="9"/>
      <c r="HFH20" s="9"/>
      <c r="HFI20" s="9"/>
      <c r="HFJ20" s="9"/>
      <c r="HFK20" s="9"/>
      <c r="HFL20" s="9"/>
      <c r="HFM20" s="9"/>
      <c r="HFN20" s="9"/>
      <c r="HFO20" s="9"/>
      <c r="HFP20" s="9"/>
      <c r="HFQ20" s="9"/>
      <c r="HFR20" s="9"/>
      <c r="HFS20" s="9"/>
      <c r="HFT20" s="9"/>
      <c r="HFU20" s="9"/>
      <c r="HFV20" s="9"/>
      <c r="HFW20" s="9"/>
      <c r="HFX20" s="9"/>
      <c r="HFY20" s="9"/>
      <c r="HFZ20" s="9"/>
      <c r="HGA20" s="9"/>
      <c r="HGB20" s="9"/>
      <c r="HGC20" s="9"/>
      <c r="HGD20" s="9"/>
      <c r="HGE20" s="9"/>
      <c r="HGF20" s="9"/>
      <c r="HGG20" s="9"/>
      <c r="HGH20" s="9"/>
      <c r="HGI20" s="9"/>
      <c r="HGJ20" s="9"/>
      <c r="HGK20" s="9"/>
      <c r="HGL20" s="9"/>
      <c r="HGM20" s="9"/>
      <c r="HGN20" s="9"/>
      <c r="HGO20" s="9"/>
      <c r="HGP20" s="9"/>
      <c r="HGQ20" s="9"/>
      <c r="HGR20" s="9"/>
      <c r="HGS20" s="9"/>
      <c r="HGT20" s="9"/>
      <c r="HGU20" s="9"/>
      <c r="HGV20" s="9"/>
      <c r="HGW20" s="9"/>
      <c r="HGX20" s="9"/>
      <c r="HGY20" s="9"/>
      <c r="HGZ20" s="9"/>
      <c r="HHA20" s="9"/>
      <c r="HHB20" s="9"/>
      <c r="HHC20" s="9"/>
      <c r="HHD20" s="9"/>
      <c r="HHE20" s="9"/>
      <c r="HHF20" s="9"/>
      <c r="HHG20" s="9"/>
      <c r="HHH20" s="9"/>
      <c r="HHI20" s="9"/>
      <c r="HHJ20" s="9"/>
      <c r="HHK20" s="9"/>
      <c r="HHL20" s="9"/>
      <c r="HHM20" s="9"/>
      <c r="HHN20" s="9"/>
      <c r="HHO20" s="9"/>
      <c r="HHP20" s="9"/>
      <c r="HHQ20" s="9"/>
      <c r="HHR20" s="9"/>
      <c r="HHS20" s="9"/>
      <c r="HHT20" s="9"/>
      <c r="HHU20" s="9"/>
      <c r="HHV20" s="9"/>
      <c r="HHW20" s="9"/>
      <c r="HHX20" s="9"/>
      <c r="HHY20" s="9"/>
      <c r="HHZ20" s="9"/>
      <c r="HIA20" s="9"/>
      <c r="HIB20" s="9"/>
      <c r="HIC20" s="9"/>
      <c r="HID20" s="9"/>
      <c r="HIE20" s="9"/>
      <c r="HIF20" s="9"/>
      <c r="HIG20" s="9"/>
      <c r="HIH20" s="9"/>
      <c r="HII20" s="9"/>
      <c r="HIJ20" s="9"/>
      <c r="HIK20" s="9"/>
      <c r="HIL20" s="9"/>
      <c r="HIM20" s="9"/>
      <c r="HIN20" s="9"/>
      <c r="HIO20" s="9"/>
      <c r="HIP20" s="9"/>
      <c r="HIQ20" s="9"/>
      <c r="HIR20" s="9"/>
      <c r="HIS20" s="9"/>
      <c r="HIT20" s="9"/>
      <c r="HIU20" s="9"/>
      <c r="HIV20" s="9"/>
      <c r="HIW20" s="9"/>
      <c r="HIX20" s="9"/>
      <c r="HIY20" s="9"/>
      <c r="HIZ20" s="9"/>
      <c r="HJA20" s="9"/>
      <c r="HJB20" s="9"/>
      <c r="HJC20" s="9"/>
      <c r="HJD20" s="9"/>
      <c r="HJE20" s="9"/>
      <c r="HJF20" s="9"/>
      <c r="HJG20" s="9"/>
      <c r="HJH20" s="9"/>
      <c r="HJI20" s="9"/>
      <c r="HJJ20" s="9"/>
      <c r="HJK20" s="9"/>
      <c r="HJL20" s="9"/>
      <c r="HJM20" s="9"/>
      <c r="HJN20" s="9"/>
      <c r="HJO20" s="9"/>
      <c r="HJP20" s="9"/>
      <c r="HJQ20" s="9"/>
      <c r="HJR20" s="9"/>
      <c r="HJS20" s="9"/>
      <c r="HJT20" s="9"/>
      <c r="HJU20" s="9"/>
      <c r="HJV20" s="9"/>
      <c r="HJW20" s="9"/>
      <c r="HJX20" s="9"/>
      <c r="HJY20" s="9"/>
      <c r="HJZ20" s="9"/>
      <c r="HKA20" s="9"/>
      <c r="HKB20" s="9"/>
      <c r="HKC20" s="9"/>
      <c r="HKD20" s="9"/>
      <c r="HKE20" s="9"/>
      <c r="HKF20" s="9"/>
      <c r="HKG20" s="9"/>
      <c r="HKH20" s="9"/>
      <c r="HKI20" s="9"/>
      <c r="HKJ20" s="9"/>
      <c r="HKK20" s="9"/>
      <c r="HKL20" s="9"/>
      <c r="HKM20" s="9"/>
      <c r="HKN20" s="9"/>
      <c r="HKO20" s="9"/>
      <c r="HKP20" s="9"/>
      <c r="HKQ20" s="9"/>
      <c r="HKR20" s="9"/>
      <c r="HKS20" s="9"/>
      <c r="HKT20" s="9"/>
      <c r="HKU20" s="9"/>
      <c r="HKV20" s="9"/>
      <c r="HKW20" s="9"/>
      <c r="HKX20" s="9"/>
      <c r="HKY20" s="9"/>
      <c r="HKZ20" s="9"/>
      <c r="HLA20" s="9"/>
      <c r="HLB20" s="9"/>
      <c r="HLC20" s="9"/>
      <c r="HLD20" s="9"/>
      <c r="HLE20" s="9"/>
      <c r="HLF20" s="9"/>
      <c r="HLG20" s="9"/>
      <c r="HLH20" s="9"/>
      <c r="HLI20" s="9"/>
      <c r="HLJ20" s="9"/>
      <c r="HLK20" s="9"/>
      <c r="HLL20" s="9"/>
      <c r="HLM20" s="9"/>
      <c r="HLN20" s="9"/>
      <c r="HLO20" s="9"/>
      <c r="HLP20" s="9"/>
      <c r="HLQ20" s="9"/>
      <c r="HLR20" s="9"/>
      <c r="HLS20" s="9"/>
      <c r="HLT20" s="9"/>
      <c r="HLU20" s="9"/>
      <c r="HLV20" s="9"/>
      <c r="HLW20" s="9"/>
      <c r="HLX20" s="9"/>
      <c r="HLY20" s="9"/>
      <c r="HLZ20" s="9"/>
      <c r="HMA20" s="9"/>
      <c r="HMB20" s="9"/>
      <c r="HMC20" s="9"/>
      <c r="HMD20" s="9"/>
      <c r="HME20" s="9"/>
      <c r="HMF20" s="9"/>
      <c r="HMG20" s="9"/>
      <c r="HMH20" s="9"/>
      <c r="HMI20" s="9"/>
      <c r="HMJ20" s="9"/>
      <c r="HMK20" s="9"/>
      <c r="HML20" s="9"/>
      <c r="HMM20" s="9"/>
      <c r="HMN20" s="9"/>
      <c r="HMO20" s="9"/>
      <c r="HMP20" s="9"/>
      <c r="HMQ20" s="9"/>
      <c r="HMR20" s="9"/>
      <c r="HMS20" s="9"/>
      <c r="HMT20" s="9"/>
      <c r="HMU20" s="9"/>
      <c r="HMV20" s="9"/>
      <c r="HMW20" s="9"/>
      <c r="HMX20" s="9"/>
      <c r="HMY20" s="9"/>
      <c r="HMZ20" s="9"/>
      <c r="HNA20" s="9"/>
      <c r="HNB20" s="9"/>
      <c r="HNC20" s="9"/>
      <c r="HND20" s="9"/>
      <c r="HNE20" s="9"/>
      <c r="HNF20" s="9"/>
      <c r="HNG20" s="9"/>
      <c r="HNH20" s="9"/>
      <c r="HNI20" s="9"/>
      <c r="HNJ20" s="9"/>
      <c r="HNK20" s="9"/>
      <c r="HNL20" s="9"/>
      <c r="HNM20" s="9"/>
      <c r="HNN20" s="9"/>
      <c r="HNO20" s="9"/>
      <c r="HNP20" s="9"/>
      <c r="HNQ20" s="9"/>
      <c r="HNR20" s="9"/>
      <c r="HNS20" s="9"/>
      <c r="HNT20" s="9"/>
      <c r="HNU20" s="9"/>
      <c r="HNV20" s="9"/>
      <c r="HNW20" s="9"/>
      <c r="HNX20" s="9"/>
      <c r="HNY20" s="9"/>
      <c r="HNZ20" s="9"/>
      <c r="HOA20" s="9"/>
      <c r="HOB20" s="9"/>
      <c r="HOC20" s="9"/>
      <c r="HOD20" s="9"/>
      <c r="HOE20" s="9"/>
      <c r="HOF20" s="9"/>
      <c r="HOG20" s="9"/>
      <c r="HOH20" s="9"/>
      <c r="HOI20" s="9"/>
      <c r="HOJ20" s="9"/>
      <c r="HOK20" s="9"/>
      <c r="HOL20" s="9"/>
      <c r="HOM20" s="9"/>
      <c r="HON20" s="9"/>
      <c r="HOO20" s="9"/>
      <c r="HOP20" s="9"/>
      <c r="HOQ20" s="9"/>
      <c r="HOR20" s="9"/>
      <c r="HOS20" s="9"/>
      <c r="HOT20" s="9"/>
      <c r="HOU20" s="9"/>
      <c r="HOV20" s="9"/>
      <c r="HOW20" s="9"/>
      <c r="HOX20" s="9"/>
      <c r="HOY20" s="9"/>
      <c r="HOZ20" s="9"/>
      <c r="HPA20" s="9"/>
      <c r="HPB20" s="9"/>
      <c r="HPC20" s="9"/>
      <c r="HPD20" s="9"/>
      <c r="HPE20" s="9"/>
      <c r="HPF20" s="9"/>
      <c r="HPG20" s="9"/>
      <c r="HPH20" s="9"/>
      <c r="HPI20" s="9"/>
      <c r="HPJ20" s="9"/>
      <c r="HPK20" s="9"/>
      <c r="HPL20" s="9"/>
      <c r="HPM20" s="9"/>
      <c r="HPN20" s="9"/>
      <c r="HPO20" s="9"/>
      <c r="HPP20" s="9"/>
      <c r="HPQ20" s="9"/>
      <c r="HPR20" s="9"/>
      <c r="HPS20" s="9"/>
      <c r="HPT20" s="9"/>
      <c r="HPU20" s="9"/>
      <c r="HPV20" s="9"/>
      <c r="HPW20" s="9"/>
      <c r="HPX20" s="9"/>
      <c r="HPY20" s="9"/>
      <c r="HPZ20" s="9"/>
      <c r="HQA20" s="9"/>
      <c r="HQB20" s="9"/>
      <c r="HQC20" s="9"/>
      <c r="HQD20" s="9"/>
      <c r="HQE20" s="9"/>
      <c r="HQF20" s="9"/>
      <c r="HQG20" s="9"/>
      <c r="HQH20" s="9"/>
      <c r="HQI20" s="9"/>
      <c r="HQJ20" s="9"/>
      <c r="HQK20" s="9"/>
      <c r="HQL20" s="9"/>
      <c r="HQM20" s="9"/>
      <c r="HQN20" s="9"/>
      <c r="HQO20" s="9"/>
      <c r="HQP20" s="9"/>
      <c r="HQQ20" s="9"/>
      <c r="HQR20" s="9"/>
      <c r="HQS20" s="9"/>
      <c r="HQT20" s="9"/>
      <c r="HQU20" s="9"/>
      <c r="HQV20" s="9"/>
      <c r="HQW20" s="9"/>
      <c r="HQX20" s="9"/>
      <c r="HQY20" s="9"/>
      <c r="HQZ20" s="9"/>
      <c r="HRA20" s="9"/>
      <c r="HRB20" s="9"/>
      <c r="HRC20" s="9"/>
      <c r="HRD20" s="9"/>
      <c r="HRE20" s="9"/>
      <c r="HRF20" s="9"/>
      <c r="HRG20" s="9"/>
      <c r="HRH20" s="9"/>
      <c r="HRI20" s="9"/>
      <c r="HRJ20" s="9"/>
      <c r="HRK20" s="9"/>
      <c r="HRL20" s="9"/>
      <c r="HRM20" s="9"/>
      <c r="HRN20" s="9"/>
      <c r="HRO20" s="9"/>
      <c r="HRP20" s="9"/>
      <c r="HRQ20" s="9"/>
      <c r="HRR20" s="9"/>
      <c r="HRS20" s="9"/>
      <c r="HRT20" s="9"/>
      <c r="HRU20" s="9"/>
      <c r="HRV20" s="9"/>
      <c r="HRW20" s="9"/>
      <c r="HRX20" s="9"/>
      <c r="HRY20" s="9"/>
      <c r="HRZ20" s="9"/>
      <c r="HSA20" s="9"/>
      <c r="HSB20" s="9"/>
      <c r="HSC20" s="9"/>
      <c r="HSD20" s="9"/>
      <c r="HSE20" s="9"/>
      <c r="HSF20" s="9"/>
      <c r="HSG20" s="9"/>
      <c r="HSH20" s="9"/>
      <c r="HSI20" s="9"/>
      <c r="HSJ20" s="9"/>
      <c r="HSK20" s="9"/>
      <c r="HSL20" s="9"/>
      <c r="HSM20" s="9"/>
      <c r="HSN20" s="9"/>
      <c r="HSO20" s="9"/>
      <c r="HSP20" s="9"/>
      <c r="HSQ20" s="9"/>
      <c r="HSR20" s="9"/>
      <c r="HSS20" s="9"/>
      <c r="HST20" s="9"/>
      <c r="HSU20" s="9"/>
      <c r="HSV20" s="9"/>
      <c r="HSW20" s="9"/>
      <c r="HSX20" s="9"/>
      <c r="HSY20" s="9"/>
      <c r="HSZ20" s="9"/>
      <c r="HTA20" s="9"/>
      <c r="HTB20" s="9"/>
      <c r="HTC20" s="9"/>
      <c r="HTD20" s="9"/>
      <c r="HTE20" s="9"/>
      <c r="HTF20" s="9"/>
      <c r="HTG20" s="9"/>
      <c r="HTH20" s="9"/>
      <c r="HTI20" s="9"/>
      <c r="HTJ20" s="9"/>
      <c r="HTK20" s="9"/>
      <c r="HTL20" s="9"/>
      <c r="HTM20" s="9"/>
      <c r="HTN20" s="9"/>
      <c r="HTO20" s="9"/>
      <c r="HTP20" s="9"/>
      <c r="HTQ20" s="9"/>
      <c r="HTR20" s="9"/>
      <c r="HTS20" s="9"/>
      <c r="HTT20" s="9"/>
      <c r="HTU20" s="9"/>
      <c r="HTV20" s="9"/>
      <c r="HTW20" s="9"/>
      <c r="HTX20" s="9"/>
      <c r="HTY20" s="9"/>
      <c r="HTZ20" s="9"/>
      <c r="HUA20" s="9"/>
      <c r="HUB20" s="9"/>
      <c r="HUC20" s="9"/>
      <c r="HUD20" s="9"/>
      <c r="HUE20" s="9"/>
      <c r="HUF20" s="9"/>
      <c r="HUG20" s="9"/>
      <c r="HUH20" s="9"/>
      <c r="HUI20" s="9"/>
      <c r="HUJ20" s="9"/>
      <c r="HUK20" s="9"/>
      <c r="HUL20" s="9"/>
      <c r="HUM20" s="9"/>
      <c r="HUN20" s="9"/>
      <c r="HUO20" s="9"/>
      <c r="HUP20" s="9"/>
      <c r="HUQ20" s="9"/>
      <c r="HUR20" s="9"/>
      <c r="HUS20" s="9"/>
      <c r="HUT20" s="9"/>
      <c r="HUU20" s="9"/>
      <c r="HUV20" s="9"/>
      <c r="HUW20" s="9"/>
      <c r="HUX20" s="9"/>
      <c r="HUY20" s="9"/>
      <c r="HUZ20" s="9"/>
      <c r="HVA20" s="9"/>
      <c r="HVB20" s="9"/>
      <c r="HVC20" s="9"/>
      <c r="HVD20" s="9"/>
      <c r="HVE20" s="9"/>
      <c r="HVF20" s="9"/>
      <c r="HVG20" s="9"/>
      <c r="HVH20" s="9"/>
      <c r="HVI20" s="9"/>
      <c r="HVJ20" s="9"/>
      <c r="HVK20" s="9"/>
      <c r="HVL20" s="9"/>
      <c r="HVM20" s="9"/>
      <c r="HVN20" s="9"/>
      <c r="HVO20" s="9"/>
      <c r="HVP20" s="9"/>
      <c r="HVQ20" s="9"/>
      <c r="HVR20" s="9"/>
      <c r="HVS20" s="9"/>
      <c r="HVT20" s="9"/>
      <c r="HVU20" s="9"/>
      <c r="HVV20" s="9"/>
      <c r="HVW20" s="9"/>
      <c r="HVX20" s="9"/>
      <c r="HVY20" s="9"/>
      <c r="HVZ20" s="9"/>
      <c r="HWA20" s="9"/>
      <c r="HWB20" s="9"/>
      <c r="HWC20" s="9"/>
      <c r="HWD20" s="9"/>
      <c r="HWE20" s="9"/>
      <c r="HWF20" s="9"/>
      <c r="HWG20" s="9"/>
      <c r="HWH20" s="9"/>
      <c r="HWI20" s="9"/>
      <c r="HWJ20" s="9"/>
      <c r="HWK20" s="9"/>
      <c r="HWL20" s="9"/>
      <c r="HWM20" s="9"/>
      <c r="HWN20" s="9"/>
      <c r="HWO20" s="9"/>
      <c r="HWP20" s="9"/>
      <c r="HWQ20" s="9"/>
      <c r="HWR20" s="9"/>
      <c r="HWS20" s="9"/>
      <c r="HWT20" s="9"/>
      <c r="HWU20" s="9"/>
      <c r="HWV20" s="9"/>
      <c r="HWW20" s="9"/>
      <c r="HWX20" s="9"/>
      <c r="HWY20" s="9"/>
      <c r="HWZ20" s="9"/>
      <c r="HXA20" s="9"/>
      <c r="HXB20" s="9"/>
      <c r="HXC20" s="9"/>
      <c r="HXD20" s="9"/>
      <c r="HXE20" s="9"/>
      <c r="HXF20" s="9"/>
      <c r="HXG20" s="9"/>
      <c r="HXH20" s="9"/>
      <c r="HXI20" s="9"/>
      <c r="HXJ20" s="9"/>
      <c r="HXK20" s="9"/>
      <c r="HXL20" s="9"/>
      <c r="HXM20" s="9"/>
      <c r="HXN20" s="9"/>
      <c r="HXO20" s="9"/>
      <c r="HXP20" s="9"/>
      <c r="HXQ20" s="9"/>
      <c r="HXR20" s="9"/>
      <c r="HXS20" s="9"/>
      <c r="HXT20" s="9"/>
      <c r="HXU20" s="9"/>
      <c r="HXV20" s="9"/>
      <c r="HXW20" s="9"/>
      <c r="HXX20" s="9"/>
      <c r="HXY20" s="9"/>
      <c r="HXZ20" s="9"/>
      <c r="HYA20" s="9"/>
      <c r="HYB20" s="9"/>
      <c r="HYC20" s="9"/>
      <c r="HYD20" s="9"/>
      <c r="HYE20" s="9"/>
      <c r="HYF20" s="9"/>
      <c r="HYG20" s="9"/>
      <c r="HYH20" s="9"/>
      <c r="HYI20" s="9"/>
      <c r="HYJ20" s="9"/>
      <c r="HYK20" s="9"/>
      <c r="HYL20" s="9"/>
      <c r="HYM20" s="9"/>
      <c r="HYN20" s="9"/>
      <c r="HYO20" s="9"/>
      <c r="HYP20" s="9"/>
      <c r="HYQ20" s="9"/>
      <c r="HYR20" s="9"/>
      <c r="HYS20" s="9"/>
      <c r="HYT20" s="9"/>
      <c r="HYU20" s="9"/>
      <c r="HYV20" s="9"/>
      <c r="HYW20" s="9"/>
      <c r="HYX20" s="9"/>
      <c r="HYY20" s="9"/>
      <c r="HYZ20" s="9"/>
      <c r="HZA20" s="9"/>
      <c r="HZB20" s="9"/>
      <c r="HZC20" s="9"/>
      <c r="HZD20" s="9"/>
      <c r="HZE20" s="9"/>
      <c r="HZF20" s="9"/>
      <c r="HZG20" s="9"/>
      <c r="HZH20" s="9"/>
      <c r="HZI20" s="9"/>
      <c r="HZJ20" s="9"/>
      <c r="HZK20" s="9"/>
      <c r="HZL20" s="9"/>
      <c r="HZM20" s="9"/>
      <c r="HZN20" s="9"/>
      <c r="HZO20" s="9"/>
      <c r="HZP20" s="9"/>
      <c r="HZQ20" s="9"/>
      <c r="HZR20" s="9"/>
      <c r="HZS20" s="9"/>
      <c r="HZT20" s="9"/>
      <c r="HZU20" s="9"/>
      <c r="HZV20" s="9"/>
      <c r="HZW20" s="9"/>
      <c r="HZX20" s="9"/>
      <c r="HZY20" s="9"/>
      <c r="HZZ20" s="9"/>
      <c r="IAA20" s="9"/>
      <c r="IAB20" s="9"/>
      <c r="IAC20" s="9"/>
      <c r="IAD20" s="9"/>
      <c r="IAE20" s="9"/>
      <c r="IAF20" s="9"/>
      <c r="IAG20" s="9"/>
      <c r="IAH20" s="9"/>
      <c r="IAI20" s="9"/>
      <c r="IAJ20" s="9"/>
      <c r="IAK20" s="9"/>
      <c r="IAL20" s="9"/>
      <c r="IAM20" s="9"/>
      <c r="IAN20" s="9"/>
      <c r="IAO20" s="9"/>
      <c r="IAP20" s="9"/>
      <c r="IAQ20" s="9"/>
      <c r="IAR20" s="9"/>
      <c r="IAS20" s="9"/>
      <c r="IAT20" s="9"/>
      <c r="IAU20" s="9"/>
      <c r="IAV20" s="9"/>
      <c r="IAW20" s="9"/>
      <c r="IAX20" s="9"/>
      <c r="IAY20" s="9"/>
      <c r="IAZ20" s="9"/>
      <c r="IBA20" s="9"/>
      <c r="IBB20" s="9"/>
      <c r="IBC20" s="9"/>
      <c r="IBD20" s="9"/>
      <c r="IBE20" s="9"/>
      <c r="IBF20" s="9"/>
      <c r="IBG20" s="9"/>
      <c r="IBH20" s="9"/>
      <c r="IBI20" s="9"/>
      <c r="IBJ20" s="9"/>
      <c r="IBK20" s="9"/>
      <c r="IBL20" s="9"/>
      <c r="IBM20" s="9"/>
      <c r="IBN20" s="9"/>
      <c r="IBO20" s="9"/>
      <c r="IBP20" s="9"/>
      <c r="IBQ20" s="9"/>
      <c r="IBR20" s="9"/>
      <c r="IBS20" s="9"/>
      <c r="IBT20" s="9"/>
      <c r="IBU20" s="9"/>
      <c r="IBV20" s="9"/>
      <c r="IBW20" s="9"/>
      <c r="IBX20" s="9"/>
      <c r="IBY20" s="9"/>
      <c r="IBZ20" s="9"/>
      <c r="ICA20" s="9"/>
      <c r="ICB20" s="9"/>
      <c r="ICC20" s="9"/>
      <c r="ICD20" s="9"/>
      <c r="ICE20" s="9"/>
      <c r="ICF20" s="9"/>
      <c r="ICG20" s="9"/>
      <c r="ICH20" s="9"/>
      <c r="ICI20" s="9"/>
      <c r="ICJ20" s="9"/>
      <c r="ICK20" s="9"/>
      <c r="ICL20" s="9"/>
      <c r="ICM20" s="9"/>
      <c r="ICN20" s="9"/>
      <c r="ICO20" s="9"/>
      <c r="ICP20" s="9"/>
      <c r="ICQ20" s="9"/>
      <c r="ICR20" s="9"/>
      <c r="ICS20" s="9"/>
      <c r="ICT20" s="9"/>
      <c r="ICU20" s="9"/>
      <c r="ICV20" s="9"/>
      <c r="ICW20" s="9"/>
      <c r="ICX20" s="9"/>
      <c r="ICY20" s="9"/>
      <c r="ICZ20" s="9"/>
      <c r="IDA20" s="9"/>
      <c r="IDB20" s="9"/>
      <c r="IDC20" s="9"/>
      <c r="IDD20" s="9"/>
      <c r="IDE20" s="9"/>
      <c r="IDF20" s="9"/>
      <c r="IDG20" s="9"/>
      <c r="IDH20" s="9"/>
      <c r="IDI20" s="9"/>
      <c r="IDJ20" s="9"/>
      <c r="IDK20" s="9"/>
      <c r="IDL20" s="9"/>
      <c r="IDM20" s="9"/>
      <c r="IDN20" s="9"/>
      <c r="IDO20" s="9"/>
      <c r="IDP20" s="9"/>
      <c r="IDQ20" s="9"/>
      <c r="IDR20" s="9"/>
      <c r="IDS20" s="9"/>
      <c r="IDT20" s="9"/>
      <c r="IDU20" s="9"/>
      <c r="IDV20" s="9"/>
      <c r="IDW20" s="9"/>
      <c r="IDX20" s="9"/>
      <c r="IDY20" s="9"/>
      <c r="IDZ20" s="9"/>
      <c r="IEA20" s="9"/>
      <c r="IEB20" s="9"/>
      <c r="IEC20" s="9"/>
      <c r="IED20" s="9"/>
      <c r="IEE20" s="9"/>
      <c r="IEF20" s="9"/>
      <c r="IEG20" s="9"/>
      <c r="IEH20" s="9"/>
      <c r="IEI20" s="9"/>
      <c r="IEJ20" s="9"/>
      <c r="IEK20" s="9"/>
      <c r="IEL20" s="9"/>
      <c r="IEM20" s="9"/>
      <c r="IEN20" s="9"/>
      <c r="IEO20" s="9"/>
      <c r="IEP20" s="9"/>
      <c r="IEQ20" s="9"/>
      <c r="IER20" s="9"/>
      <c r="IES20" s="9"/>
      <c r="IET20" s="9"/>
      <c r="IEU20" s="9"/>
      <c r="IEV20" s="9"/>
      <c r="IEW20" s="9"/>
      <c r="IEX20" s="9"/>
      <c r="IEY20" s="9"/>
      <c r="IEZ20" s="9"/>
      <c r="IFA20" s="9"/>
      <c r="IFB20" s="9"/>
      <c r="IFC20" s="9"/>
      <c r="IFD20" s="9"/>
      <c r="IFE20" s="9"/>
      <c r="IFF20" s="9"/>
      <c r="IFG20" s="9"/>
      <c r="IFH20" s="9"/>
      <c r="IFI20" s="9"/>
      <c r="IFJ20" s="9"/>
      <c r="IFK20" s="9"/>
      <c r="IFL20" s="9"/>
      <c r="IFM20" s="9"/>
      <c r="IFN20" s="9"/>
      <c r="IFO20" s="9"/>
      <c r="IFP20" s="9"/>
      <c r="IFQ20" s="9"/>
      <c r="IFR20" s="9"/>
      <c r="IFS20" s="9"/>
      <c r="IFT20" s="9"/>
      <c r="IFU20" s="9"/>
      <c r="IFV20" s="9"/>
      <c r="IFW20" s="9"/>
      <c r="IFX20" s="9"/>
      <c r="IFY20" s="9"/>
      <c r="IFZ20" s="9"/>
      <c r="IGA20" s="9"/>
      <c r="IGB20" s="9"/>
      <c r="IGC20" s="9"/>
      <c r="IGD20" s="9"/>
      <c r="IGE20" s="9"/>
      <c r="IGF20" s="9"/>
      <c r="IGG20" s="9"/>
      <c r="IGH20" s="9"/>
      <c r="IGI20" s="9"/>
      <c r="IGJ20" s="9"/>
      <c r="IGK20" s="9"/>
      <c r="IGL20" s="9"/>
      <c r="IGM20" s="9"/>
      <c r="IGN20" s="9"/>
      <c r="IGO20" s="9"/>
      <c r="IGP20" s="9"/>
      <c r="IGQ20" s="9"/>
      <c r="IGR20" s="9"/>
      <c r="IGS20" s="9"/>
      <c r="IGT20" s="9"/>
      <c r="IGU20" s="9"/>
      <c r="IGV20" s="9"/>
      <c r="IGW20" s="9"/>
      <c r="IGX20" s="9"/>
      <c r="IGY20" s="9"/>
      <c r="IGZ20" s="9"/>
      <c r="IHA20" s="9"/>
      <c r="IHB20" s="9"/>
      <c r="IHC20" s="9"/>
      <c r="IHD20" s="9"/>
      <c r="IHE20" s="9"/>
      <c r="IHF20" s="9"/>
      <c r="IHG20" s="9"/>
      <c r="IHH20" s="9"/>
      <c r="IHI20" s="9"/>
      <c r="IHJ20" s="9"/>
      <c r="IHK20" s="9"/>
      <c r="IHL20" s="9"/>
      <c r="IHM20" s="9"/>
      <c r="IHN20" s="9"/>
      <c r="IHO20" s="9"/>
      <c r="IHP20" s="9"/>
      <c r="IHQ20" s="9"/>
      <c r="IHR20" s="9"/>
      <c r="IHS20" s="9"/>
      <c r="IHT20" s="9"/>
      <c r="IHU20" s="9"/>
      <c r="IHV20" s="9"/>
      <c r="IHW20" s="9"/>
      <c r="IHX20" s="9"/>
      <c r="IHY20" s="9"/>
      <c r="IHZ20" s="9"/>
      <c r="IIA20" s="9"/>
      <c r="IIB20" s="9"/>
      <c r="IIC20" s="9"/>
      <c r="IID20" s="9"/>
      <c r="IIE20" s="9"/>
      <c r="IIF20" s="9"/>
      <c r="IIG20" s="9"/>
      <c r="IIH20" s="9"/>
      <c r="III20" s="9"/>
      <c r="IIJ20" s="9"/>
      <c r="IIK20" s="9"/>
      <c r="IIL20" s="9"/>
      <c r="IIM20" s="9"/>
      <c r="IIN20" s="9"/>
      <c r="IIO20" s="9"/>
      <c r="IIP20" s="9"/>
      <c r="IIQ20" s="9"/>
      <c r="IIR20" s="9"/>
      <c r="IIS20" s="9"/>
      <c r="IIT20" s="9"/>
      <c r="IIU20" s="9"/>
      <c r="IIV20" s="9"/>
      <c r="IIW20" s="9"/>
      <c r="IIX20" s="9"/>
      <c r="IIY20" s="9"/>
      <c r="IIZ20" s="9"/>
      <c r="IJA20" s="9"/>
      <c r="IJB20" s="9"/>
      <c r="IJC20" s="9"/>
      <c r="IJD20" s="9"/>
      <c r="IJE20" s="9"/>
      <c r="IJF20" s="9"/>
      <c r="IJG20" s="9"/>
      <c r="IJH20" s="9"/>
      <c r="IJI20" s="9"/>
      <c r="IJJ20" s="9"/>
      <c r="IJK20" s="9"/>
      <c r="IJL20" s="9"/>
      <c r="IJM20" s="9"/>
      <c r="IJN20" s="9"/>
      <c r="IJO20" s="9"/>
      <c r="IJP20" s="9"/>
      <c r="IJQ20" s="9"/>
      <c r="IJR20" s="9"/>
      <c r="IJS20" s="9"/>
      <c r="IJT20" s="9"/>
      <c r="IJU20" s="9"/>
      <c r="IJV20" s="9"/>
      <c r="IJW20" s="9"/>
      <c r="IJX20" s="9"/>
      <c r="IJY20" s="9"/>
      <c r="IJZ20" s="9"/>
      <c r="IKA20" s="9"/>
      <c r="IKB20" s="9"/>
      <c r="IKC20" s="9"/>
      <c r="IKD20" s="9"/>
      <c r="IKE20" s="9"/>
      <c r="IKF20" s="9"/>
      <c r="IKG20" s="9"/>
      <c r="IKH20" s="9"/>
      <c r="IKI20" s="9"/>
      <c r="IKJ20" s="9"/>
      <c r="IKK20" s="9"/>
      <c r="IKL20" s="9"/>
      <c r="IKM20" s="9"/>
      <c r="IKN20" s="9"/>
      <c r="IKO20" s="9"/>
      <c r="IKP20" s="9"/>
      <c r="IKQ20" s="9"/>
      <c r="IKR20" s="9"/>
      <c r="IKS20" s="9"/>
      <c r="IKT20" s="9"/>
      <c r="IKU20" s="9"/>
      <c r="IKV20" s="9"/>
      <c r="IKW20" s="9"/>
      <c r="IKX20" s="9"/>
      <c r="IKY20" s="9"/>
      <c r="IKZ20" s="9"/>
      <c r="ILA20" s="9"/>
      <c r="ILB20" s="9"/>
      <c r="ILC20" s="9"/>
      <c r="ILD20" s="9"/>
      <c r="ILE20" s="9"/>
      <c r="ILF20" s="9"/>
      <c r="ILG20" s="9"/>
      <c r="ILH20" s="9"/>
      <c r="ILI20" s="9"/>
      <c r="ILJ20" s="9"/>
      <c r="ILK20" s="9"/>
      <c r="ILL20" s="9"/>
      <c r="ILM20" s="9"/>
      <c r="ILN20" s="9"/>
      <c r="ILO20" s="9"/>
      <c r="ILP20" s="9"/>
      <c r="ILQ20" s="9"/>
      <c r="ILR20" s="9"/>
      <c r="ILS20" s="9"/>
      <c r="ILT20" s="9"/>
      <c r="ILU20" s="9"/>
      <c r="ILV20" s="9"/>
      <c r="ILW20" s="9"/>
      <c r="ILX20" s="9"/>
      <c r="ILY20" s="9"/>
      <c r="ILZ20" s="9"/>
      <c r="IMA20" s="9"/>
      <c r="IMB20" s="9"/>
      <c r="IMC20" s="9"/>
      <c r="IMD20" s="9"/>
      <c r="IME20" s="9"/>
      <c r="IMF20" s="9"/>
      <c r="IMG20" s="9"/>
      <c r="IMH20" s="9"/>
      <c r="IMI20" s="9"/>
      <c r="IMJ20" s="9"/>
      <c r="IMK20" s="9"/>
      <c r="IML20" s="9"/>
      <c r="IMM20" s="9"/>
      <c r="IMN20" s="9"/>
      <c r="IMO20" s="9"/>
      <c r="IMP20" s="9"/>
      <c r="IMQ20" s="9"/>
      <c r="IMR20" s="9"/>
      <c r="IMS20" s="9"/>
      <c r="IMT20" s="9"/>
      <c r="IMU20" s="9"/>
      <c r="IMV20" s="9"/>
      <c r="IMW20" s="9"/>
      <c r="IMX20" s="9"/>
      <c r="IMY20" s="9"/>
      <c r="IMZ20" s="9"/>
      <c r="INA20" s="9"/>
      <c r="INB20" s="9"/>
      <c r="INC20" s="9"/>
      <c r="IND20" s="9"/>
      <c r="INE20" s="9"/>
      <c r="INF20" s="9"/>
      <c r="ING20" s="9"/>
      <c r="INH20" s="9"/>
      <c r="INI20" s="9"/>
      <c r="INJ20" s="9"/>
      <c r="INK20" s="9"/>
      <c r="INL20" s="9"/>
      <c r="INM20" s="9"/>
      <c r="INN20" s="9"/>
      <c r="INO20" s="9"/>
      <c r="INP20" s="9"/>
      <c r="INQ20" s="9"/>
      <c r="INR20" s="9"/>
      <c r="INS20" s="9"/>
      <c r="INT20" s="9"/>
      <c r="INU20" s="9"/>
      <c r="INV20" s="9"/>
      <c r="INW20" s="9"/>
      <c r="INX20" s="9"/>
      <c r="INY20" s="9"/>
      <c r="INZ20" s="9"/>
      <c r="IOA20" s="9"/>
      <c r="IOB20" s="9"/>
      <c r="IOC20" s="9"/>
      <c r="IOD20" s="9"/>
      <c r="IOE20" s="9"/>
      <c r="IOF20" s="9"/>
      <c r="IOG20" s="9"/>
      <c r="IOH20" s="9"/>
      <c r="IOI20" s="9"/>
      <c r="IOJ20" s="9"/>
      <c r="IOK20" s="9"/>
      <c r="IOL20" s="9"/>
      <c r="IOM20" s="9"/>
      <c r="ION20" s="9"/>
      <c r="IOO20" s="9"/>
      <c r="IOP20" s="9"/>
      <c r="IOQ20" s="9"/>
      <c r="IOR20" s="9"/>
      <c r="IOS20" s="9"/>
      <c r="IOT20" s="9"/>
      <c r="IOU20" s="9"/>
      <c r="IOV20" s="9"/>
      <c r="IOW20" s="9"/>
      <c r="IOX20" s="9"/>
      <c r="IOY20" s="9"/>
      <c r="IOZ20" s="9"/>
      <c r="IPA20" s="9"/>
      <c r="IPB20" s="9"/>
      <c r="IPC20" s="9"/>
      <c r="IPD20" s="9"/>
      <c r="IPE20" s="9"/>
      <c r="IPF20" s="9"/>
      <c r="IPG20" s="9"/>
      <c r="IPH20" s="9"/>
      <c r="IPI20" s="9"/>
      <c r="IPJ20" s="9"/>
      <c r="IPK20" s="9"/>
      <c r="IPL20" s="9"/>
      <c r="IPM20" s="9"/>
      <c r="IPN20" s="9"/>
      <c r="IPO20" s="9"/>
      <c r="IPP20" s="9"/>
      <c r="IPQ20" s="9"/>
      <c r="IPR20" s="9"/>
      <c r="IPS20" s="9"/>
      <c r="IPT20" s="9"/>
      <c r="IPU20" s="9"/>
      <c r="IPV20" s="9"/>
      <c r="IPW20" s="9"/>
      <c r="IPX20" s="9"/>
      <c r="IPY20" s="9"/>
      <c r="IPZ20" s="9"/>
      <c r="IQA20" s="9"/>
      <c r="IQB20" s="9"/>
      <c r="IQC20" s="9"/>
      <c r="IQD20" s="9"/>
      <c r="IQE20" s="9"/>
      <c r="IQF20" s="9"/>
      <c r="IQG20" s="9"/>
      <c r="IQH20" s="9"/>
      <c r="IQI20" s="9"/>
      <c r="IQJ20" s="9"/>
      <c r="IQK20" s="9"/>
      <c r="IQL20" s="9"/>
      <c r="IQM20" s="9"/>
      <c r="IQN20" s="9"/>
      <c r="IQO20" s="9"/>
      <c r="IQP20" s="9"/>
      <c r="IQQ20" s="9"/>
      <c r="IQR20" s="9"/>
      <c r="IQS20" s="9"/>
      <c r="IQT20" s="9"/>
      <c r="IQU20" s="9"/>
      <c r="IQV20" s="9"/>
      <c r="IQW20" s="9"/>
      <c r="IQX20" s="9"/>
      <c r="IQY20" s="9"/>
      <c r="IQZ20" s="9"/>
      <c r="IRA20" s="9"/>
      <c r="IRB20" s="9"/>
      <c r="IRC20" s="9"/>
      <c r="IRD20" s="9"/>
      <c r="IRE20" s="9"/>
      <c r="IRF20" s="9"/>
      <c r="IRG20" s="9"/>
      <c r="IRH20" s="9"/>
      <c r="IRI20" s="9"/>
      <c r="IRJ20" s="9"/>
      <c r="IRK20" s="9"/>
      <c r="IRL20" s="9"/>
      <c r="IRM20" s="9"/>
      <c r="IRN20" s="9"/>
      <c r="IRO20" s="9"/>
      <c r="IRP20" s="9"/>
      <c r="IRQ20" s="9"/>
      <c r="IRR20" s="9"/>
      <c r="IRS20" s="9"/>
      <c r="IRT20" s="9"/>
      <c r="IRU20" s="9"/>
      <c r="IRV20" s="9"/>
      <c r="IRW20" s="9"/>
      <c r="IRX20" s="9"/>
      <c r="IRY20" s="9"/>
      <c r="IRZ20" s="9"/>
      <c r="ISA20" s="9"/>
      <c r="ISB20" s="9"/>
      <c r="ISC20" s="9"/>
      <c r="ISD20" s="9"/>
      <c r="ISE20" s="9"/>
      <c r="ISF20" s="9"/>
      <c r="ISG20" s="9"/>
      <c r="ISH20" s="9"/>
      <c r="ISI20" s="9"/>
      <c r="ISJ20" s="9"/>
      <c r="ISK20" s="9"/>
      <c r="ISL20" s="9"/>
      <c r="ISM20" s="9"/>
      <c r="ISN20" s="9"/>
      <c r="ISO20" s="9"/>
      <c r="ISP20" s="9"/>
      <c r="ISQ20" s="9"/>
      <c r="ISR20" s="9"/>
      <c r="ISS20" s="9"/>
      <c r="IST20" s="9"/>
      <c r="ISU20" s="9"/>
      <c r="ISV20" s="9"/>
      <c r="ISW20" s="9"/>
      <c r="ISX20" s="9"/>
      <c r="ISY20" s="9"/>
      <c r="ISZ20" s="9"/>
      <c r="ITA20" s="9"/>
      <c r="ITB20" s="9"/>
      <c r="ITC20" s="9"/>
      <c r="ITD20" s="9"/>
      <c r="ITE20" s="9"/>
      <c r="ITF20" s="9"/>
      <c r="ITG20" s="9"/>
      <c r="ITH20" s="9"/>
      <c r="ITI20" s="9"/>
      <c r="ITJ20" s="9"/>
      <c r="ITK20" s="9"/>
      <c r="ITL20" s="9"/>
      <c r="ITM20" s="9"/>
      <c r="ITN20" s="9"/>
      <c r="ITO20" s="9"/>
      <c r="ITP20" s="9"/>
      <c r="ITQ20" s="9"/>
      <c r="ITR20" s="9"/>
      <c r="ITS20" s="9"/>
      <c r="ITT20" s="9"/>
      <c r="ITU20" s="9"/>
      <c r="ITV20" s="9"/>
      <c r="ITW20" s="9"/>
      <c r="ITX20" s="9"/>
      <c r="ITY20" s="9"/>
      <c r="ITZ20" s="9"/>
      <c r="IUA20" s="9"/>
      <c r="IUB20" s="9"/>
      <c r="IUC20" s="9"/>
      <c r="IUD20" s="9"/>
      <c r="IUE20" s="9"/>
      <c r="IUF20" s="9"/>
      <c r="IUG20" s="9"/>
      <c r="IUH20" s="9"/>
      <c r="IUI20" s="9"/>
      <c r="IUJ20" s="9"/>
      <c r="IUK20" s="9"/>
      <c r="IUL20" s="9"/>
      <c r="IUM20" s="9"/>
      <c r="IUN20" s="9"/>
      <c r="IUO20" s="9"/>
      <c r="IUP20" s="9"/>
      <c r="IUQ20" s="9"/>
      <c r="IUR20" s="9"/>
      <c r="IUS20" s="9"/>
      <c r="IUT20" s="9"/>
      <c r="IUU20" s="9"/>
      <c r="IUV20" s="9"/>
      <c r="IUW20" s="9"/>
      <c r="IUX20" s="9"/>
      <c r="IUY20" s="9"/>
      <c r="IUZ20" s="9"/>
      <c r="IVA20" s="9"/>
      <c r="IVB20" s="9"/>
      <c r="IVC20" s="9"/>
      <c r="IVD20" s="9"/>
      <c r="IVE20" s="9"/>
      <c r="IVF20" s="9"/>
      <c r="IVG20" s="9"/>
      <c r="IVH20" s="9"/>
      <c r="IVI20" s="9"/>
      <c r="IVJ20" s="9"/>
      <c r="IVK20" s="9"/>
      <c r="IVL20" s="9"/>
      <c r="IVM20" s="9"/>
      <c r="IVN20" s="9"/>
      <c r="IVO20" s="9"/>
      <c r="IVP20" s="9"/>
      <c r="IVQ20" s="9"/>
      <c r="IVR20" s="9"/>
      <c r="IVS20" s="9"/>
      <c r="IVT20" s="9"/>
      <c r="IVU20" s="9"/>
      <c r="IVV20" s="9"/>
      <c r="IVW20" s="9"/>
      <c r="IVX20" s="9"/>
      <c r="IVY20" s="9"/>
      <c r="IVZ20" s="9"/>
      <c r="IWA20" s="9"/>
      <c r="IWB20" s="9"/>
      <c r="IWC20" s="9"/>
      <c r="IWD20" s="9"/>
      <c r="IWE20" s="9"/>
      <c r="IWF20" s="9"/>
      <c r="IWG20" s="9"/>
      <c r="IWH20" s="9"/>
      <c r="IWI20" s="9"/>
      <c r="IWJ20" s="9"/>
      <c r="IWK20" s="9"/>
      <c r="IWL20" s="9"/>
      <c r="IWM20" s="9"/>
      <c r="IWN20" s="9"/>
      <c r="IWO20" s="9"/>
      <c r="IWP20" s="9"/>
      <c r="IWQ20" s="9"/>
      <c r="IWR20" s="9"/>
      <c r="IWS20" s="9"/>
      <c r="IWT20" s="9"/>
      <c r="IWU20" s="9"/>
      <c r="IWV20" s="9"/>
      <c r="IWW20" s="9"/>
      <c r="IWX20" s="9"/>
      <c r="IWY20" s="9"/>
      <c r="IWZ20" s="9"/>
      <c r="IXA20" s="9"/>
      <c r="IXB20" s="9"/>
      <c r="IXC20" s="9"/>
      <c r="IXD20" s="9"/>
      <c r="IXE20" s="9"/>
      <c r="IXF20" s="9"/>
      <c r="IXG20" s="9"/>
      <c r="IXH20" s="9"/>
      <c r="IXI20" s="9"/>
      <c r="IXJ20" s="9"/>
      <c r="IXK20" s="9"/>
      <c r="IXL20" s="9"/>
      <c r="IXM20" s="9"/>
      <c r="IXN20" s="9"/>
      <c r="IXO20" s="9"/>
      <c r="IXP20" s="9"/>
      <c r="IXQ20" s="9"/>
      <c r="IXR20" s="9"/>
      <c r="IXS20" s="9"/>
      <c r="IXT20" s="9"/>
      <c r="IXU20" s="9"/>
      <c r="IXV20" s="9"/>
      <c r="IXW20" s="9"/>
      <c r="IXX20" s="9"/>
      <c r="IXY20" s="9"/>
      <c r="IXZ20" s="9"/>
      <c r="IYA20" s="9"/>
      <c r="IYB20" s="9"/>
      <c r="IYC20" s="9"/>
      <c r="IYD20" s="9"/>
      <c r="IYE20" s="9"/>
      <c r="IYF20" s="9"/>
      <c r="IYG20" s="9"/>
      <c r="IYH20" s="9"/>
      <c r="IYI20" s="9"/>
      <c r="IYJ20" s="9"/>
      <c r="IYK20" s="9"/>
      <c r="IYL20" s="9"/>
      <c r="IYM20" s="9"/>
      <c r="IYN20" s="9"/>
      <c r="IYO20" s="9"/>
      <c r="IYP20" s="9"/>
      <c r="IYQ20" s="9"/>
      <c r="IYR20" s="9"/>
      <c r="IYS20" s="9"/>
      <c r="IYT20" s="9"/>
      <c r="IYU20" s="9"/>
      <c r="IYV20" s="9"/>
      <c r="IYW20" s="9"/>
      <c r="IYX20" s="9"/>
      <c r="IYY20" s="9"/>
      <c r="IYZ20" s="9"/>
      <c r="IZA20" s="9"/>
      <c r="IZB20" s="9"/>
      <c r="IZC20" s="9"/>
      <c r="IZD20" s="9"/>
      <c r="IZE20" s="9"/>
      <c r="IZF20" s="9"/>
      <c r="IZG20" s="9"/>
      <c r="IZH20" s="9"/>
      <c r="IZI20" s="9"/>
      <c r="IZJ20" s="9"/>
      <c r="IZK20" s="9"/>
      <c r="IZL20" s="9"/>
      <c r="IZM20" s="9"/>
      <c r="IZN20" s="9"/>
      <c r="IZO20" s="9"/>
      <c r="IZP20" s="9"/>
      <c r="IZQ20" s="9"/>
      <c r="IZR20" s="9"/>
      <c r="IZS20" s="9"/>
      <c r="IZT20" s="9"/>
      <c r="IZU20" s="9"/>
      <c r="IZV20" s="9"/>
      <c r="IZW20" s="9"/>
      <c r="IZX20" s="9"/>
      <c r="IZY20" s="9"/>
      <c r="IZZ20" s="9"/>
      <c r="JAA20" s="9"/>
      <c r="JAB20" s="9"/>
      <c r="JAC20" s="9"/>
      <c r="JAD20" s="9"/>
      <c r="JAE20" s="9"/>
      <c r="JAF20" s="9"/>
      <c r="JAG20" s="9"/>
      <c r="JAH20" s="9"/>
      <c r="JAI20" s="9"/>
      <c r="JAJ20" s="9"/>
      <c r="JAK20" s="9"/>
      <c r="JAL20" s="9"/>
      <c r="JAM20" s="9"/>
      <c r="JAN20" s="9"/>
      <c r="JAO20" s="9"/>
      <c r="JAP20" s="9"/>
      <c r="JAQ20" s="9"/>
      <c r="JAR20" s="9"/>
      <c r="JAS20" s="9"/>
      <c r="JAT20" s="9"/>
      <c r="JAU20" s="9"/>
      <c r="JAV20" s="9"/>
      <c r="JAW20" s="9"/>
      <c r="JAX20" s="9"/>
      <c r="JAY20" s="9"/>
      <c r="JAZ20" s="9"/>
      <c r="JBA20" s="9"/>
      <c r="JBB20" s="9"/>
      <c r="JBC20" s="9"/>
      <c r="JBD20" s="9"/>
      <c r="JBE20" s="9"/>
      <c r="JBF20" s="9"/>
      <c r="JBG20" s="9"/>
      <c r="JBH20" s="9"/>
      <c r="JBI20" s="9"/>
      <c r="JBJ20" s="9"/>
      <c r="JBK20" s="9"/>
      <c r="JBL20" s="9"/>
      <c r="JBM20" s="9"/>
      <c r="JBN20" s="9"/>
      <c r="JBO20" s="9"/>
      <c r="JBP20" s="9"/>
      <c r="JBQ20" s="9"/>
      <c r="JBR20" s="9"/>
      <c r="JBS20" s="9"/>
      <c r="JBT20" s="9"/>
      <c r="JBU20" s="9"/>
      <c r="JBV20" s="9"/>
      <c r="JBW20" s="9"/>
      <c r="JBX20" s="9"/>
      <c r="JBY20" s="9"/>
      <c r="JBZ20" s="9"/>
      <c r="JCA20" s="9"/>
      <c r="JCB20" s="9"/>
      <c r="JCC20" s="9"/>
      <c r="JCD20" s="9"/>
      <c r="JCE20" s="9"/>
      <c r="JCF20" s="9"/>
      <c r="JCG20" s="9"/>
      <c r="JCH20" s="9"/>
      <c r="JCI20" s="9"/>
      <c r="JCJ20" s="9"/>
      <c r="JCK20" s="9"/>
      <c r="JCL20" s="9"/>
      <c r="JCM20" s="9"/>
      <c r="JCN20" s="9"/>
      <c r="JCO20" s="9"/>
      <c r="JCP20" s="9"/>
      <c r="JCQ20" s="9"/>
      <c r="JCR20" s="9"/>
      <c r="JCS20" s="9"/>
      <c r="JCT20" s="9"/>
      <c r="JCU20" s="9"/>
      <c r="JCV20" s="9"/>
      <c r="JCW20" s="9"/>
      <c r="JCX20" s="9"/>
      <c r="JCY20" s="9"/>
      <c r="JCZ20" s="9"/>
      <c r="JDA20" s="9"/>
      <c r="JDB20" s="9"/>
      <c r="JDC20" s="9"/>
      <c r="JDD20" s="9"/>
      <c r="JDE20" s="9"/>
      <c r="JDF20" s="9"/>
      <c r="JDG20" s="9"/>
      <c r="JDH20" s="9"/>
      <c r="JDI20" s="9"/>
      <c r="JDJ20" s="9"/>
      <c r="JDK20" s="9"/>
      <c r="JDL20" s="9"/>
      <c r="JDM20" s="9"/>
      <c r="JDN20" s="9"/>
      <c r="JDO20" s="9"/>
      <c r="JDP20" s="9"/>
      <c r="JDQ20" s="9"/>
      <c r="JDR20" s="9"/>
      <c r="JDS20" s="9"/>
      <c r="JDT20" s="9"/>
      <c r="JDU20" s="9"/>
      <c r="JDV20" s="9"/>
      <c r="JDW20" s="9"/>
      <c r="JDX20" s="9"/>
      <c r="JDY20" s="9"/>
      <c r="JDZ20" s="9"/>
      <c r="JEA20" s="9"/>
      <c r="JEB20" s="9"/>
      <c r="JEC20" s="9"/>
      <c r="JED20" s="9"/>
      <c r="JEE20" s="9"/>
      <c r="JEF20" s="9"/>
      <c r="JEG20" s="9"/>
      <c r="JEH20" s="9"/>
      <c r="JEI20" s="9"/>
      <c r="JEJ20" s="9"/>
      <c r="JEK20" s="9"/>
      <c r="JEL20" s="9"/>
      <c r="JEM20" s="9"/>
      <c r="JEN20" s="9"/>
      <c r="JEO20" s="9"/>
      <c r="JEP20" s="9"/>
      <c r="JEQ20" s="9"/>
      <c r="JER20" s="9"/>
      <c r="JES20" s="9"/>
      <c r="JET20" s="9"/>
      <c r="JEU20" s="9"/>
      <c r="JEV20" s="9"/>
      <c r="JEW20" s="9"/>
      <c r="JEX20" s="9"/>
      <c r="JEY20" s="9"/>
      <c r="JEZ20" s="9"/>
      <c r="JFA20" s="9"/>
      <c r="JFB20" s="9"/>
      <c r="JFC20" s="9"/>
      <c r="JFD20" s="9"/>
      <c r="JFE20" s="9"/>
      <c r="JFF20" s="9"/>
      <c r="JFG20" s="9"/>
      <c r="JFH20" s="9"/>
      <c r="JFI20" s="9"/>
      <c r="JFJ20" s="9"/>
      <c r="JFK20" s="9"/>
      <c r="JFL20" s="9"/>
      <c r="JFM20" s="9"/>
      <c r="JFN20" s="9"/>
      <c r="JFO20" s="9"/>
      <c r="JFP20" s="9"/>
      <c r="JFQ20" s="9"/>
      <c r="JFR20" s="9"/>
      <c r="JFS20" s="9"/>
      <c r="JFT20" s="9"/>
      <c r="JFU20" s="9"/>
      <c r="JFV20" s="9"/>
      <c r="JFW20" s="9"/>
      <c r="JFX20" s="9"/>
      <c r="JFY20" s="9"/>
      <c r="JFZ20" s="9"/>
      <c r="JGA20" s="9"/>
      <c r="JGB20" s="9"/>
      <c r="JGC20" s="9"/>
      <c r="JGD20" s="9"/>
      <c r="JGE20" s="9"/>
      <c r="JGF20" s="9"/>
      <c r="JGG20" s="9"/>
      <c r="JGH20" s="9"/>
      <c r="JGI20" s="9"/>
      <c r="JGJ20" s="9"/>
      <c r="JGK20" s="9"/>
      <c r="JGL20" s="9"/>
      <c r="JGM20" s="9"/>
      <c r="JGN20" s="9"/>
      <c r="JGO20" s="9"/>
      <c r="JGP20" s="9"/>
      <c r="JGQ20" s="9"/>
      <c r="JGR20" s="9"/>
      <c r="JGS20" s="9"/>
      <c r="JGT20" s="9"/>
      <c r="JGU20" s="9"/>
      <c r="JGV20" s="9"/>
      <c r="JGW20" s="9"/>
      <c r="JGX20" s="9"/>
      <c r="JGY20" s="9"/>
      <c r="JGZ20" s="9"/>
      <c r="JHA20" s="9"/>
      <c r="JHB20" s="9"/>
      <c r="JHC20" s="9"/>
      <c r="JHD20" s="9"/>
      <c r="JHE20" s="9"/>
      <c r="JHF20" s="9"/>
      <c r="JHG20" s="9"/>
      <c r="JHH20" s="9"/>
      <c r="JHI20" s="9"/>
      <c r="JHJ20" s="9"/>
      <c r="JHK20" s="9"/>
      <c r="JHL20" s="9"/>
      <c r="JHM20" s="9"/>
      <c r="JHN20" s="9"/>
      <c r="JHO20" s="9"/>
      <c r="JHP20" s="9"/>
      <c r="JHQ20" s="9"/>
      <c r="JHR20" s="9"/>
      <c r="JHS20" s="9"/>
      <c r="JHT20" s="9"/>
      <c r="JHU20" s="9"/>
      <c r="JHV20" s="9"/>
      <c r="JHW20" s="9"/>
      <c r="JHX20" s="9"/>
      <c r="JHY20" s="9"/>
      <c r="JHZ20" s="9"/>
      <c r="JIA20" s="9"/>
      <c r="JIB20" s="9"/>
      <c r="JIC20" s="9"/>
      <c r="JID20" s="9"/>
      <c r="JIE20" s="9"/>
      <c r="JIF20" s="9"/>
      <c r="JIG20" s="9"/>
      <c r="JIH20" s="9"/>
      <c r="JII20" s="9"/>
      <c r="JIJ20" s="9"/>
      <c r="JIK20" s="9"/>
      <c r="JIL20" s="9"/>
      <c r="JIM20" s="9"/>
      <c r="JIN20" s="9"/>
      <c r="JIO20" s="9"/>
      <c r="JIP20" s="9"/>
      <c r="JIQ20" s="9"/>
      <c r="JIR20" s="9"/>
      <c r="JIS20" s="9"/>
      <c r="JIT20" s="9"/>
      <c r="JIU20" s="9"/>
      <c r="JIV20" s="9"/>
      <c r="JIW20" s="9"/>
      <c r="JIX20" s="9"/>
      <c r="JIY20" s="9"/>
      <c r="JIZ20" s="9"/>
      <c r="JJA20" s="9"/>
      <c r="JJB20" s="9"/>
      <c r="JJC20" s="9"/>
      <c r="JJD20" s="9"/>
      <c r="JJE20" s="9"/>
      <c r="JJF20" s="9"/>
      <c r="JJG20" s="9"/>
      <c r="JJH20" s="9"/>
      <c r="JJI20" s="9"/>
      <c r="JJJ20" s="9"/>
      <c r="JJK20" s="9"/>
      <c r="JJL20" s="9"/>
      <c r="JJM20" s="9"/>
      <c r="JJN20" s="9"/>
      <c r="JJO20" s="9"/>
      <c r="JJP20" s="9"/>
      <c r="JJQ20" s="9"/>
      <c r="JJR20" s="9"/>
      <c r="JJS20" s="9"/>
      <c r="JJT20" s="9"/>
      <c r="JJU20" s="9"/>
      <c r="JJV20" s="9"/>
      <c r="JJW20" s="9"/>
      <c r="JJX20" s="9"/>
      <c r="JJY20" s="9"/>
      <c r="JJZ20" s="9"/>
      <c r="JKA20" s="9"/>
      <c r="JKB20" s="9"/>
      <c r="JKC20" s="9"/>
      <c r="JKD20" s="9"/>
      <c r="JKE20" s="9"/>
      <c r="JKF20" s="9"/>
      <c r="JKG20" s="9"/>
      <c r="JKH20" s="9"/>
      <c r="JKI20" s="9"/>
      <c r="JKJ20" s="9"/>
      <c r="JKK20" s="9"/>
      <c r="JKL20" s="9"/>
      <c r="JKM20" s="9"/>
      <c r="JKN20" s="9"/>
      <c r="JKO20" s="9"/>
      <c r="JKP20" s="9"/>
      <c r="JKQ20" s="9"/>
      <c r="JKR20" s="9"/>
      <c r="JKS20" s="9"/>
      <c r="JKT20" s="9"/>
      <c r="JKU20" s="9"/>
      <c r="JKV20" s="9"/>
      <c r="JKW20" s="9"/>
      <c r="JKX20" s="9"/>
      <c r="JKY20" s="9"/>
      <c r="JKZ20" s="9"/>
      <c r="JLA20" s="9"/>
      <c r="JLB20" s="9"/>
      <c r="JLC20" s="9"/>
      <c r="JLD20" s="9"/>
      <c r="JLE20" s="9"/>
      <c r="JLF20" s="9"/>
      <c r="JLG20" s="9"/>
      <c r="JLH20" s="9"/>
      <c r="JLI20" s="9"/>
      <c r="JLJ20" s="9"/>
      <c r="JLK20" s="9"/>
      <c r="JLL20" s="9"/>
      <c r="JLM20" s="9"/>
      <c r="JLN20" s="9"/>
      <c r="JLO20" s="9"/>
      <c r="JLP20" s="9"/>
      <c r="JLQ20" s="9"/>
      <c r="JLR20" s="9"/>
      <c r="JLS20" s="9"/>
      <c r="JLT20" s="9"/>
      <c r="JLU20" s="9"/>
      <c r="JLV20" s="9"/>
      <c r="JLW20" s="9"/>
      <c r="JLX20" s="9"/>
      <c r="JLY20" s="9"/>
      <c r="JLZ20" s="9"/>
      <c r="JMA20" s="9"/>
      <c r="JMB20" s="9"/>
      <c r="JMC20" s="9"/>
      <c r="JMD20" s="9"/>
      <c r="JME20" s="9"/>
      <c r="JMF20" s="9"/>
      <c r="JMG20" s="9"/>
      <c r="JMH20" s="9"/>
      <c r="JMI20" s="9"/>
      <c r="JMJ20" s="9"/>
      <c r="JMK20" s="9"/>
      <c r="JML20" s="9"/>
      <c r="JMM20" s="9"/>
      <c r="JMN20" s="9"/>
      <c r="JMO20" s="9"/>
      <c r="JMP20" s="9"/>
      <c r="JMQ20" s="9"/>
      <c r="JMR20" s="9"/>
      <c r="JMS20" s="9"/>
      <c r="JMT20" s="9"/>
      <c r="JMU20" s="9"/>
      <c r="JMV20" s="9"/>
      <c r="JMW20" s="9"/>
      <c r="JMX20" s="9"/>
      <c r="JMY20" s="9"/>
      <c r="JMZ20" s="9"/>
      <c r="JNA20" s="9"/>
      <c r="JNB20" s="9"/>
      <c r="JNC20" s="9"/>
      <c r="JND20" s="9"/>
      <c r="JNE20" s="9"/>
      <c r="JNF20" s="9"/>
      <c r="JNG20" s="9"/>
      <c r="JNH20" s="9"/>
      <c r="JNI20" s="9"/>
      <c r="JNJ20" s="9"/>
      <c r="JNK20" s="9"/>
      <c r="JNL20" s="9"/>
      <c r="JNM20" s="9"/>
      <c r="JNN20" s="9"/>
      <c r="JNO20" s="9"/>
      <c r="JNP20" s="9"/>
      <c r="JNQ20" s="9"/>
      <c r="JNR20" s="9"/>
      <c r="JNS20" s="9"/>
      <c r="JNT20" s="9"/>
      <c r="JNU20" s="9"/>
      <c r="JNV20" s="9"/>
      <c r="JNW20" s="9"/>
      <c r="JNX20" s="9"/>
      <c r="JNY20" s="9"/>
      <c r="JNZ20" s="9"/>
      <c r="JOA20" s="9"/>
      <c r="JOB20" s="9"/>
      <c r="JOC20" s="9"/>
      <c r="JOD20" s="9"/>
      <c r="JOE20" s="9"/>
      <c r="JOF20" s="9"/>
      <c r="JOG20" s="9"/>
      <c r="JOH20" s="9"/>
      <c r="JOI20" s="9"/>
      <c r="JOJ20" s="9"/>
      <c r="JOK20" s="9"/>
      <c r="JOL20" s="9"/>
      <c r="JOM20" s="9"/>
      <c r="JON20" s="9"/>
      <c r="JOO20" s="9"/>
      <c r="JOP20" s="9"/>
      <c r="JOQ20" s="9"/>
      <c r="JOR20" s="9"/>
      <c r="JOS20" s="9"/>
      <c r="JOT20" s="9"/>
      <c r="JOU20" s="9"/>
      <c r="JOV20" s="9"/>
      <c r="JOW20" s="9"/>
      <c r="JOX20" s="9"/>
      <c r="JOY20" s="9"/>
      <c r="JOZ20" s="9"/>
      <c r="JPA20" s="9"/>
      <c r="JPB20" s="9"/>
      <c r="JPC20" s="9"/>
      <c r="JPD20" s="9"/>
      <c r="JPE20" s="9"/>
      <c r="JPF20" s="9"/>
      <c r="JPG20" s="9"/>
      <c r="JPH20" s="9"/>
      <c r="JPI20" s="9"/>
      <c r="JPJ20" s="9"/>
      <c r="JPK20" s="9"/>
      <c r="JPL20" s="9"/>
      <c r="JPM20" s="9"/>
      <c r="JPN20" s="9"/>
      <c r="JPO20" s="9"/>
      <c r="JPP20" s="9"/>
      <c r="JPQ20" s="9"/>
      <c r="JPR20" s="9"/>
      <c r="JPS20" s="9"/>
      <c r="JPT20" s="9"/>
      <c r="JPU20" s="9"/>
      <c r="JPV20" s="9"/>
      <c r="JPW20" s="9"/>
      <c r="JPX20" s="9"/>
      <c r="JPY20" s="9"/>
      <c r="JPZ20" s="9"/>
      <c r="JQA20" s="9"/>
      <c r="JQB20" s="9"/>
      <c r="JQC20" s="9"/>
      <c r="JQD20" s="9"/>
      <c r="JQE20" s="9"/>
      <c r="JQF20" s="9"/>
      <c r="JQG20" s="9"/>
      <c r="JQH20" s="9"/>
      <c r="JQI20" s="9"/>
      <c r="JQJ20" s="9"/>
      <c r="JQK20" s="9"/>
      <c r="JQL20" s="9"/>
      <c r="JQM20" s="9"/>
      <c r="JQN20" s="9"/>
      <c r="JQO20" s="9"/>
      <c r="JQP20" s="9"/>
      <c r="JQQ20" s="9"/>
      <c r="JQR20" s="9"/>
      <c r="JQS20" s="9"/>
      <c r="JQT20" s="9"/>
      <c r="JQU20" s="9"/>
      <c r="JQV20" s="9"/>
      <c r="JQW20" s="9"/>
      <c r="JQX20" s="9"/>
      <c r="JQY20" s="9"/>
      <c r="JQZ20" s="9"/>
      <c r="JRA20" s="9"/>
      <c r="JRB20" s="9"/>
      <c r="JRC20" s="9"/>
      <c r="JRD20" s="9"/>
      <c r="JRE20" s="9"/>
      <c r="JRF20" s="9"/>
      <c r="JRG20" s="9"/>
      <c r="JRH20" s="9"/>
      <c r="JRI20" s="9"/>
      <c r="JRJ20" s="9"/>
      <c r="JRK20" s="9"/>
      <c r="JRL20" s="9"/>
      <c r="JRM20" s="9"/>
      <c r="JRN20" s="9"/>
      <c r="JRO20" s="9"/>
      <c r="JRP20" s="9"/>
      <c r="JRQ20" s="9"/>
      <c r="JRR20" s="9"/>
      <c r="JRS20" s="9"/>
      <c r="JRT20" s="9"/>
      <c r="JRU20" s="9"/>
      <c r="JRV20" s="9"/>
      <c r="JRW20" s="9"/>
      <c r="JRX20" s="9"/>
      <c r="JRY20" s="9"/>
      <c r="JRZ20" s="9"/>
      <c r="JSA20" s="9"/>
      <c r="JSB20" s="9"/>
      <c r="JSC20" s="9"/>
      <c r="JSD20" s="9"/>
      <c r="JSE20" s="9"/>
      <c r="JSF20" s="9"/>
      <c r="JSG20" s="9"/>
      <c r="JSH20" s="9"/>
      <c r="JSI20" s="9"/>
      <c r="JSJ20" s="9"/>
      <c r="JSK20" s="9"/>
      <c r="JSL20" s="9"/>
      <c r="JSM20" s="9"/>
      <c r="JSN20" s="9"/>
      <c r="JSO20" s="9"/>
      <c r="JSP20" s="9"/>
      <c r="JSQ20" s="9"/>
      <c r="JSR20" s="9"/>
      <c r="JSS20" s="9"/>
      <c r="JST20" s="9"/>
      <c r="JSU20" s="9"/>
      <c r="JSV20" s="9"/>
      <c r="JSW20" s="9"/>
      <c r="JSX20" s="9"/>
      <c r="JSY20" s="9"/>
      <c r="JSZ20" s="9"/>
      <c r="JTA20" s="9"/>
      <c r="JTB20" s="9"/>
      <c r="JTC20" s="9"/>
      <c r="JTD20" s="9"/>
      <c r="JTE20" s="9"/>
      <c r="JTF20" s="9"/>
      <c r="JTG20" s="9"/>
      <c r="JTH20" s="9"/>
      <c r="JTI20" s="9"/>
      <c r="JTJ20" s="9"/>
      <c r="JTK20" s="9"/>
      <c r="JTL20" s="9"/>
      <c r="JTM20" s="9"/>
      <c r="JTN20" s="9"/>
      <c r="JTO20" s="9"/>
      <c r="JTP20" s="9"/>
      <c r="JTQ20" s="9"/>
      <c r="JTR20" s="9"/>
      <c r="JTS20" s="9"/>
      <c r="JTT20" s="9"/>
      <c r="JTU20" s="9"/>
      <c r="JTV20" s="9"/>
      <c r="JTW20" s="9"/>
      <c r="JTX20" s="9"/>
      <c r="JTY20" s="9"/>
      <c r="JTZ20" s="9"/>
      <c r="JUA20" s="9"/>
      <c r="JUB20" s="9"/>
      <c r="JUC20" s="9"/>
      <c r="JUD20" s="9"/>
      <c r="JUE20" s="9"/>
      <c r="JUF20" s="9"/>
      <c r="JUG20" s="9"/>
      <c r="JUH20" s="9"/>
      <c r="JUI20" s="9"/>
      <c r="JUJ20" s="9"/>
      <c r="JUK20" s="9"/>
      <c r="JUL20" s="9"/>
      <c r="JUM20" s="9"/>
      <c r="JUN20" s="9"/>
      <c r="JUO20" s="9"/>
      <c r="JUP20" s="9"/>
      <c r="JUQ20" s="9"/>
      <c r="JUR20" s="9"/>
      <c r="JUS20" s="9"/>
      <c r="JUT20" s="9"/>
      <c r="JUU20" s="9"/>
      <c r="JUV20" s="9"/>
      <c r="JUW20" s="9"/>
      <c r="JUX20" s="9"/>
      <c r="JUY20" s="9"/>
      <c r="JUZ20" s="9"/>
      <c r="JVA20" s="9"/>
      <c r="JVB20" s="9"/>
      <c r="JVC20" s="9"/>
      <c r="JVD20" s="9"/>
      <c r="JVE20" s="9"/>
      <c r="JVF20" s="9"/>
      <c r="JVG20" s="9"/>
      <c r="JVH20" s="9"/>
      <c r="JVI20" s="9"/>
      <c r="JVJ20" s="9"/>
      <c r="JVK20" s="9"/>
      <c r="JVL20" s="9"/>
      <c r="JVM20" s="9"/>
      <c r="JVN20" s="9"/>
      <c r="JVO20" s="9"/>
      <c r="JVP20" s="9"/>
      <c r="JVQ20" s="9"/>
      <c r="JVR20" s="9"/>
      <c r="JVS20" s="9"/>
      <c r="JVT20" s="9"/>
      <c r="JVU20" s="9"/>
      <c r="JVV20" s="9"/>
      <c r="JVW20" s="9"/>
      <c r="JVX20" s="9"/>
      <c r="JVY20" s="9"/>
      <c r="JVZ20" s="9"/>
      <c r="JWA20" s="9"/>
      <c r="JWB20" s="9"/>
      <c r="JWC20" s="9"/>
      <c r="JWD20" s="9"/>
      <c r="JWE20" s="9"/>
      <c r="JWF20" s="9"/>
      <c r="JWG20" s="9"/>
      <c r="JWH20" s="9"/>
      <c r="JWI20" s="9"/>
      <c r="JWJ20" s="9"/>
      <c r="JWK20" s="9"/>
      <c r="JWL20" s="9"/>
      <c r="JWM20" s="9"/>
      <c r="JWN20" s="9"/>
      <c r="JWO20" s="9"/>
      <c r="JWP20" s="9"/>
      <c r="JWQ20" s="9"/>
      <c r="JWR20" s="9"/>
      <c r="JWS20" s="9"/>
      <c r="JWT20" s="9"/>
      <c r="JWU20" s="9"/>
      <c r="JWV20" s="9"/>
      <c r="JWW20" s="9"/>
      <c r="JWX20" s="9"/>
      <c r="JWY20" s="9"/>
      <c r="JWZ20" s="9"/>
      <c r="JXA20" s="9"/>
      <c r="JXB20" s="9"/>
      <c r="JXC20" s="9"/>
      <c r="JXD20" s="9"/>
      <c r="JXE20" s="9"/>
      <c r="JXF20" s="9"/>
      <c r="JXG20" s="9"/>
      <c r="JXH20" s="9"/>
      <c r="JXI20" s="9"/>
      <c r="JXJ20" s="9"/>
      <c r="JXK20" s="9"/>
      <c r="JXL20" s="9"/>
      <c r="JXM20" s="9"/>
      <c r="JXN20" s="9"/>
      <c r="JXO20" s="9"/>
      <c r="JXP20" s="9"/>
      <c r="JXQ20" s="9"/>
      <c r="JXR20" s="9"/>
      <c r="JXS20" s="9"/>
      <c r="JXT20" s="9"/>
      <c r="JXU20" s="9"/>
      <c r="JXV20" s="9"/>
      <c r="JXW20" s="9"/>
      <c r="JXX20" s="9"/>
      <c r="JXY20" s="9"/>
      <c r="JXZ20" s="9"/>
      <c r="JYA20" s="9"/>
      <c r="JYB20" s="9"/>
      <c r="JYC20" s="9"/>
      <c r="JYD20" s="9"/>
      <c r="JYE20" s="9"/>
      <c r="JYF20" s="9"/>
      <c r="JYG20" s="9"/>
      <c r="JYH20" s="9"/>
      <c r="JYI20" s="9"/>
      <c r="JYJ20" s="9"/>
      <c r="JYK20" s="9"/>
      <c r="JYL20" s="9"/>
      <c r="JYM20" s="9"/>
      <c r="JYN20" s="9"/>
      <c r="JYO20" s="9"/>
      <c r="JYP20" s="9"/>
      <c r="JYQ20" s="9"/>
      <c r="JYR20" s="9"/>
      <c r="JYS20" s="9"/>
      <c r="JYT20" s="9"/>
      <c r="JYU20" s="9"/>
      <c r="JYV20" s="9"/>
      <c r="JYW20" s="9"/>
      <c r="JYX20" s="9"/>
      <c r="JYY20" s="9"/>
      <c r="JYZ20" s="9"/>
      <c r="JZA20" s="9"/>
      <c r="JZB20" s="9"/>
      <c r="JZC20" s="9"/>
      <c r="JZD20" s="9"/>
      <c r="JZE20" s="9"/>
      <c r="JZF20" s="9"/>
      <c r="JZG20" s="9"/>
      <c r="JZH20" s="9"/>
      <c r="JZI20" s="9"/>
      <c r="JZJ20" s="9"/>
      <c r="JZK20" s="9"/>
      <c r="JZL20" s="9"/>
      <c r="JZM20" s="9"/>
      <c r="JZN20" s="9"/>
      <c r="JZO20" s="9"/>
      <c r="JZP20" s="9"/>
      <c r="JZQ20" s="9"/>
      <c r="JZR20" s="9"/>
      <c r="JZS20" s="9"/>
      <c r="JZT20" s="9"/>
      <c r="JZU20" s="9"/>
      <c r="JZV20" s="9"/>
      <c r="JZW20" s="9"/>
      <c r="JZX20" s="9"/>
      <c r="JZY20" s="9"/>
      <c r="JZZ20" s="9"/>
      <c r="KAA20" s="9"/>
      <c r="KAB20" s="9"/>
      <c r="KAC20" s="9"/>
      <c r="KAD20" s="9"/>
      <c r="KAE20" s="9"/>
      <c r="KAF20" s="9"/>
      <c r="KAG20" s="9"/>
      <c r="KAH20" s="9"/>
      <c r="KAI20" s="9"/>
      <c r="KAJ20" s="9"/>
      <c r="KAK20" s="9"/>
      <c r="KAL20" s="9"/>
      <c r="KAM20" s="9"/>
      <c r="KAN20" s="9"/>
      <c r="KAO20" s="9"/>
      <c r="KAP20" s="9"/>
      <c r="KAQ20" s="9"/>
      <c r="KAR20" s="9"/>
      <c r="KAS20" s="9"/>
      <c r="KAT20" s="9"/>
      <c r="KAU20" s="9"/>
      <c r="KAV20" s="9"/>
      <c r="KAW20" s="9"/>
      <c r="KAX20" s="9"/>
      <c r="KAY20" s="9"/>
      <c r="KAZ20" s="9"/>
      <c r="KBA20" s="9"/>
      <c r="KBB20" s="9"/>
      <c r="KBC20" s="9"/>
      <c r="KBD20" s="9"/>
      <c r="KBE20" s="9"/>
      <c r="KBF20" s="9"/>
      <c r="KBG20" s="9"/>
      <c r="KBH20" s="9"/>
      <c r="KBI20" s="9"/>
      <c r="KBJ20" s="9"/>
      <c r="KBK20" s="9"/>
      <c r="KBL20" s="9"/>
      <c r="KBM20" s="9"/>
      <c r="KBN20" s="9"/>
      <c r="KBO20" s="9"/>
      <c r="KBP20" s="9"/>
      <c r="KBQ20" s="9"/>
      <c r="KBR20" s="9"/>
      <c r="KBS20" s="9"/>
      <c r="KBT20" s="9"/>
      <c r="KBU20" s="9"/>
      <c r="KBV20" s="9"/>
      <c r="KBW20" s="9"/>
      <c r="KBX20" s="9"/>
      <c r="KBY20" s="9"/>
      <c r="KBZ20" s="9"/>
      <c r="KCA20" s="9"/>
      <c r="KCB20" s="9"/>
      <c r="KCC20" s="9"/>
      <c r="KCD20" s="9"/>
      <c r="KCE20" s="9"/>
      <c r="KCF20" s="9"/>
      <c r="KCG20" s="9"/>
      <c r="KCH20" s="9"/>
      <c r="KCI20" s="9"/>
      <c r="KCJ20" s="9"/>
      <c r="KCK20" s="9"/>
      <c r="KCL20" s="9"/>
      <c r="KCM20" s="9"/>
      <c r="KCN20" s="9"/>
      <c r="KCO20" s="9"/>
      <c r="KCP20" s="9"/>
      <c r="KCQ20" s="9"/>
      <c r="KCR20" s="9"/>
      <c r="KCS20" s="9"/>
      <c r="KCT20" s="9"/>
      <c r="KCU20" s="9"/>
      <c r="KCV20" s="9"/>
      <c r="KCW20" s="9"/>
      <c r="KCX20" s="9"/>
      <c r="KCY20" s="9"/>
      <c r="KCZ20" s="9"/>
      <c r="KDA20" s="9"/>
      <c r="KDB20" s="9"/>
      <c r="KDC20" s="9"/>
      <c r="KDD20" s="9"/>
      <c r="KDE20" s="9"/>
      <c r="KDF20" s="9"/>
      <c r="KDG20" s="9"/>
      <c r="KDH20" s="9"/>
      <c r="KDI20" s="9"/>
      <c r="KDJ20" s="9"/>
      <c r="KDK20" s="9"/>
      <c r="KDL20" s="9"/>
      <c r="KDM20" s="9"/>
      <c r="KDN20" s="9"/>
      <c r="KDO20" s="9"/>
      <c r="KDP20" s="9"/>
      <c r="KDQ20" s="9"/>
      <c r="KDR20" s="9"/>
      <c r="KDS20" s="9"/>
      <c r="KDT20" s="9"/>
      <c r="KDU20" s="9"/>
      <c r="KDV20" s="9"/>
      <c r="KDW20" s="9"/>
      <c r="KDX20" s="9"/>
      <c r="KDY20" s="9"/>
      <c r="KDZ20" s="9"/>
      <c r="KEA20" s="9"/>
      <c r="KEB20" s="9"/>
      <c r="KEC20" s="9"/>
      <c r="KED20" s="9"/>
      <c r="KEE20" s="9"/>
      <c r="KEF20" s="9"/>
      <c r="KEG20" s="9"/>
      <c r="KEH20" s="9"/>
      <c r="KEI20" s="9"/>
      <c r="KEJ20" s="9"/>
      <c r="KEK20" s="9"/>
      <c r="KEL20" s="9"/>
      <c r="KEM20" s="9"/>
      <c r="KEN20" s="9"/>
      <c r="KEO20" s="9"/>
      <c r="KEP20" s="9"/>
      <c r="KEQ20" s="9"/>
      <c r="KER20" s="9"/>
      <c r="KES20" s="9"/>
      <c r="KET20" s="9"/>
      <c r="KEU20" s="9"/>
      <c r="KEV20" s="9"/>
      <c r="KEW20" s="9"/>
      <c r="KEX20" s="9"/>
      <c r="KEY20" s="9"/>
      <c r="KEZ20" s="9"/>
      <c r="KFA20" s="9"/>
      <c r="KFB20" s="9"/>
      <c r="KFC20" s="9"/>
      <c r="KFD20" s="9"/>
      <c r="KFE20" s="9"/>
      <c r="KFF20" s="9"/>
      <c r="KFG20" s="9"/>
      <c r="KFH20" s="9"/>
      <c r="KFI20" s="9"/>
      <c r="KFJ20" s="9"/>
      <c r="KFK20" s="9"/>
      <c r="KFL20" s="9"/>
      <c r="KFM20" s="9"/>
      <c r="KFN20" s="9"/>
      <c r="KFO20" s="9"/>
      <c r="KFP20" s="9"/>
      <c r="KFQ20" s="9"/>
      <c r="KFR20" s="9"/>
      <c r="KFS20" s="9"/>
      <c r="KFT20" s="9"/>
      <c r="KFU20" s="9"/>
      <c r="KFV20" s="9"/>
      <c r="KFW20" s="9"/>
      <c r="KFX20" s="9"/>
      <c r="KFY20" s="9"/>
      <c r="KFZ20" s="9"/>
      <c r="KGA20" s="9"/>
      <c r="KGB20" s="9"/>
      <c r="KGC20" s="9"/>
      <c r="KGD20" s="9"/>
      <c r="KGE20" s="9"/>
      <c r="KGF20" s="9"/>
      <c r="KGG20" s="9"/>
      <c r="KGH20" s="9"/>
      <c r="KGI20" s="9"/>
      <c r="KGJ20" s="9"/>
      <c r="KGK20" s="9"/>
      <c r="KGL20" s="9"/>
      <c r="KGM20" s="9"/>
      <c r="KGN20" s="9"/>
      <c r="KGO20" s="9"/>
      <c r="KGP20" s="9"/>
      <c r="KGQ20" s="9"/>
      <c r="KGR20" s="9"/>
      <c r="KGS20" s="9"/>
      <c r="KGT20" s="9"/>
      <c r="KGU20" s="9"/>
      <c r="KGV20" s="9"/>
      <c r="KGW20" s="9"/>
      <c r="KGX20" s="9"/>
      <c r="KGY20" s="9"/>
      <c r="KGZ20" s="9"/>
      <c r="KHA20" s="9"/>
      <c r="KHB20" s="9"/>
      <c r="KHC20" s="9"/>
      <c r="KHD20" s="9"/>
      <c r="KHE20" s="9"/>
      <c r="KHF20" s="9"/>
      <c r="KHG20" s="9"/>
      <c r="KHH20" s="9"/>
      <c r="KHI20" s="9"/>
      <c r="KHJ20" s="9"/>
      <c r="KHK20" s="9"/>
      <c r="KHL20" s="9"/>
      <c r="KHM20" s="9"/>
      <c r="KHN20" s="9"/>
      <c r="KHO20" s="9"/>
      <c r="KHP20" s="9"/>
      <c r="KHQ20" s="9"/>
      <c r="KHR20" s="9"/>
      <c r="KHS20" s="9"/>
      <c r="KHT20" s="9"/>
      <c r="KHU20" s="9"/>
      <c r="KHV20" s="9"/>
      <c r="KHW20" s="9"/>
      <c r="KHX20" s="9"/>
      <c r="KHY20" s="9"/>
      <c r="KHZ20" s="9"/>
      <c r="KIA20" s="9"/>
      <c r="KIB20" s="9"/>
      <c r="KIC20" s="9"/>
      <c r="KID20" s="9"/>
      <c r="KIE20" s="9"/>
      <c r="KIF20" s="9"/>
      <c r="KIG20" s="9"/>
      <c r="KIH20" s="9"/>
      <c r="KII20" s="9"/>
      <c r="KIJ20" s="9"/>
      <c r="KIK20" s="9"/>
      <c r="KIL20" s="9"/>
      <c r="KIM20" s="9"/>
      <c r="KIN20" s="9"/>
      <c r="KIO20" s="9"/>
      <c r="KIP20" s="9"/>
      <c r="KIQ20" s="9"/>
      <c r="KIR20" s="9"/>
      <c r="KIS20" s="9"/>
      <c r="KIT20" s="9"/>
      <c r="KIU20" s="9"/>
      <c r="KIV20" s="9"/>
      <c r="KIW20" s="9"/>
      <c r="KIX20" s="9"/>
      <c r="KIY20" s="9"/>
      <c r="KIZ20" s="9"/>
      <c r="KJA20" s="9"/>
      <c r="KJB20" s="9"/>
      <c r="KJC20" s="9"/>
      <c r="KJD20" s="9"/>
      <c r="KJE20" s="9"/>
      <c r="KJF20" s="9"/>
      <c r="KJG20" s="9"/>
      <c r="KJH20" s="9"/>
      <c r="KJI20" s="9"/>
      <c r="KJJ20" s="9"/>
      <c r="KJK20" s="9"/>
      <c r="KJL20" s="9"/>
      <c r="KJM20" s="9"/>
      <c r="KJN20" s="9"/>
      <c r="KJO20" s="9"/>
      <c r="KJP20" s="9"/>
      <c r="KJQ20" s="9"/>
      <c r="KJR20" s="9"/>
      <c r="KJS20" s="9"/>
      <c r="KJT20" s="9"/>
      <c r="KJU20" s="9"/>
      <c r="KJV20" s="9"/>
      <c r="KJW20" s="9"/>
      <c r="KJX20" s="9"/>
      <c r="KJY20" s="9"/>
      <c r="KJZ20" s="9"/>
      <c r="KKA20" s="9"/>
      <c r="KKB20" s="9"/>
      <c r="KKC20" s="9"/>
      <c r="KKD20" s="9"/>
      <c r="KKE20" s="9"/>
      <c r="KKF20" s="9"/>
      <c r="KKG20" s="9"/>
      <c r="KKH20" s="9"/>
      <c r="KKI20" s="9"/>
      <c r="KKJ20" s="9"/>
      <c r="KKK20" s="9"/>
      <c r="KKL20" s="9"/>
      <c r="KKM20" s="9"/>
      <c r="KKN20" s="9"/>
      <c r="KKO20" s="9"/>
      <c r="KKP20" s="9"/>
      <c r="KKQ20" s="9"/>
      <c r="KKR20" s="9"/>
      <c r="KKS20" s="9"/>
      <c r="KKT20" s="9"/>
      <c r="KKU20" s="9"/>
      <c r="KKV20" s="9"/>
      <c r="KKW20" s="9"/>
      <c r="KKX20" s="9"/>
      <c r="KKY20" s="9"/>
      <c r="KKZ20" s="9"/>
      <c r="KLA20" s="9"/>
      <c r="KLB20" s="9"/>
      <c r="KLC20" s="9"/>
      <c r="KLD20" s="9"/>
      <c r="KLE20" s="9"/>
      <c r="KLF20" s="9"/>
      <c r="KLG20" s="9"/>
      <c r="KLH20" s="9"/>
      <c r="KLI20" s="9"/>
      <c r="KLJ20" s="9"/>
      <c r="KLK20" s="9"/>
      <c r="KLL20" s="9"/>
      <c r="KLM20" s="9"/>
      <c r="KLN20" s="9"/>
      <c r="KLO20" s="9"/>
      <c r="KLP20" s="9"/>
      <c r="KLQ20" s="9"/>
      <c r="KLR20" s="9"/>
      <c r="KLS20" s="9"/>
      <c r="KLT20" s="9"/>
      <c r="KLU20" s="9"/>
      <c r="KLV20" s="9"/>
      <c r="KLW20" s="9"/>
      <c r="KLX20" s="9"/>
      <c r="KLY20" s="9"/>
      <c r="KLZ20" s="9"/>
      <c r="KMA20" s="9"/>
      <c r="KMB20" s="9"/>
      <c r="KMC20" s="9"/>
      <c r="KMD20" s="9"/>
      <c r="KME20" s="9"/>
      <c r="KMF20" s="9"/>
      <c r="KMG20" s="9"/>
      <c r="KMH20" s="9"/>
      <c r="KMI20" s="9"/>
      <c r="KMJ20" s="9"/>
      <c r="KMK20" s="9"/>
      <c r="KML20" s="9"/>
      <c r="KMM20" s="9"/>
      <c r="KMN20" s="9"/>
      <c r="KMO20" s="9"/>
      <c r="KMP20" s="9"/>
      <c r="KMQ20" s="9"/>
      <c r="KMR20" s="9"/>
      <c r="KMS20" s="9"/>
      <c r="KMT20" s="9"/>
      <c r="KMU20" s="9"/>
      <c r="KMV20" s="9"/>
      <c r="KMW20" s="9"/>
      <c r="KMX20" s="9"/>
      <c r="KMY20" s="9"/>
      <c r="KMZ20" s="9"/>
      <c r="KNA20" s="9"/>
      <c r="KNB20" s="9"/>
      <c r="KNC20" s="9"/>
      <c r="KND20" s="9"/>
      <c r="KNE20" s="9"/>
      <c r="KNF20" s="9"/>
      <c r="KNG20" s="9"/>
      <c r="KNH20" s="9"/>
      <c r="KNI20" s="9"/>
      <c r="KNJ20" s="9"/>
      <c r="KNK20" s="9"/>
      <c r="KNL20" s="9"/>
      <c r="KNM20" s="9"/>
      <c r="KNN20" s="9"/>
      <c r="KNO20" s="9"/>
      <c r="KNP20" s="9"/>
      <c r="KNQ20" s="9"/>
      <c r="KNR20" s="9"/>
      <c r="KNS20" s="9"/>
      <c r="KNT20" s="9"/>
      <c r="KNU20" s="9"/>
      <c r="KNV20" s="9"/>
      <c r="KNW20" s="9"/>
      <c r="KNX20" s="9"/>
      <c r="KNY20" s="9"/>
      <c r="KNZ20" s="9"/>
      <c r="KOA20" s="9"/>
      <c r="KOB20" s="9"/>
      <c r="KOC20" s="9"/>
      <c r="KOD20" s="9"/>
      <c r="KOE20" s="9"/>
      <c r="KOF20" s="9"/>
      <c r="KOG20" s="9"/>
      <c r="KOH20" s="9"/>
      <c r="KOI20" s="9"/>
      <c r="KOJ20" s="9"/>
      <c r="KOK20" s="9"/>
      <c r="KOL20" s="9"/>
      <c r="KOM20" s="9"/>
      <c r="KON20" s="9"/>
      <c r="KOO20" s="9"/>
      <c r="KOP20" s="9"/>
      <c r="KOQ20" s="9"/>
      <c r="KOR20" s="9"/>
      <c r="KOS20" s="9"/>
      <c r="KOT20" s="9"/>
      <c r="KOU20" s="9"/>
      <c r="KOV20" s="9"/>
      <c r="KOW20" s="9"/>
      <c r="KOX20" s="9"/>
      <c r="KOY20" s="9"/>
      <c r="KOZ20" s="9"/>
      <c r="KPA20" s="9"/>
      <c r="KPB20" s="9"/>
      <c r="KPC20" s="9"/>
      <c r="KPD20" s="9"/>
      <c r="KPE20" s="9"/>
      <c r="KPF20" s="9"/>
      <c r="KPG20" s="9"/>
      <c r="KPH20" s="9"/>
      <c r="KPI20" s="9"/>
      <c r="KPJ20" s="9"/>
      <c r="KPK20" s="9"/>
      <c r="KPL20" s="9"/>
      <c r="KPM20" s="9"/>
      <c r="KPN20" s="9"/>
      <c r="KPO20" s="9"/>
      <c r="KPP20" s="9"/>
      <c r="KPQ20" s="9"/>
      <c r="KPR20" s="9"/>
      <c r="KPS20" s="9"/>
      <c r="KPT20" s="9"/>
      <c r="KPU20" s="9"/>
      <c r="KPV20" s="9"/>
      <c r="KPW20" s="9"/>
      <c r="KPX20" s="9"/>
      <c r="KPY20" s="9"/>
      <c r="KPZ20" s="9"/>
      <c r="KQA20" s="9"/>
      <c r="KQB20" s="9"/>
      <c r="KQC20" s="9"/>
      <c r="KQD20" s="9"/>
      <c r="KQE20" s="9"/>
      <c r="KQF20" s="9"/>
      <c r="KQG20" s="9"/>
      <c r="KQH20" s="9"/>
      <c r="KQI20" s="9"/>
      <c r="KQJ20" s="9"/>
      <c r="KQK20" s="9"/>
      <c r="KQL20" s="9"/>
      <c r="KQM20" s="9"/>
      <c r="KQN20" s="9"/>
      <c r="KQO20" s="9"/>
      <c r="KQP20" s="9"/>
      <c r="KQQ20" s="9"/>
      <c r="KQR20" s="9"/>
      <c r="KQS20" s="9"/>
      <c r="KQT20" s="9"/>
      <c r="KQU20" s="9"/>
      <c r="KQV20" s="9"/>
      <c r="KQW20" s="9"/>
      <c r="KQX20" s="9"/>
      <c r="KQY20" s="9"/>
      <c r="KQZ20" s="9"/>
      <c r="KRA20" s="9"/>
      <c r="KRB20" s="9"/>
      <c r="KRC20" s="9"/>
      <c r="KRD20" s="9"/>
      <c r="KRE20" s="9"/>
      <c r="KRF20" s="9"/>
      <c r="KRG20" s="9"/>
      <c r="KRH20" s="9"/>
      <c r="KRI20" s="9"/>
      <c r="KRJ20" s="9"/>
      <c r="KRK20" s="9"/>
      <c r="KRL20" s="9"/>
      <c r="KRM20" s="9"/>
      <c r="KRN20" s="9"/>
      <c r="KRO20" s="9"/>
      <c r="KRP20" s="9"/>
      <c r="KRQ20" s="9"/>
      <c r="KRR20" s="9"/>
      <c r="KRS20" s="9"/>
      <c r="KRT20" s="9"/>
      <c r="KRU20" s="9"/>
      <c r="KRV20" s="9"/>
      <c r="KRW20" s="9"/>
      <c r="KRX20" s="9"/>
      <c r="KRY20" s="9"/>
      <c r="KRZ20" s="9"/>
      <c r="KSA20" s="9"/>
      <c r="KSB20" s="9"/>
      <c r="KSC20" s="9"/>
      <c r="KSD20" s="9"/>
      <c r="KSE20" s="9"/>
      <c r="KSF20" s="9"/>
      <c r="KSG20" s="9"/>
      <c r="KSH20" s="9"/>
      <c r="KSI20" s="9"/>
      <c r="KSJ20" s="9"/>
      <c r="KSK20" s="9"/>
      <c r="KSL20" s="9"/>
      <c r="KSM20" s="9"/>
      <c r="KSN20" s="9"/>
      <c r="KSO20" s="9"/>
      <c r="KSP20" s="9"/>
      <c r="KSQ20" s="9"/>
      <c r="KSR20" s="9"/>
      <c r="KSS20" s="9"/>
      <c r="KST20" s="9"/>
      <c r="KSU20" s="9"/>
      <c r="KSV20" s="9"/>
      <c r="KSW20" s="9"/>
      <c r="KSX20" s="9"/>
      <c r="KSY20" s="9"/>
      <c r="KSZ20" s="9"/>
      <c r="KTA20" s="9"/>
      <c r="KTB20" s="9"/>
      <c r="KTC20" s="9"/>
      <c r="KTD20" s="9"/>
      <c r="KTE20" s="9"/>
      <c r="KTF20" s="9"/>
      <c r="KTG20" s="9"/>
      <c r="KTH20" s="9"/>
      <c r="KTI20" s="9"/>
      <c r="KTJ20" s="9"/>
      <c r="KTK20" s="9"/>
      <c r="KTL20" s="9"/>
      <c r="KTM20" s="9"/>
      <c r="KTN20" s="9"/>
      <c r="KTO20" s="9"/>
      <c r="KTP20" s="9"/>
      <c r="KTQ20" s="9"/>
      <c r="KTR20" s="9"/>
      <c r="KTS20" s="9"/>
      <c r="KTT20" s="9"/>
      <c r="KTU20" s="9"/>
      <c r="KTV20" s="9"/>
      <c r="KTW20" s="9"/>
      <c r="KTX20" s="9"/>
      <c r="KTY20" s="9"/>
      <c r="KTZ20" s="9"/>
      <c r="KUA20" s="9"/>
      <c r="KUB20" s="9"/>
      <c r="KUC20" s="9"/>
      <c r="KUD20" s="9"/>
      <c r="KUE20" s="9"/>
      <c r="KUF20" s="9"/>
      <c r="KUG20" s="9"/>
      <c r="KUH20" s="9"/>
      <c r="KUI20" s="9"/>
      <c r="KUJ20" s="9"/>
      <c r="KUK20" s="9"/>
      <c r="KUL20" s="9"/>
      <c r="KUM20" s="9"/>
      <c r="KUN20" s="9"/>
      <c r="KUO20" s="9"/>
      <c r="KUP20" s="9"/>
      <c r="KUQ20" s="9"/>
      <c r="KUR20" s="9"/>
      <c r="KUS20" s="9"/>
      <c r="KUT20" s="9"/>
      <c r="KUU20" s="9"/>
      <c r="KUV20" s="9"/>
      <c r="KUW20" s="9"/>
      <c r="KUX20" s="9"/>
      <c r="KUY20" s="9"/>
      <c r="KUZ20" s="9"/>
      <c r="KVA20" s="9"/>
      <c r="KVB20" s="9"/>
      <c r="KVC20" s="9"/>
      <c r="KVD20" s="9"/>
      <c r="KVE20" s="9"/>
      <c r="KVF20" s="9"/>
      <c r="KVG20" s="9"/>
      <c r="KVH20" s="9"/>
      <c r="KVI20" s="9"/>
      <c r="KVJ20" s="9"/>
      <c r="KVK20" s="9"/>
      <c r="KVL20" s="9"/>
      <c r="KVM20" s="9"/>
      <c r="KVN20" s="9"/>
      <c r="KVO20" s="9"/>
      <c r="KVP20" s="9"/>
      <c r="KVQ20" s="9"/>
      <c r="KVR20" s="9"/>
      <c r="KVS20" s="9"/>
      <c r="KVT20" s="9"/>
      <c r="KVU20" s="9"/>
      <c r="KVV20" s="9"/>
      <c r="KVW20" s="9"/>
      <c r="KVX20" s="9"/>
      <c r="KVY20" s="9"/>
      <c r="KVZ20" s="9"/>
      <c r="KWA20" s="9"/>
      <c r="KWB20" s="9"/>
      <c r="KWC20" s="9"/>
      <c r="KWD20" s="9"/>
      <c r="KWE20" s="9"/>
      <c r="KWF20" s="9"/>
      <c r="KWG20" s="9"/>
      <c r="KWH20" s="9"/>
      <c r="KWI20" s="9"/>
      <c r="KWJ20" s="9"/>
      <c r="KWK20" s="9"/>
      <c r="KWL20" s="9"/>
      <c r="KWM20" s="9"/>
      <c r="KWN20" s="9"/>
      <c r="KWO20" s="9"/>
      <c r="KWP20" s="9"/>
      <c r="KWQ20" s="9"/>
      <c r="KWR20" s="9"/>
      <c r="KWS20" s="9"/>
      <c r="KWT20" s="9"/>
      <c r="KWU20" s="9"/>
      <c r="KWV20" s="9"/>
      <c r="KWW20" s="9"/>
      <c r="KWX20" s="9"/>
      <c r="KWY20" s="9"/>
      <c r="KWZ20" s="9"/>
      <c r="KXA20" s="9"/>
      <c r="KXB20" s="9"/>
      <c r="KXC20" s="9"/>
      <c r="KXD20" s="9"/>
      <c r="KXE20" s="9"/>
      <c r="KXF20" s="9"/>
      <c r="KXG20" s="9"/>
      <c r="KXH20" s="9"/>
      <c r="KXI20" s="9"/>
      <c r="KXJ20" s="9"/>
      <c r="KXK20" s="9"/>
      <c r="KXL20" s="9"/>
      <c r="KXM20" s="9"/>
      <c r="KXN20" s="9"/>
      <c r="KXO20" s="9"/>
      <c r="KXP20" s="9"/>
      <c r="KXQ20" s="9"/>
      <c r="KXR20" s="9"/>
      <c r="KXS20" s="9"/>
      <c r="KXT20" s="9"/>
      <c r="KXU20" s="9"/>
      <c r="KXV20" s="9"/>
      <c r="KXW20" s="9"/>
      <c r="KXX20" s="9"/>
      <c r="KXY20" s="9"/>
      <c r="KXZ20" s="9"/>
      <c r="KYA20" s="9"/>
      <c r="KYB20" s="9"/>
      <c r="KYC20" s="9"/>
      <c r="KYD20" s="9"/>
      <c r="KYE20" s="9"/>
      <c r="KYF20" s="9"/>
      <c r="KYG20" s="9"/>
      <c r="KYH20" s="9"/>
      <c r="KYI20" s="9"/>
      <c r="KYJ20" s="9"/>
      <c r="KYK20" s="9"/>
      <c r="KYL20" s="9"/>
      <c r="KYM20" s="9"/>
      <c r="KYN20" s="9"/>
      <c r="KYO20" s="9"/>
      <c r="KYP20" s="9"/>
      <c r="KYQ20" s="9"/>
      <c r="KYR20" s="9"/>
      <c r="KYS20" s="9"/>
      <c r="KYT20" s="9"/>
      <c r="KYU20" s="9"/>
      <c r="KYV20" s="9"/>
      <c r="KYW20" s="9"/>
      <c r="KYX20" s="9"/>
      <c r="KYY20" s="9"/>
      <c r="KYZ20" s="9"/>
      <c r="KZA20" s="9"/>
      <c r="KZB20" s="9"/>
      <c r="KZC20" s="9"/>
      <c r="KZD20" s="9"/>
      <c r="KZE20" s="9"/>
      <c r="KZF20" s="9"/>
      <c r="KZG20" s="9"/>
      <c r="KZH20" s="9"/>
      <c r="KZI20" s="9"/>
      <c r="KZJ20" s="9"/>
      <c r="KZK20" s="9"/>
      <c r="KZL20" s="9"/>
      <c r="KZM20" s="9"/>
      <c r="KZN20" s="9"/>
      <c r="KZO20" s="9"/>
      <c r="KZP20" s="9"/>
      <c r="KZQ20" s="9"/>
      <c r="KZR20" s="9"/>
      <c r="KZS20" s="9"/>
      <c r="KZT20" s="9"/>
      <c r="KZU20" s="9"/>
      <c r="KZV20" s="9"/>
      <c r="KZW20" s="9"/>
      <c r="KZX20" s="9"/>
      <c r="KZY20" s="9"/>
      <c r="KZZ20" s="9"/>
      <c r="LAA20" s="9"/>
      <c r="LAB20" s="9"/>
      <c r="LAC20" s="9"/>
      <c r="LAD20" s="9"/>
      <c r="LAE20" s="9"/>
      <c r="LAF20" s="9"/>
      <c r="LAG20" s="9"/>
      <c r="LAH20" s="9"/>
      <c r="LAI20" s="9"/>
      <c r="LAJ20" s="9"/>
      <c r="LAK20" s="9"/>
      <c r="LAL20" s="9"/>
      <c r="LAM20" s="9"/>
      <c r="LAN20" s="9"/>
      <c r="LAO20" s="9"/>
      <c r="LAP20" s="9"/>
      <c r="LAQ20" s="9"/>
      <c r="LAR20" s="9"/>
      <c r="LAS20" s="9"/>
      <c r="LAT20" s="9"/>
      <c r="LAU20" s="9"/>
      <c r="LAV20" s="9"/>
      <c r="LAW20" s="9"/>
      <c r="LAX20" s="9"/>
      <c r="LAY20" s="9"/>
      <c r="LAZ20" s="9"/>
      <c r="LBA20" s="9"/>
      <c r="LBB20" s="9"/>
      <c r="LBC20" s="9"/>
      <c r="LBD20" s="9"/>
      <c r="LBE20" s="9"/>
      <c r="LBF20" s="9"/>
      <c r="LBG20" s="9"/>
      <c r="LBH20" s="9"/>
      <c r="LBI20" s="9"/>
      <c r="LBJ20" s="9"/>
      <c r="LBK20" s="9"/>
      <c r="LBL20" s="9"/>
      <c r="LBM20" s="9"/>
      <c r="LBN20" s="9"/>
      <c r="LBO20" s="9"/>
      <c r="LBP20" s="9"/>
      <c r="LBQ20" s="9"/>
      <c r="LBR20" s="9"/>
      <c r="LBS20" s="9"/>
      <c r="LBT20" s="9"/>
      <c r="LBU20" s="9"/>
      <c r="LBV20" s="9"/>
      <c r="LBW20" s="9"/>
      <c r="LBX20" s="9"/>
      <c r="LBY20" s="9"/>
      <c r="LBZ20" s="9"/>
      <c r="LCA20" s="9"/>
      <c r="LCB20" s="9"/>
      <c r="LCC20" s="9"/>
      <c r="LCD20" s="9"/>
      <c r="LCE20" s="9"/>
      <c r="LCF20" s="9"/>
      <c r="LCG20" s="9"/>
      <c r="LCH20" s="9"/>
      <c r="LCI20" s="9"/>
      <c r="LCJ20" s="9"/>
      <c r="LCK20" s="9"/>
      <c r="LCL20" s="9"/>
      <c r="LCM20" s="9"/>
      <c r="LCN20" s="9"/>
      <c r="LCO20" s="9"/>
      <c r="LCP20" s="9"/>
      <c r="LCQ20" s="9"/>
      <c r="LCR20" s="9"/>
      <c r="LCS20" s="9"/>
      <c r="LCT20" s="9"/>
      <c r="LCU20" s="9"/>
      <c r="LCV20" s="9"/>
      <c r="LCW20" s="9"/>
      <c r="LCX20" s="9"/>
      <c r="LCY20" s="9"/>
      <c r="LCZ20" s="9"/>
      <c r="LDA20" s="9"/>
      <c r="LDB20" s="9"/>
      <c r="LDC20" s="9"/>
      <c r="LDD20" s="9"/>
      <c r="LDE20" s="9"/>
      <c r="LDF20" s="9"/>
      <c r="LDG20" s="9"/>
      <c r="LDH20" s="9"/>
      <c r="LDI20" s="9"/>
      <c r="LDJ20" s="9"/>
      <c r="LDK20" s="9"/>
      <c r="LDL20" s="9"/>
      <c r="LDM20" s="9"/>
      <c r="LDN20" s="9"/>
      <c r="LDO20" s="9"/>
      <c r="LDP20" s="9"/>
      <c r="LDQ20" s="9"/>
      <c r="LDR20" s="9"/>
      <c r="LDS20" s="9"/>
      <c r="LDT20" s="9"/>
      <c r="LDU20" s="9"/>
      <c r="LDV20" s="9"/>
      <c r="LDW20" s="9"/>
      <c r="LDX20" s="9"/>
      <c r="LDY20" s="9"/>
      <c r="LDZ20" s="9"/>
      <c r="LEA20" s="9"/>
      <c r="LEB20" s="9"/>
      <c r="LEC20" s="9"/>
      <c r="LED20" s="9"/>
      <c r="LEE20" s="9"/>
      <c r="LEF20" s="9"/>
      <c r="LEG20" s="9"/>
      <c r="LEH20" s="9"/>
      <c r="LEI20" s="9"/>
      <c r="LEJ20" s="9"/>
      <c r="LEK20" s="9"/>
      <c r="LEL20" s="9"/>
      <c r="LEM20" s="9"/>
      <c r="LEN20" s="9"/>
      <c r="LEO20" s="9"/>
      <c r="LEP20" s="9"/>
      <c r="LEQ20" s="9"/>
      <c r="LER20" s="9"/>
      <c r="LES20" s="9"/>
      <c r="LET20" s="9"/>
      <c r="LEU20" s="9"/>
      <c r="LEV20" s="9"/>
      <c r="LEW20" s="9"/>
      <c r="LEX20" s="9"/>
      <c r="LEY20" s="9"/>
      <c r="LEZ20" s="9"/>
      <c r="LFA20" s="9"/>
      <c r="LFB20" s="9"/>
      <c r="LFC20" s="9"/>
      <c r="LFD20" s="9"/>
      <c r="LFE20" s="9"/>
      <c r="LFF20" s="9"/>
      <c r="LFG20" s="9"/>
      <c r="LFH20" s="9"/>
      <c r="LFI20" s="9"/>
      <c r="LFJ20" s="9"/>
      <c r="LFK20" s="9"/>
      <c r="LFL20" s="9"/>
      <c r="LFM20" s="9"/>
      <c r="LFN20" s="9"/>
      <c r="LFO20" s="9"/>
      <c r="LFP20" s="9"/>
      <c r="LFQ20" s="9"/>
      <c r="LFR20" s="9"/>
      <c r="LFS20" s="9"/>
      <c r="LFT20" s="9"/>
      <c r="LFU20" s="9"/>
      <c r="LFV20" s="9"/>
      <c r="LFW20" s="9"/>
      <c r="LFX20" s="9"/>
      <c r="LFY20" s="9"/>
      <c r="LFZ20" s="9"/>
      <c r="LGA20" s="9"/>
      <c r="LGB20" s="9"/>
      <c r="LGC20" s="9"/>
      <c r="LGD20" s="9"/>
      <c r="LGE20" s="9"/>
      <c r="LGF20" s="9"/>
      <c r="LGG20" s="9"/>
      <c r="LGH20" s="9"/>
      <c r="LGI20" s="9"/>
      <c r="LGJ20" s="9"/>
      <c r="LGK20" s="9"/>
      <c r="LGL20" s="9"/>
      <c r="LGM20" s="9"/>
      <c r="LGN20" s="9"/>
      <c r="LGO20" s="9"/>
      <c r="LGP20" s="9"/>
      <c r="LGQ20" s="9"/>
      <c r="LGR20" s="9"/>
      <c r="LGS20" s="9"/>
      <c r="LGT20" s="9"/>
      <c r="LGU20" s="9"/>
      <c r="LGV20" s="9"/>
      <c r="LGW20" s="9"/>
      <c r="LGX20" s="9"/>
      <c r="LGY20" s="9"/>
      <c r="LGZ20" s="9"/>
      <c r="LHA20" s="9"/>
      <c r="LHB20" s="9"/>
      <c r="LHC20" s="9"/>
      <c r="LHD20" s="9"/>
      <c r="LHE20" s="9"/>
      <c r="LHF20" s="9"/>
      <c r="LHG20" s="9"/>
      <c r="LHH20" s="9"/>
      <c r="LHI20" s="9"/>
      <c r="LHJ20" s="9"/>
      <c r="LHK20" s="9"/>
      <c r="LHL20" s="9"/>
      <c r="LHM20" s="9"/>
      <c r="LHN20" s="9"/>
      <c r="LHO20" s="9"/>
      <c r="LHP20" s="9"/>
      <c r="LHQ20" s="9"/>
      <c r="LHR20" s="9"/>
      <c r="LHS20" s="9"/>
      <c r="LHT20" s="9"/>
      <c r="LHU20" s="9"/>
      <c r="LHV20" s="9"/>
      <c r="LHW20" s="9"/>
      <c r="LHX20" s="9"/>
      <c r="LHY20" s="9"/>
      <c r="LHZ20" s="9"/>
      <c r="LIA20" s="9"/>
      <c r="LIB20" s="9"/>
      <c r="LIC20" s="9"/>
      <c r="LID20" s="9"/>
      <c r="LIE20" s="9"/>
      <c r="LIF20" s="9"/>
      <c r="LIG20" s="9"/>
      <c r="LIH20" s="9"/>
      <c r="LII20" s="9"/>
      <c r="LIJ20" s="9"/>
      <c r="LIK20" s="9"/>
      <c r="LIL20" s="9"/>
      <c r="LIM20" s="9"/>
      <c r="LIN20" s="9"/>
      <c r="LIO20" s="9"/>
      <c r="LIP20" s="9"/>
      <c r="LIQ20" s="9"/>
      <c r="LIR20" s="9"/>
      <c r="LIS20" s="9"/>
      <c r="LIT20" s="9"/>
      <c r="LIU20" s="9"/>
      <c r="LIV20" s="9"/>
      <c r="LIW20" s="9"/>
      <c r="LIX20" s="9"/>
      <c r="LIY20" s="9"/>
      <c r="LIZ20" s="9"/>
      <c r="LJA20" s="9"/>
      <c r="LJB20" s="9"/>
      <c r="LJC20" s="9"/>
      <c r="LJD20" s="9"/>
      <c r="LJE20" s="9"/>
      <c r="LJF20" s="9"/>
      <c r="LJG20" s="9"/>
      <c r="LJH20" s="9"/>
      <c r="LJI20" s="9"/>
      <c r="LJJ20" s="9"/>
      <c r="LJK20" s="9"/>
      <c r="LJL20" s="9"/>
      <c r="LJM20" s="9"/>
      <c r="LJN20" s="9"/>
      <c r="LJO20" s="9"/>
      <c r="LJP20" s="9"/>
      <c r="LJQ20" s="9"/>
      <c r="LJR20" s="9"/>
      <c r="LJS20" s="9"/>
      <c r="LJT20" s="9"/>
      <c r="LJU20" s="9"/>
      <c r="LJV20" s="9"/>
      <c r="LJW20" s="9"/>
      <c r="LJX20" s="9"/>
      <c r="LJY20" s="9"/>
      <c r="LJZ20" s="9"/>
      <c r="LKA20" s="9"/>
      <c r="LKB20" s="9"/>
      <c r="LKC20" s="9"/>
      <c r="LKD20" s="9"/>
      <c r="LKE20" s="9"/>
      <c r="LKF20" s="9"/>
      <c r="LKG20" s="9"/>
      <c r="LKH20" s="9"/>
      <c r="LKI20" s="9"/>
      <c r="LKJ20" s="9"/>
      <c r="LKK20" s="9"/>
      <c r="LKL20" s="9"/>
      <c r="LKM20" s="9"/>
      <c r="LKN20" s="9"/>
      <c r="LKO20" s="9"/>
      <c r="LKP20" s="9"/>
      <c r="LKQ20" s="9"/>
      <c r="LKR20" s="9"/>
      <c r="LKS20" s="9"/>
      <c r="LKT20" s="9"/>
      <c r="LKU20" s="9"/>
      <c r="LKV20" s="9"/>
      <c r="LKW20" s="9"/>
      <c r="LKX20" s="9"/>
      <c r="LKY20" s="9"/>
      <c r="LKZ20" s="9"/>
      <c r="LLA20" s="9"/>
      <c r="LLB20" s="9"/>
      <c r="LLC20" s="9"/>
      <c r="LLD20" s="9"/>
      <c r="LLE20" s="9"/>
      <c r="LLF20" s="9"/>
      <c r="LLG20" s="9"/>
      <c r="LLH20" s="9"/>
      <c r="LLI20" s="9"/>
      <c r="LLJ20" s="9"/>
      <c r="LLK20" s="9"/>
      <c r="LLL20" s="9"/>
      <c r="LLM20" s="9"/>
      <c r="LLN20" s="9"/>
      <c r="LLO20" s="9"/>
      <c r="LLP20" s="9"/>
      <c r="LLQ20" s="9"/>
      <c r="LLR20" s="9"/>
      <c r="LLS20" s="9"/>
      <c r="LLT20" s="9"/>
      <c r="LLU20" s="9"/>
      <c r="LLV20" s="9"/>
      <c r="LLW20" s="9"/>
      <c r="LLX20" s="9"/>
      <c r="LLY20" s="9"/>
      <c r="LLZ20" s="9"/>
      <c r="LMA20" s="9"/>
      <c r="LMB20" s="9"/>
      <c r="LMC20" s="9"/>
      <c r="LMD20" s="9"/>
      <c r="LME20" s="9"/>
      <c r="LMF20" s="9"/>
      <c r="LMG20" s="9"/>
      <c r="LMH20" s="9"/>
      <c r="LMI20" s="9"/>
      <c r="LMJ20" s="9"/>
      <c r="LMK20" s="9"/>
      <c r="LML20" s="9"/>
      <c r="LMM20" s="9"/>
      <c r="LMN20" s="9"/>
      <c r="LMO20" s="9"/>
      <c r="LMP20" s="9"/>
      <c r="LMQ20" s="9"/>
      <c r="LMR20" s="9"/>
      <c r="LMS20" s="9"/>
      <c r="LMT20" s="9"/>
      <c r="LMU20" s="9"/>
      <c r="LMV20" s="9"/>
      <c r="LMW20" s="9"/>
      <c r="LMX20" s="9"/>
      <c r="LMY20" s="9"/>
      <c r="LMZ20" s="9"/>
      <c r="LNA20" s="9"/>
      <c r="LNB20" s="9"/>
      <c r="LNC20" s="9"/>
      <c r="LND20" s="9"/>
      <c r="LNE20" s="9"/>
      <c r="LNF20" s="9"/>
      <c r="LNG20" s="9"/>
      <c r="LNH20" s="9"/>
      <c r="LNI20" s="9"/>
      <c r="LNJ20" s="9"/>
      <c r="LNK20" s="9"/>
      <c r="LNL20" s="9"/>
      <c r="LNM20" s="9"/>
      <c r="LNN20" s="9"/>
      <c r="LNO20" s="9"/>
      <c r="LNP20" s="9"/>
      <c r="LNQ20" s="9"/>
      <c r="LNR20" s="9"/>
      <c r="LNS20" s="9"/>
      <c r="LNT20" s="9"/>
      <c r="LNU20" s="9"/>
      <c r="LNV20" s="9"/>
      <c r="LNW20" s="9"/>
      <c r="LNX20" s="9"/>
      <c r="LNY20" s="9"/>
      <c r="LNZ20" s="9"/>
      <c r="LOA20" s="9"/>
      <c r="LOB20" s="9"/>
      <c r="LOC20" s="9"/>
      <c r="LOD20" s="9"/>
      <c r="LOE20" s="9"/>
      <c r="LOF20" s="9"/>
      <c r="LOG20" s="9"/>
      <c r="LOH20" s="9"/>
      <c r="LOI20" s="9"/>
      <c r="LOJ20" s="9"/>
      <c r="LOK20" s="9"/>
      <c r="LOL20" s="9"/>
      <c r="LOM20" s="9"/>
      <c r="LON20" s="9"/>
      <c r="LOO20" s="9"/>
      <c r="LOP20" s="9"/>
      <c r="LOQ20" s="9"/>
      <c r="LOR20" s="9"/>
      <c r="LOS20" s="9"/>
      <c r="LOT20" s="9"/>
      <c r="LOU20" s="9"/>
      <c r="LOV20" s="9"/>
      <c r="LOW20" s="9"/>
      <c r="LOX20" s="9"/>
      <c r="LOY20" s="9"/>
      <c r="LOZ20" s="9"/>
      <c r="LPA20" s="9"/>
      <c r="LPB20" s="9"/>
      <c r="LPC20" s="9"/>
      <c r="LPD20" s="9"/>
      <c r="LPE20" s="9"/>
      <c r="LPF20" s="9"/>
      <c r="LPG20" s="9"/>
      <c r="LPH20" s="9"/>
      <c r="LPI20" s="9"/>
      <c r="LPJ20" s="9"/>
      <c r="LPK20" s="9"/>
      <c r="LPL20" s="9"/>
      <c r="LPM20" s="9"/>
      <c r="LPN20" s="9"/>
      <c r="LPO20" s="9"/>
      <c r="LPP20" s="9"/>
      <c r="LPQ20" s="9"/>
      <c r="LPR20" s="9"/>
      <c r="LPS20" s="9"/>
      <c r="LPT20" s="9"/>
      <c r="LPU20" s="9"/>
      <c r="LPV20" s="9"/>
      <c r="LPW20" s="9"/>
      <c r="LPX20" s="9"/>
      <c r="LPY20" s="9"/>
      <c r="LPZ20" s="9"/>
      <c r="LQA20" s="9"/>
      <c r="LQB20" s="9"/>
      <c r="LQC20" s="9"/>
      <c r="LQD20" s="9"/>
      <c r="LQE20" s="9"/>
      <c r="LQF20" s="9"/>
      <c r="LQG20" s="9"/>
      <c r="LQH20" s="9"/>
      <c r="LQI20" s="9"/>
      <c r="LQJ20" s="9"/>
      <c r="LQK20" s="9"/>
      <c r="LQL20" s="9"/>
      <c r="LQM20" s="9"/>
      <c r="LQN20" s="9"/>
      <c r="LQO20" s="9"/>
      <c r="LQP20" s="9"/>
      <c r="LQQ20" s="9"/>
      <c r="LQR20" s="9"/>
      <c r="LQS20" s="9"/>
      <c r="LQT20" s="9"/>
      <c r="LQU20" s="9"/>
      <c r="LQV20" s="9"/>
      <c r="LQW20" s="9"/>
      <c r="LQX20" s="9"/>
      <c r="LQY20" s="9"/>
      <c r="LQZ20" s="9"/>
      <c r="LRA20" s="9"/>
      <c r="LRB20" s="9"/>
      <c r="LRC20" s="9"/>
      <c r="LRD20" s="9"/>
      <c r="LRE20" s="9"/>
      <c r="LRF20" s="9"/>
      <c r="LRG20" s="9"/>
      <c r="LRH20" s="9"/>
      <c r="LRI20" s="9"/>
      <c r="LRJ20" s="9"/>
      <c r="LRK20" s="9"/>
      <c r="LRL20" s="9"/>
      <c r="LRM20" s="9"/>
      <c r="LRN20" s="9"/>
      <c r="LRO20" s="9"/>
      <c r="LRP20" s="9"/>
      <c r="LRQ20" s="9"/>
      <c r="LRR20" s="9"/>
      <c r="LRS20" s="9"/>
      <c r="LRT20" s="9"/>
      <c r="LRU20" s="9"/>
      <c r="LRV20" s="9"/>
      <c r="LRW20" s="9"/>
      <c r="LRX20" s="9"/>
      <c r="LRY20" s="9"/>
      <c r="LRZ20" s="9"/>
      <c r="LSA20" s="9"/>
      <c r="LSB20" s="9"/>
      <c r="LSC20" s="9"/>
      <c r="LSD20" s="9"/>
      <c r="LSE20" s="9"/>
      <c r="LSF20" s="9"/>
      <c r="LSG20" s="9"/>
      <c r="LSH20" s="9"/>
      <c r="LSI20" s="9"/>
      <c r="LSJ20" s="9"/>
      <c r="LSK20" s="9"/>
      <c r="LSL20" s="9"/>
      <c r="LSM20" s="9"/>
      <c r="LSN20" s="9"/>
      <c r="LSO20" s="9"/>
      <c r="LSP20" s="9"/>
      <c r="LSQ20" s="9"/>
      <c r="LSR20" s="9"/>
      <c r="LSS20" s="9"/>
      <c r="LST20" s="9"/>
      <c r="LSU20" s="9"/>
      <c r="LSV20" s="9"/>
      <c r="LSW20" s="9"/>
      <c r="LSX20" s="9"/>
      <c r="LSY20" s="9"/>
      <c r="LSZ20" s="9"/>
      <c r="LTA20" s="9"/>
      <c r="LTB20" s="9"/>
      <c r="LTC20" s="9"/>
      <c r="LTD20" s="9"/>
      <c r="LTE20" s="9"/>
      <c r="LTF20" s="9"/>
      <c r="LTG20" s="9"/>
      <c r="LTH20" s="9"/>
      <c r="LTI20" s="9"/>
      <c r="LTJ20" s="9"/>
      <c r="LTK20" s="9"/>
      <c r="LTL20" s="9"/>
      <c r="LTM20" s="9"/>
      <c r="LTN20" s="9"/>
      <c r="LTO20" s="9"/>
      <c r="LTP20" s="9"/>
      <c r="LTQ20" s="9"/>
      <c r="LTR20" s="9"/>
      <c r="LTS20" s="9"/>
      <c r="LTT20" s="9"/>
      <c r="LTU20" s="9"/>
      <c r="LTV20" s="9"/>
      <c r="LTW20" s="9"/>
      <c r="LTX20" s="9"/>
      <c r="LTY20" s="9"/>
      <c r="LTZ20" s="9"/>
      <c r="LUA20" s="9"/>
      <c r="LUB20" s="9"/>
      <c r="LUC20" s="9"/>
      <c r="LUD20" s="9"/>
      <c r="LUE20" s="9"/>
      <c r="LUF20" s="9"/>
      <c r="LUG20" s="9"/>
      <c r="LUH20" s="9"/>
      <c r="LUI20" s="9"/>
      <c r="LUJ20" s="9"/>
      <c r="LUK20" s="9"/>
      <c r="LUL20" s="9"/>
      <c r="LUM20" s="9"/>
      <c r="LUN20" s="9"/>
      <c r="LUO20" s="9"/>
      <c r="LUP20" s="9"/>
      <c r="LUQ20" s="9"/>
      <c r="LUR20" s="9"/>
      <c r="LUS20" s="9"/>
      <c r="LUT20" s="9"/>
      <c r="LUU20" s="9"/>
      <c r="LUV20" s="9"/>
      <c r="LUW20" s="9"/>
      <c r="LUX20" s="9"/>
      <c r="LUY20" s="9"/>
      <c r="LUZ20" s="9"/>
      <c r="LVA20" s="9"/>
      <c r="LVB20" s="9"/>
      <c r="LVC20" s="9"/>
      <c r="LVD20" s="9"/>
      <c r="LVE20" s="9"/>
      <c r="LVF20" s="9"/>
      <c r="LVG20" s="9"/>
      <c r="LVH20" s="9"/>
      <c r="LVI20" s="9"/>
      <c r="LVJ20" s="9"/>
      <c r="LVK20" s="9"/>
      <c r="LVL20" s="9"/>
      <c r="LVM20" s="9"/>
      <c r="LVN20" s="9"/>
      <c r="LVO20" s="9"/>
      <c r="LVP20" s="9"/>
      <c r="LVQ20" s="9"/>
      <c r="LVR20" s="9"/>
      <c r="LVS20" s="9"/>
      <c r="LVT20" s="9"/>
      <c r="LVU20" s="9"/>
      <c r="LVV20" s="9"/>
      <c r="LVW20" s="9"/>
      <c r="LVX20" s="9"/>
      <c r="LVY20" s="9"/>
      <c r="LVZ20" s="9"/>
      <c r="LWA20" s="9"/>
      <c r="LWB20" s="9"/>
      <c r="LWC20" s="9"/>
      <c r="LWD20" s="9"/>
      <c r="LWE20" s="9"/>
      <c r="LWF20" s="9"/>
      <c r="LWG20" s="9"/>
      <c r="LWH20" s="9"/>
      <c r="LWI20" s="9"/>
      <c r="LWJ20" s="9"/>
      <c r="LWK20" s="9"/>
      <c r="LWL20" s="9"/>
      <c r="LWM20" s="9"/>
      <c r="LWN20" s="9"/>
      <c r="LWO20" s="9"/>
      <c r="LWP20" s="9"/>
      <c r="LWQ20" s="9"/>
      <c r="LWR20" s="9"/>
      <c r="LWS20" s="9"/>
      <c r="LWT20" s="9"/>
      <c r="LWU20" s="9"/>
      <c r="LWV20" s="9"/>
      <c r="LWW20" s="9"/>
      <c r="LWX20" s="9"/>
      <c r="LWY20" s="9"/>
      <c r="LWZ20" s="9"/>
      <c r="LXA20" s="9"/>
      <c r="LXB20" s="9"/>
      <c r="LXC20" s="9"/>
      <c r="LXD20" s="9"/>
      <c r="LXE20" s="9"/>
      <c r="LXF20" s="9"/>
      <c r="LXG20" s="9"/>
      <c r="LXH20" s="9"/>
      <c r="LXI20" s="9"/>
      <c r="LXJ20" s="9"/>
      <c r="LXK20" s="9"/>
      <c r="LXL20" s="9"/>
      <c r="LXM20" s="9"/>
      <c r="LXN20" s="9"/>
      <c r="LXO20" s="9"/>
      <c r="LXP20" s="9"/>
      <c r="LXQ20" s="9"/>
      <c r="LXR20" s="9"/>
      <c r="LXS20" s="9"/>
      <c r="LXT20" s="9"/>
      <c r="LXU20" s="9"/>
      <c r="LXV20" s="9"/>
      <c r="LXW20" s="9"/>
      <c r="LXX20" s="9"/>
      <c r="LXY20" s="9"/>
      <c r="LXZ20" s="9"/>
      <c r="LYA20" s="9"/>
      <c r="LYB20" s="9"/>
      <c r="LYC20" s="9"/>
      <c r="LYD20" s="9"/>
      <c r="LYE20" s="9"/>
      <c r="LYF20" s="9"/>
      <c r="LYG20" s="9"/>
      <c r="LYH20" s="9"/>
      <c r="LYI20" s="9"/>
      <c r="LYJ20" s="9"/>
      <c r="LYK20" s="9"/>
      <c r="LYL20" s="9"/>
      <c r="LYM20" s="9"/>
      <c r="LYN20" s="9"/>
      <c r="LYO20" s="9"/>
      <c r="LYP20" s="9"/>
      <c r="LYQ20" s="9"/>
      <c r="LYR20" s="9"/>
      <c r="LYS20" s="9"/>
      <c r="LYT20" s="9"/>
      <c r="LYU20" s="9"/>
      <c r="LYV20" s="9"/>
      <c r="LYW20" s="9"/>
      <c r="LYX20" s="9"/>
      <c r="LYY20" s="9"/>
      <c r="LYZ20" s="9"/>
      <c r="LZA20" s="9"/>
      <c r="LZB20" s="9"/>
      <c r="LZC20" s="9"/>
      <c r="LZD20" s="9"/>
      <c r="LZE20" s="9"/>
      <c r="LZF20" s="9"/>
      <c r="LZG20" s="9"/>
      <c r="LZH20" s="9"/>
      <c r="LZI20" s="9"/>
      <c r="LZJ20" s="9"/>
      <c r="LZK20" s="9"/>
      <c r="LZL20" s="9"/>
      <c r="LZM20" s="9"/>
      <c r="LZN20" s="9"/>
      <c r="LZO20" s="9"/>
      <c r="LZP20" s="9"/>
      <c r="LZQ20" s="9"/>
      <c r="LZR20" s="9"/>
      <c r="LZS20" s="9"/>
      <c r="LZT20" s="9"/>
      <c r="LZU20" s="9"/>
      <c r="LZV20" s="9"/>
      <c r="LZW20" s="9"/>
      <c r="LZX20" s="9"/>
      <c r="LZY20" s="9"/>
      <c r="LZZ20" s="9"/>
      <c r="MAA20" s="9"/>
      <c r="MAB20" s="9"/>
      <c r="MAC20" s="9"/>
      <c r="MAD20" s="9"/>
      <c r="MAE20" s="9"/>
      <c r="MAF20" s="9"/>
      <c r="MAG20" s="9"/>
      <c r="MAH20" s="9"/>
      <c r="MAI20" s="9"/>
      <c r="MAJ20" s="9"/>
      <c r="MAK20" s="9"/>
      <c r="MAL20" s="9"/>
      <c r="MAM20" s="9"/>
      <c r="MAN20" s="9"/>
      <c r="MAO20" s="9"/>
      <c r="MAP20" s="9"/>
      <c r="MAQ20" s="9"/>
      <c r="MAR20" s="9"/>
      <c r="MAS20" s="9"/>
      <c r="MAT20" s="9"/>
      <c r="MAU20" s="9"/>
      <c r="MAV20" s="9"/>
      <c r="MAW20" s="9"/>
      <c r="MAX20" s="9"/>
      <c r="MAY20" s="9"/>
      <c r="MAZ20" s="9"/>
      <c r="MBA20" s="9"/>
      <c r="MBB20" s="9"/>
      <c r="MBC20" s="9"/>
      <c r="MBD20" s="9"/>
      <c r="MBE20" s="9"/>
      <c r="MBF20" s="9"/>
      <c r="MBG20" s="9"/>
      <c r="MBH20" s="9"/>
      <c r="MBI20" s="9"/>
      <c r="MBJ20" s="9"/>
      <c r="MBK20" s="9"/>
      <c r="MBL20" s="9"/>
      <c r="MBM20" s="9"/>
      <c r="MBN20" s="9"/>
      <c r="MBO20" s="9"/>
      <c r="MBP20" s="9"/>
      <c r="MBQ20" s="9"/>
      <c r="MBR20" s="9"/>
      <c r="MBS20" s="9"/>
      <c r="MBT20" s="9"/>
      <c r="MBU20" s="9"/>
      <c r="MBV20" s="9"/>
      <c r="MBW20" s="9"/>
      <c r="MBX20" s="9"/>
      <c r="MBY20" s="9"/>
      <c r="MBZ20" s="9"/>
      <c r="MCA20" s="9"/>
      <c r="MCB20" s="9"/>
      <c r="MCC20" s="9"/>
      <c r="MCD20" s="9"/>
      <c r="MCE20" s="9"/>
      <c r="MCF20" s="9"/>
      <c r="MCG20" s="9"/>
      <c r="MCH20" s="9"/>
      <c r="MCI20" s="9"/>
      <c r="MCJ20" s="9"/>
      <c r="MCK20" s="9"/>
      <c r="MCL20" s="9"/>
      <c r="MCM20" s="9"/>
      <c r="MCN20" s="9"/>
      <c r="MCO20" s="9"/>
      <c r="MCP20" s="9"/>
      <c r="MCQ20" s="9"/>
      <c r="MCR20" s="9"/>
      <c r="MCS20" s="9"/>
      <c r="MCT20" s="9"/>
      <c r="MCU20" s="9"/>
      <c r="MCV20" s="9"/>
      <c r="MCW20" s="9"/>
      <c r="MCX20" s="9"/>
      <c r="MCY20" s="9"/>
      <c r="MCZ20" s="9"/>
      <c r="MDA20" s="9"/>
      <c r="MDB20" s="9"/>
      <c r="MDC20" s="9"/>
      <c r="MDD20" s="9"/>
      <c r="MDE20" s="9"/>
      <c r="MDF20" s="9"/>
      <c r="MDG20" s="9"/>
      <c r="MDH20" s="9"/>
      <c r="MDI20" s="9"/>
      <c r="MDJ20" s="9"/>
      <c r="MDK20" s="9"/>
      <c r="MDL20" s="9"/>
      <c r="MDM20" s="9"/>
      <c r="MDN20" s="9"/>
      <c r="MDO20" s="9"/>
      <c r="MDP20" s="9"/>
      <c r="MDQ20" s="9"/>
      <c r="MDR20" s="9"/>
      <c r="MDS20" s="9"/>
      <c r="MDT20" s="9"/>
      <c r="MDU20" s="9"/>
      <c r="MDV20" s="9"/>
      <c r="MDW20" s="9"/>
      <c r="MDX20" s="9"/>
      <c r="MDY20" s="9"/>
      <c r="MDZ20" s="9"/>
      <c r="MEA20" s="9"/>
      <c r="MEB20" s="9"/>
      <c r="MEC20" s="9"/>
      <c r="MED20" s="9"/>
      <c r="MEE20" s="9"/>
      <c r="MEF20" s="9"/>
      <c r="MEG20" s="9"/>
      <c r="MEH20" s="9"/>
      <c r="MEI20" s="9"/>
      <c r="MEJ20" s="9"/>
      <c r="MEK20" s="9"/>
      <c r="MEL20" s="9"/>
      <c r="MEM20" s="9"/>
      <c r="MEN20" s="9"/>
      <c r="MEO20" s="9"/>
      <c r="MEP20" s="9"/>
      <c r="MEQ20" s="9"/>
      <c r="MER20" s="9"/>
      <c r="MES20" s="9"/>
      <c r="MET20" s="9"/>
      <c r="MEU20" s="9"/>
      <c r="MEV20" s="9"/>
      <c r="MEW20" s="9"/>
      <c r="MEX20" s="9"/>
      <c r="MEY20" s="9"/>
      <c r="MEZ20" s="9"/>
      <c r="MFA20" s="9"/>
      <c r="MFB20" s="9"/>
      <c r="MFC20" s="9"/>
      <c r="MFD20" s="9"/>
      <c r="MFE20" s="9"/>
      <c r="MFF20" s="9"/>
      <c r="MFG20" s="9"/>
      <c r="MFH20" s="9"/>
      <c r="MFI20" s="9"/>
      <c r="MFJ20" s="9"/>
      <c r="MFK20" s="9"/>
      <c r="MFL20" s="9"/>
      <c r="MFM20" s="9"/>
      <c r="MFN20" s="9"/>
      <c r="MFO20" s="9"/>
      <c r="MFP20" s="9"/>
      <c r="MFQ20" s="9"/>
      <c r="MFR20" s="9"/>
      <c r="MFS20" s="9"/>
      <c r="MFT20" s="9"/>
      <c r="MFU20" s="9"/>
      <c r="MFV20" s="9"/>
      <c r="MFW20" s="9"/>
      <c r="MFX20" s="9"/>
      <c r="MFY20" s="9"/>
      <c r="MFZ20" s="9"/>
      <c r="MGA20" s="9"/>
      <c r="MGB20" s="9"/>
      <c r="MGC20" s="9"/>
      <c r="MGD20" s="9"/>
      <c r="MGE20" s="9"/>
      <c r="MGF20" s="9"/>
      <c r="MGG20" s="9"/>
      <c r="MGH20" s="9"/>
      <c r="MGI20" s="9"/>
      <c r="MGJ20" s="9"/>
      <c r="MGK20" s="9"/>
      <c r="MGL20" s="9"/>
      <c r="MGM20" s="9"/>
      <c r="MGN20" s="9"/>
      <c r="MGO20" s="9"/>
      <c r="MGP20" s="9"/>
      <c r="MGQ20" s="9"/>
      <c r="MGR20" s="9"/>
      <c r="MGS20" s="9"/>
      <c r="MGT20" s="9"/>
      <c r="MGU20" s="9"/>
      <c r="MGV20" s="9"/>
      <c r="MGW20" s="9"/>
      <c r="MGX20" s="9"/>
      <c r="MGY20" s="9"/>
      <c r="MGZ20" s="9"/>
      <c r="MHA20" s="9"/>
      <c r="MHB20" s="9"/>
      <c r="MHC20" s="9"/>
      <c r="MHD20" s="9"/>
      <c r="MHE20" s="9"/>
      <c r="MHF20" s="9"/>
      <c r="MHG20" s="9"/>
      <c r="MHH20" s="9"/>
      <c r="MHI20" s="9"/>
      <c r="MHJ20" s="9"/>
      <c r="MHK20" s="9"/>
      <c r="MHL20" s="9"/>
      <c r="MHM20" s="9"/>
      <c r="MHN20" s="9"/>
      <c r="MHO20" s="9"/>
      <c r="MHP20" s="9"/>
      <c r="MHQ20" s="9"/>
      <c r="MHR20" s="9"/>
      <c r="MHS20" s="9"/>
      <c r="MHT20" s="9"/>
      <c r="MHU20" s="9"/>
      <c r="MHV20" s="9"/>
      <c r="MHW20" s="9"/>
      <c r="MHX20" s="9"/>
      <c r="MHY20" s="9"/>
      <c r="MHZ20" s="9"/>
      <c r="MIA20" s="9"/>
      <c r="MIB20" s="9"/>
      <c r="MIC20" s="9"/>
      <c r="MID20" s="9"/>
      <c r="MIE20" s="9"/>
      <c r="MIF20" s="9"/>
      <c r="MIG20" s="9"/>
      <c r="MIH20" s="9"/>
      <c r="MII20" s="9"/>
      <c r="MIJ20" s="9"/>
      <c r="MIK20" s="9"/>
      <c r="MIL20" s="9"/>
      <c r="MIM20" s="9"/>
      <c r="MIN20" s="9"/>
      <c r="MIO20" s="9"/>
      <c r="MIP20" s="9"/>
      <c r="MIQ20" s="9"/>
      <c r="MIR20" s="9"/>
      <c r="MIS20" s="9"/>
      <c r="MIT20" s="9"/>
      <c r="MIU20" s="9"/>
      <c r="MIV20" s="9"/>
      <c r="MIW20" s="9"/>
      <c r="MIX20" s="9"/>
      <c r="MIY20" s="9"/>
      <c r="MIZ20" s="9"/>
      <c r="MJA20" s="9"/>
      <c r="MJB20" s="9"/>
      <c r="MJC20" s="9"/>
      <c r="MJD20" s="9"/>
      <c r="MJE20" s="9"/>
      <c r="MJF20" s="9"/>
      <c r="MJG20" s="9"/>
      <c r="MJH20" s="9"/>
      <c r="MJI20" s="9"/>
      <c r="MJJ20" s="9"/>
      <c r="MJK20" s="9"/>
      <c r="MJL20" s="9"/>
      <c r="MJM20" s="9"/>
      <c r="MJN20" s="9"/>
      <c r="MJO20" s="9"/>
      <c r="MJP20" s="9"/>
      <c r="MJQ20" s="9"/>
      <c r="MJR20" s="9"/>
      <c r="MJS20" s="9"/>
      <c r="MJT20" s="9"/>
      <c r="MJU20" s="9"/>
      <c r="MJV20" s="9"/>
      <c r="MJW20" s="9"/>
      <c r="MJX20" s="9"/>
      <c r="MJY20" s="9"/>
      <c r="MJZ20" s="9"/>
      <c r="MKA20" s="9"/>
      <c r="MKB20" s="9"/>
      <c r="MKC20" s="9"/>
      <c r="MKD20" s="9"/>
      <c r="MKE20" s="9"/>
      <c r="MKF20" s="9"/>
      <c r="MKG20" s="9"/>
      <c r="MKH20" s="9"/>
      <c r="MKI20" s="9"/>
      <c r="MKJ20" s="9"/>
      <c r="MKK20" s="9"/>
      <c r="MKL20" s="9"/>
      <c r="MKM20" s="9"/>
      <c r="MKN20" s="9"/>
      <c r="MKO20" s="9"/>
      <c r="MKP20" s="9"/>
      <c r="MKQ20" s="9"/>
      <c r="MKR20" s="9"/>
      <c r="MKS20" s="9"/>
      <c r="MKT20" s="9"/>
      <c r="MKU20" s="9"/>
      <c r="MKV20" s="9"/>
      <c r="MKW20" s="9"/>
      <c r="MKX20" s="9"/>
      <c r="MKY20" s="9"/>
      <c r="MKZ20" s="9"/>
      <c r="MLA20" s="9"/>
      <c r="MLB20" s="9"/>
      <c r="MLC20" s="9"/>
      <c r="MLD20" s="9"/>
      <c r="MLE20" s="9"/>
      <c r="MLF20" s="9"/>
      <c r="MLG20" s="9"/>
      <c r="MLH20" s="9"/>
      <c r="MLI20" s="9"/>
      <c r="MLJ20" s="9"/>
      <c r="MLK20" s="9"/>
      <c r="MLL20" s="9"/>
      <c r="MLM20" s="9"/>
      <c r="MLN20" s="9"/>
      <c r="MLO20" s="9"/>
      <c r="MLP20" s="9"/>
      <c r="MLQ20" s="9"/>
      <c r="MLR20" s="9"/>
      <c r="MLS20" s="9"/>
      <c r="MLT20" s="9"/>
      <c r="MLU20" s="9"/>
      <c r="MLV20" s="9"/>
      <c r="MLW20" s="9"/>
      <c r="MLX20" s="9"/>
      <c r="MLY20" s="9"/>
      <c r="MLZ20" s="9"/>
      <c r="MMA20" s="9"/>
      <c r="MMB20" s="9"/>
      <c r="MMC20" s="9"/>
      <c r="MMD20" s="9"/>
      <c r="MME20" s="9"/>
      <c r="MMF20" s="9"/>
      <c r="MMG20" s="9"/>
      <c r="MMH20" s="9"/>
      <c r="MMI20" s="9"/>
      <c r="MMJ20" s="9"/>
      <c r="MMK20" s="9"/>
      <c r="MML20" s="9"/>
      <c r="MMM20" s="9"/>
      <c r="MMN20" s="9"/>
      <c r="MMO20" s="9"/>
      <c r="MMP20" s="9"/>
      <c r="MMQ20" s="9"/>
      <c r="MMR20" s="9"/>
      <c r="MMS20" s="9"/>
      <c r="MMT20" s="9"/>
      <c r="MMU20" s="9"/>
      <c r="MMV20" s="9"/>
      <c r="MMW20" s="9"/>
      <c r="MMX20" s="9"/>
      <c r="MMY20" s="9"/>
      <c r="MMZ20" s="9"/>
      <c r="MNA20" s="9"/>
      <c r="MNB20" s="9"/>
      <c r="MNC20" s="9"/>
      <c r="MND20" s="9"/>
      <c r="MNE20" s="9"/>
      <c r="MNF20" s="9"/>
      <c r="MNG20" s="9"/>
      <c r="MNH20" s="9"/>
      <c r="MNI20" s="9"/>
      <c r="MNJ20" s="9"/>
      <c r="MNK20" s="9"/>
      <c r="MNL20" s="9"/>
      <c r="MNM20" s="9"/>
      <c r="MNN20" s="9"/>
      <c r="MNO20" s="9"/>
      <c r="MNP20" s="9"/>
      <c r="MNQ20" s="9"/>
      <c r="MNR20" s="9"/>
      <c r="MNS20" s="9"/>
      <c r="MNT20" s="9"/>
      <c r="MNU20" s="9"/>
      <c r="MNV20" s="9"/>
      <c r="MNW20" s="9"/>
      <c r="MNX20" s="9"/>
      <c r="MNY20" s="9"/>
      <c r="MNZ20" s="9"/>
      <c r="MOA20" s="9"/>
      <c r="MOB20" s="9"/>
      <c r="MOC20" s="9"/>
      <c r="MOD20" s="9"/>
      <c r="MOE20" s="9"/>
      <c r="MOF20" s="9"/>
      <c r="MOG20" s="9"/>
      <c r="MOH20" s="9"/>
      <c r="MOI20" s="9"/>
      <c r="MOJ20" s="9"/>
      <c r="MOK20" s="9"/>
      <c r="MOL20" s="9"/>
      <c r="MOM20" s="9"/>
      <c r="MON20" s="9"/>
      <c r="MOO20" s="9"/>
      <c r="MOP20" s="9"/>
      <c r="MOQ20" s="9"/>
      <c r="MOR20" s="9"/>
      <c r="MOS20" s="9"/>
      <c r="MOT20" s="9"/>
      <c r="MOU20" s="9"/>
      <c r="MOV20" s="9"/>
      <c r="MOW20" s="9"/>
      <c r="MOX20" s="9"/>
      <c r="MOY20" s="9"/>
      <c r="MOZ20" s="9"/>
      <c r="MPA20" s="9"/>
      <c r="MPB20" s="9"/>
      <c r="MPC20" s="9"/>
      <c r="MPD20" s="9"/>
      <c r="MPE20" s="9"/>
      <c r="MPF20" s="9"/>
      <c r="MPG20" s="9"/>
      <c r="MPH20" s="9"/>
      <c r="MPI20" s="9"/>
      <c r="MPJ20" s="9"/>
      <c r="MPK20" s="9"/>
      <c r="MPL20" s="9"/>
      <c r="MPM20" s="9"/>
      <c r="MPN20" s="9"/>
      <c r="MPO20" s="9"/>
      <c r="MPP20" s="9"/>
      <c r="MPQ20" s="9"/>
      <c r="MPR20" s="9"/>
      <c r="MPS20" s="9"/>
      <c r="MPT20" s="9"/>
      <c r="MPU20" s="9"/>
      <c r="MPV20" s="9"/>
      <c r="MPW20" s="9"/>
      <c r="MPX20" s="9"/>
      <c r="MPY20" s="9"/>
      <c r="MPZ20" s="9"/>
      <c r="MQA20" s="9"/>
      <c r="MQB20" s="9"/>
      <c r="MQC20" s="9"/>
      <c r="MQD20" s="9"/>
      <c r="MQE20" s="9"/>
      <c r="MQF20" s="9"/>
      <c r="MQG20" s="9"/>
      <c r="MQH20" s="9"/>
      <c r="MQI20" s="9"/>
      <c r="MQJ20" s="9"/>
      <c r="MQK20" s="9"/>
      <c r="MQL20" s="9"/>
      <c r="MQM20" s="9"/>
      <c r="MQN20" s="9"/>
      <c r="MQO20" s="9"/>
      <c r="MQP20" s="9"/>
      <c r="MQQ20" s="9"/>
      <c r="MQR20" s="9"/>
      <c r="MQS20" s="9"/>
      <c r="MQT20" s="9"/>
      <c r="MQU20" s="9"/>
      <c r="MQV20" s="9"/>
      <c r="MQW20" s="9"/>
      <c r="MQX20" s="9"/>
      <c r="MQY20" s="9"/>
      <c r="MQZ20" s="9"/>
      <c r="MRA20" s="9"/>
      <c r="MRB20" s="9"/>
      <c r="MRC20" s="9"/>
      <c r="MRD20" s="9"/>
      <c r="MRE20" s="9"/>
      <c r="MRF20" s="9"/>
      <c r="MRG20" s="9"/>
      <c r="MRH20" s="9"/>
      <c r="MRI20" s="9"/>
      <c r="MRJ20" s="9"/>
      <c r="MRK20" s="9"/>
      <c r="MRL20" s="9"/>
      <c r="MRM20" s="9"/>
      <c r="MRN20" s="9"/>
      <c r="MRO20" s="9"/>
      <c r="MRP20" s="9"/>
      <c r="MRQ20" s="9"/>
      <c r="MRR20" s="9"/>
      <c r="MRS20" s="9"/>
      <c r="MRT20" s="9"/>
      <c r="MRU20" s="9"/>
      <c r="MRV20" s="9"/>
      <c r="MRW20" s="9"/>
      <c r="MRX20" s="9"/>
      <c r="MRY20" s="9"/>
      <c r="MRZ20" s="9"/>
      <c r="MSA20" s="9"/>
      <c r="MSB20" s="9"/>
      <c r="MSC20" s="9"/>
      <c r="MSD20" s="9"/>
      <c r="MSE20" s="9"/>
      <c r="MSF20" s="9"/>
      <c r="MSG20" s="9"/>
      <c r="MSH20" s="9"/>
      <c r="MSI20" s="9"/>
      <c r="MSJ20" s="9"/>
      <c r="MSK20" s="9"/>
      <c r="MSL20" s="9"/>
      <c r="MSM20" s="9"/>
      <c r="MSN20" s="9"/>
      <c r="MSO20" s="9"/>
      <c r="MSP20" s="9"/>
      <c r="MSQ20" s="9"/>
      <c r="MSR20" s="9"/>
      <c r="MSS20" s="9"/>
      <c r="MST20" s="9"/>
      <c r="MSU20" s="9"/>
      <c r="MSV20" s="9"/>
      <c r="MSW20" s="9"/>
      <c r="MSX20" s="9"/>
      <c r="MSY20" s="9"/>
      <c r="MSZ20" s="9"/>
      <c r="MTA20" s="9"/>
      <c r="MTB20" s="9"/>
      <c r="MTC20" s="9"/>
      <c r="MTD20" s="9"/>
      <c r="MTE20" s="9"/>
      <c r="MTF20" s="9"/>
      <c r="MTG20" s="9"/>
      <c r="MTH20" s="9"/>
      <c r="MTI20" s="9"/>
      <c r="MTJ20" s="9"/>
      <c r="MTK20" s="9"/>
      <c r="MTL20" s="9"/>
      <c r="MTM20" s="9"/>
      <c r="MTN20" s="9"/>
      <c r="MTO20" s="9"/>
      <c r="MTP20" s="9"/>
      <c r="MTQ20" s="9"/>
      <c r="MTR20" s="9"/>
      <c r="MTS20" s="9"/>
      <c r="MTT20" s="9"/>
      <c r="MTU20" s="9"/>
      <c r="MTV20" s="9"/>
      <c r="MTW20" s="9"/>
      <c r="MTX20" s="9"/>
      <c r="MTY20" s="9"/>
      <c r="MTZ20" s="9"/>
      <c r="MUA20" s="9"/>
      <c r="MUB20" s="9"/>
      <c r="MUC20" s="9"/>
      <c r="MUD20" s="9"/>
      <c r="MUE20" s="9"/>
      <c r="MUF20" s="9"/>
      <c r="MUG20" s="9"/>
      <c r="MUH20" s="9"/>
      <c r="MUI20" s="9"/>
      <c r="MUJ20" s="9"/>
      <c r="MUK20" s="9"/>
      <c r="MUL20" s="9"/>
      <c r="MUM20" s="9"/>
      <c r="MUN20" s="9"/>
      <c r="MUO20" s="9"/>
      <c r="MUP20" s="9"/>
      <c r="MUQ20" s="9"/>
      <c r="MUR20" s="9"/>
      <c r="MUS20" s="9"/>
      <c r="MUT20" s="9"/>
      <c r="MUU20" s="9"/>
      <c r="MUV20" s="9"/>
      <c r="MUW20" s="9"/>
      <c r="MUX20" s="9"/>
      <c r="MUY20" s="9"/>
      <c r="MUZ20" s="9"/>
      <c r="MVA20" s="9"/>
      <c r="MVB20" s="9"/>
      <c r="MVC20" s="9"/>
      <c r="MVD20" s="9"/>
      <c r="MVE20" s="9"/>
      <c r="MVF20" s="9"/>
      <c r="MVG20" s="9"/>
      <c r="MVH20" s="9"/>
      <c r="MVI20" s="9"/>
      <c r="MVJ20" s="9"/>
      <c r="MVK20" s="9"/>
      <c r="MVL20" s="9"/>
      <c r="MVM20" s="9"/>
      <c r="MVN20" s="9"/>
      <c r="MVO20" s="9"/>
      <c r="MVP20" s="9"/>
      <c r="MVQ20" s="9"/>
      <c r="MVR20" s="9"/>
      <c r="MVS20" s="9"/>
      <c r="MVT20" s="9"/>
      <c r="MVU20" s="9"/>
      <c r="MVV20" s="9"/>
      <c r="MVW20" s="9"/>
      <c r="MVX20" s="9"/>
      <c r="MVY20" s="9"/>
      <c r="MVZ20" s="9"/>
      <c r="MWA20" s="9"/>
      <c r="MWB20" s="9"/>
      <c r="MWC20" s="9"/>
      <c r="MWD20" s="9"/>
      <c r="MWE20" s="9"/>
      <c r="MWF20" s="9"/>
      <c r="MWG20" s="9"/>
      <c r="MWH20" s="9"/>
      <c r="MWI20" s="9"/>
      <c r="MWJ20" s="9"/>
      <c r="MWK20" s="9"/>
      <c r="MWL20" s="9"/>
      <c r="MWM20" s="9"/>
      <c r="MWN20" s="9"/>
      <c r="MWO20" s="9"/>
      <c r="MWP20" s="9"/>
      <c r="MWQ20" s="9"/>
      <c r="MWR20" s="9"/>
      <c r="MWS20" s="9"/>
      <c r="MWT20" s="9"/>
      <c r="MWU20" s="9"/>
      <c r="MWV20" s="9"/>
      <c r="MWW20" s="9"/>
      <c r="MWX20" s="9"/>
      <c r="MWY20" s="9"/>
      <c r="MWZ20" s="9"/>
      <c r="MXA20" s="9"/>
      <c r="MXB20" s="9"/>
      <c r="MXC20" s="9"/>
      <c r="MXD20" s="9"/>
      <c r="MXE20" s="9"/>
      <c r="MXF20" s="9"/>
      <c r="MXG20" s="9"/>
      <c r="MXH20" s="9"/>
      <c r="MXI20" s="9"/>
      <c r="MXJ20" s="9"/>
      <c r="MXK20" s="9"/>
      <c r="MXL20" s="9"/>
      <c r="MXM20" s="9"/>
      <c r="MXN20" s="9"/>
      <c r="MXO20" s="9"/>
      <c r="MXP20" s="9"/>
      <c r="MXQ20" s="9"/>
      <c r="MXR20" s="9"/>
      <c r="MXS20" s="9"/>
      <c r="MXT20" s="9"/>
      <c r="MXU20" s="9"/>
      <c r="MXV20" s="9"/>
      <c r="MXW20" s="9"/>
      <c r="MXX20" s="9"/>
      <c r="MXY20" s="9"/>
      <c r="MXZ20" s="9"/>
      <c r="MYA20" s="9"/>
      <c r="MYB20" s="9"/>
      <c r="MYC20" s="9"/>
      <c r="MYD20" s="9"/>
      <c r="MYE20" s="9"/>
      <c r="MYF20" s="9"/>
      <c r="MYG20" s="9"/>
      <c r="MYH20" s="9"/>
      <c r="MYI20" s="9"/>
      <c r="MYJ20" s="9"/>
      <c r="MYK20" s="9"/>
      <c r="MYL20" s="9"/>
      <c r="MYM20" s="9"/>
      <c r="MYN20" s="9"/>
      <c r="MYO20" s="9"/>
      <c r="MYP20" s="9"/>
      <c r="MYQ20" s="9"/>
      <c r="MYR20" s="9"/>
      <c r="MYS20" s="9"/>
      <c r="MYT20" s="9"/>
      <c r="MYU20" s="9"/>
      <c r="MYV20" s="9"/>
      <c r="MYW20" s="9"/>
      <c r="MYX20" s="9"/>
      <c r="MYY20" s="9"/>
      <c r="MYZ20" s="9"/>
      <c r="MZA20" s="9"/>
      <c r="MZB20" s="9"/>
      <c r="MZC20" s="9"/>
      <c r="MZD20" s="9"/>
      <c r="MZE20" s="9"/>
      <c r="MZF20" s="9"/>
      <c r="MZG20" s="9"/>
      <c r="MZH20" s="9"/>
      <c r="MZI20" s="9"/>
      <c r="MZJ20" s="9"/>
      <c r="MZK20" s="9"/>
      <c r="MZL20" s="9"/>
      <c r="MZM20" s="9"/>
      <c r="MZN20" s="9"/>
      <c r="MZO20" s="9"/>
      <c r="MZP20" s="9"/>
      <c r="MZQ20" s="9"/>
      <c r="MZR20" s="9"/>
      <c r="MZS20" s="9"/>
      <c r="MZT20" s="9"/>
      <c r="MZU20" s="9"/>
      <c r="MZV20" s="9"/>
      <c r="MZW20" s="9"/>
      <c r="MZX20" s="9"/>
      <c r="MZY20" s="9"/>
      <c r="MZZ20" s="9"/>
      <c r="NAA20" s="9"/>
      <c r="NAB20" s="9"/>
      <c r="NAC20" s="9"/>
      <c r="NAD20" s="9"/>
      <c r="NAE20" s="9"/>
      <c r="NAF20" s="9"/>
      <c r="NAG20" s="9"/>
      <c r="NAH20" s="9"/>
      <c r="NAI20" s="9"/>
      <c r="NAJ20" s="9"/>
      <c r="NAK20" s="9"/>
      <c r="NAL20" s="9"/>
      <c r="NAM20" s="9"/>
      <c r="NAN20" s="9"/>
      <c r="NAO20" s="9"/>
      <c r="NAP20" s="9"/>
      <c r="NAQ20" s="9"/>
      <c r="NAR20" s="9"/>
      <c r="NAS20" s="9"/>
      <c r="NAT20" s="9"/>
      <c r="NAU20" s="9"/>
      <c r="NAV20" s="9"/>
      <c r="NAW20" s="9"/>
      <c r="NAX20" s="9"/>
      <c r="NAY20" s="9"/>
      <c r="NAZ20" s="9"/>
      <c r="NBA20" s="9"/>
      <c r="NBB20" s="9"/>
      <c r="NBC20" s="9"/>
      <c r="NBD20" s="9"/>
      <c r="NBE20" s="9"/>
      <c r="NBF20" s="9"/>
      <c r="NBG20" s="9"/>
      <c r="NBH20" s="9"/>
      <c r="NBI20" s="9"/>
      <c r="NBJ20" s="9"/>
      <c r="NBK20" s="9"/>
      <c r="NBL20" s="9"/>
      <c r="NBM20" s="9"/>
      <c r="NBN20" s="9"/>
      <c r="NBO20" s="9"/>
      <c r="NBP20" s="9"/>
      <c r="NBQ20" s="9"/>
      <c r="NBR20" s="9"/>
      <c r="NBS20" s="9"/>
      <c r="NBT20" s="9"/>
      <c r="NBU20" s="9"/>
      <c r="NBV20" s="9"/>
      <c r="NBW20" s="9"/>
      <c r="NBX20" s="9"/>
      <c r="NBY20" s="9"/>
      <c r="NBZ20" s="9"/>
      <c r="NCA20" s="9"/>
      <c r="NCB20" s="9"/>
      <c r="NCC20" s="9"/>
      <c r="NCD20" s="9"/>
      <c r="NCE20" s="9"/>
      <c r="NCF20" s="9"/>
      <c r="NCG20" s="9"/>
      <c r="NCH20" s="9"/>
      <c r="NCI20" s="9"/>
      <c r="NCJ20" s="9"/>
      <c r="NCK20" s="9"/>
      <c r="NCL20" s="9"/>
      <c r="NCM20" s="9"/>
      <c r="NCN20" s="9"/>
      <c r="NCO20" s="9"/>
      <c r="NCP20" s="9"/>
      <c r="NCQ20" s="9"/>
      <c r="NCR20" s="9"/>
      <c r="NCS20" s="9"/>
      <c r="NCT20" s="9"/>
      <c r="NCU20" s="9"/>
      <c r="NCV20" s="9"/>
      <c r="NCW20" s="9"/>
      <c r="NCX20" s="9"/>
      <c r="NCY20" s="9"/>
      <c r="NCZ20" s="9"/>
      <c r="NDA20" s="9"/>
      <c r="NDB20" s="9"/>
      <c r="NDC20" s="9"/>
      <c r="NDD20" s="9"/>
      <c r="NDE20" s="9"/>
      <c r="NDF20" s="9"/>
      <c r="NDG20" s="9"/>
      <c r="NDH20" s="9"/>
      <c r="NDI20" s="9"/>
      <c r="NDJ20" s="9"/>
      <c r="NDK20" s="9"/>
      <c r="NDL20" s="9"/>
      <c r="NDM20" s="9"/>
      <c r="NDN20" s="9"/>
      <c r="NDO20" s="9"/>
      <c r="NDP20" s="9"/>
      <c r="NDQ20" s="9"/>
      <c r="NDR20" s="9"/>
      <c r="NDS20" s="9"/>
      <c r="NDT20" s="9"/>
      <c r="NDU20" s="9"/>
      <c r="NDV20" s="9"/>
      <c r="NDW20" s="9"/>
      <c r="NDX20" s="9"/>
      <c r="NDY20" s="9"/>
      <c r="NDZ20" s="9"/>
      <c r="NEA20" s="9"/>
      <c r="NEB20" s="9"/>
      <c r="NEC20" s="9"/>
      <c r="NED20" s="9"/>
      <c r="NEE20" s="9"/>
      <c r="NEF20" s="9"/>
      <c r="NEG20" s="9"/>
      <c r="NEH20" s="9"/>
      <c r="NEI20" s="9"/>
      <c r="NEJ20" s="9"/>
      <c r="NEK20" s="9"/>
      <c r="NEL20" s="9"/>
      <c r="NEM20" s="9"/>
      <c r="NEN20" s="9"/>
      <c r="NEO20" s="9"/>
      <c r="NEP20" s="9"/>
      <c r="NEQ20" s="9"/>
      <c r="NER20" s="9"/>
      <c r="NES20" s="9"/>
      <c r="NET20" s="9"/>
      <c r="NEU20" s="9"/>
      <c r="NEV20" s="9"/>
      <c r="NEW20" s="9"/>
      <c r="NEX20" s="9"/>
      <c r="NEY20" s="9"/>
      <c r="NEZ20" s="9"/>
      <c r="NFA20" s="9"/>
      <c r="NFB20" s="9"/>
      <c r="NFC20" s="9"/>
      <c r="NFD20" s="9"/>
      <c r="NFE20" s="9"/>
      <c r="NFF20" s="9"/>
      <c r="NFG20" s="9"/>
      <c r="NFH20" s="9"/>
      <c r="NFI20" s="9"/>
      <c r="NFJ20" s="9"/>
      <c r="NFK20" s="9"/>
      <c r="NFL20" s="9"/>
      <c r="NFM20" s="9"/>
      <c r="NFN20" s="9"/>
      <c r="NFO20" s="9"/>
      <c r="NFP20" s="9"/>
      <c r="NFQ20" s="9"/>
      <c r="NFR20" s="9"/>
      <c r="NFS20" s="9"/>
      <c r="NFT20" s="9"/>
      <c r="NFU20" s="9"/>
      <c r="NFV20" s="9"/>
      <c r="NFW20" s="9"/>
      <c r="NFX20" s="9"/>
      <c r="NFY20" s="9"/>
      <c r="NFZ20" s="9"/>
      <c r="NGA20" s="9"/>
      <c r="NGB20" s="9"/>
      <c r="NGC20" s="9"/>
      <c r="NGD20" s="9"/>
      <c r="NGE20" s="9"/>
      <c r="NGF20" s="9"/>
      <c r="NGG20" s="9"/>
      <c r="NGH20" s="9"/>
      <c r="NGI20" s="9"/>
      <c r="NGJ20" s="9"/>
      <c r="NGK20" s="9"/>
      <c r="NGL20" s="9"/>
      <c r="NGM20" s="9"/>
      <c r="NGN20" s="9"/>
      <c r="NGO20" s="9"/>
      <c r="NGP20" s="9"/>
      <c r="NGQ20" s="9"/>
      <c r="NGR20" s="9"/>
      <c r="NGS20" s="9"/>
      <c r="NGT20" s="9"/>
      <c r="NGU20" s="9"/>
      <c r="NGV20" s="9"/>
      <c r="NGW20" s="9"/>
      <c r="NGX20" s="9"/>
      <c r="NGY20" s="9"/>
      <c r="NGZ20" s="9"/>
      <c r="NHA20" s="9"/>
      <c r="NHB20" s="9"/>
      <c r="NHC20" s="9"/>
      <c r="NHD20" s="9"/>
      <c r="NHE20" s="9"/>
      <c r="NHF20" s="9"/>
      <c r="NHG20" s="9"/>
      <c r="NHH20" s="9"/>
      <c r="NHI20" s="9"/>
      <c r="NHJ20" s="9"/>
      <c r="NHK20" s="9"/>
      <c r="NHL20" s="9"/>
      <c r="NHM20" s="9"/>
      <c r="NHN20" s="9"/>
      <c r="NHO20" s="9"/>
      <c r="NHP20" s="9"/>
      <c r="NHQ20" s="9"/>
      <c r="NHR20" s="9"/>
      <c r="NHS20" s="9"/>
      <c r="NHT20" s="9"/>
      <c r="NHU20" s="9"/>
      <c r="NHV20" s="9"/>
      <c r="NHW20" s="9"/>
      <c r="NHX20" s="9"/>
      <c r="NHY20" s="9"/>
      <c r="NHZ20" s="9"/>
      <c r="NIA20" s="9"/>
      <c r="NIB20" s="9"/>
      <c r="NIC20" s="9"/>
      <c r="NID20" s="9"/>
      <c r="NIE20" s="9"/>
      <c r="NIF20" s="9"/>
      <c r="NIG20" s="9"/>
      <c r="NIH20" s="9"/>
      <c r="NII20" s="9"/>
      <c r="NIJ20" s="9"/>
      <c r="NIK20" s="9"/>
      <c r="NIL20" s="9"/>
      <c r="NIM20" s="9"/>
      <c r="NIN20" s="9"/>
      <c r="NIO20" s="9"/>
      <c r="NIP20" s="9"/>
      <c r="NIQ20" s="9"/>
      <c r="NIR20" s="9"/>
      <c r="NIS20" s="9"/>
      <c r="NIT20" s="9"/>
      <c r="NIU20" s="9"/>
      <c r="NIV20" s="9"/>
      <c r="NIW20" s="9"/>
      <c r="NIX20" s="9"/>
      <c r="NIY20" s="9"/>
      <c r="NIZ20" s="9"/>
      <c r="NJA20" s="9"/>
      <c r="NJB20" s="9"/>
      <c r="NJC20" s="9"/>
      <c r="NJD20" s="9"/>
      <c r="NJE20" s="9"/>
      <c r="NJF20" s="9"/>
      <c r="NJG20" s="9"/>
      <c r="NJH20" s="9"/>
      <c r="NJI20" s="9"/>
      <c r="NJJ20" s="9"/>
      <c r="NJK20" s="9"/>
      <c r="NJL20" s="9"/>
      <c r="NJM20" s="9"/>
      <c r="NJN20" s="9"/>
      <c r="NJO20" s="9"/>
      <c r="NJP20" s="9"/>
      <c r="NJQ20" s="9"/>
      <c r="NJR20" s="9"/>
      <c r="NJS20" s="9"/>
      <c r="NJT20" s="9"/>
      <c r="NJU20" s="9"/>
      <c r="NJV20" s="9"/>
      <c r="NJW20" s="9"/>
      <c r="NJX20" s="9"/>
      <c r="NJY20" s="9"/>
      <c r="NJZ20" s="9"/>
      <c r="NKA20" s="9"/>
      <c r="NKB20" s="9"/>
      <c r="NKC20" s="9"/>
      <c r="NKD20" s="9"/>
      <c r="NKE20" s="9"/>
      <c r="NKF20" s="9"/>
      <c r="NKG20" s="9"/>
      <c r="NKH20" s="9"/>
      <c r="NKI20" s="9"/>
      <c r="NKJ20" s="9"/>
      <c r="NKK20" s="9"/>
      <c r="NKL20" s="9"/>
      <c r="NKM20" s="9"/>
      <c r="NKN20" s="9"/>
      <c r="NKO20" s="9"/>
      <c r="NKP20" s="9"/>
      <c r="NKQ20" s="9"/>
      <c r="NKR20" s="9"/>
      <c r="NKS20" s="9"/>
      <c r="NKT20" s="9"/>
      <c r="NKU20" s="9"/>
      <c r="NKV20" s="9"/>
      <c r="NKW20" s="9"/>
      <c r="NKX20" s="9"/>
      <c r="NKY20" s="9"/>
      <c r="NKZ20" s="9"/>
      <c r="NLA20" s="9"/>
      <c r="NLB20" s="9"/>
      <c r="NLC20" s="9"/>
      <c r="NLD20" s="9"/>
      <c r="NLE20" s="9"/>
      <c r="NLF20" s="9"/>
      <c r="NLG20" s="9"/>
      <c r="NLH20" s="9"/>
      <c r="NLI20" s="9"/>
      <c r="NLJ20" s="9"/>
      <c r="NLK20" s="9"/>
      <c r="NLL20" s="9"/>
      <c r="NLM20" s="9"/>
      <c r="NLN20" s="9"/>
      <c r="NLO20" s="9"/>
      <c r="NLP20" s="9"/>
      <c r="NLQ20" s="9"/>
      <c r="NLR20" s="9"/>
      <c r="NLS20" s="9"/>
      <c r="NLT20" s="9"/>
      <c r="NLU20" s="9"/>
      <c r="NLV20" s="9"/>
      <c r="NLW20" s="9"/>
      <c r="NLX20" s="9"/>
      <c r="NLY20" s="9"/>
      <c r="NLZ20" s="9"/>
      <c r="NMA20" s="9"/>
      <c r="NMB20" s="9"/>
      <c r="NMC20" s="9"/>
      <c r="NMD20" s="9"/>
      <c r="NME20" s="9"/>
      <c r="NMF20" s="9"/>
      <c r="NMG20" s="9"/>
      <c r="NMH20" s="9"/>
      <c r="NMI20" s="9"/>
      <c r="NMJ20" s="9"/>
      <c r="NMK20" s="9"/>
      <c r="NML20" s="9"/>
      <c r="NMM20" s="9"/>
      <c r="NMN20" s="9"/>
      <c r="NMO20" s="9"/>
      <c r="NMP20" s="9"/>
      <c r="NMQ20" s="9"/>
      <c r="NMR20" s="9"/>
      <c r="NMS20" s="9"/>
      <c r="NMT20" s="9"/>
      <c r="NMU20" s="9"/>
      <c r="NMV20" s="9"/>
      <c r="NMW20" s="9"/>
      <c r="NMX20" s="9"/>
      <c r="NMY20" s="9"/>
      <c r="NMZ20" s="9"/>
      <c r="NNA20" s="9"/>
      <c r="NNB20" s="9"/>
      <c r="NNC20" s="9"/>
      <c r="NND20" s="9"/>
      <c r="NNE20" s="9"/>
      <c r="NNF20" s="9"/>
      <c r="NNG20" s="9"/>
      <c r="NNH20" s="9"/>
      <c r="NNI20" s="9"/>
      <c r="NNJ20" s="9"/>
      <c r="NNK20" s="9"/>
      <c r="NNL20" s="9"/>
      <c r="NNM20" s="9"/>
      <c r="NNN20" s="9"/>
      <c r="NNO20" s="9"/>
      <c r="NNP20" s="9"/>
      <c r="NNQ20" s="9"/>
      <c r="NNR20" s="9"/>
      <c r="NNS20" s="9"/>
      <c r="NNT20" s="9"/>
      <c r="NNU20" s="9"/>
      <c r="NNV20" s="9"/>
      <c r="NNW20" s="9"/>
      <c r="NNX20" s="9"/>
      <c r="NNY20" s="9"/>
      <c r="NNZ20" s="9"/>
      <c r="NOA20" s="9"/>
      <c r="NOB20" s="9"/>
      <c r="NOC20" s="9"/>
      <c r="NOD20" s="9"/>
      <c r="NOE20" s="9"/>
      <c r="NOF20" s="9"/>
      <c r="NOG20" s="9"/>
      <c r="NOH20" s="9"/>
      <c r="NOI20" s="9"/>
      <c r="NOJ20" s="9"/>
      <c r="NOK20" s="9"/>
      <c r="NOL20" s="9"/>
      <c r="NOM20" s="9"/>
      <c r="NON20" s="9"/>
      <c r="NOO20" s="9"/>
      <c r="NOP20" s="9"/>
      <c r="NOQ20" s="9"/>
      <c r="NOR20" s="9"/>
      <c r="NOS20" s="9"/>
      <c r="NOT20" s="9"/>
      <c r="NOU20" s="9"/>
      <c r="NOV20" s="9"/>
      <c r="NOW20" s="9"/>
      <c r="NOX20" s="9"/>
      <c r="NOY20" s="9"/>
      <c r="NOZ20" s="9"/>
      <c r="NPA20" s="9"/>
      <c r="NPB20" s="9"/>
      <c r="NPC20" s="9"/>
      <c r="NPD20" s="9"/>
      <c r="NPE20" s="9"/>
      <c r="NPF20" s="9"/>
      <c r="NPG20" s="9"/>
      <c r="NPH20" s="9"/>
      <c r="NPI20" s="9"/>
      <c r="NPJ20" s="9"/>
      <c r="NPK20" s="9"/>
      <c r="NPL20" s="9"/>
      <c r="NPM20" s="9"/>
      <c r="NPN20" s="9"/>
      <c r="NPO20" s="9"/>
      <c r="NPP20" s="9"/>
      <c r="NPQ20" s="9"/>
      <c r="NPR20" s="9"/>
      <c r="NPS20" s="9"/>
      <c r="NPT20" s="9"/>
      <c r="NPU20" s="9"/>
      <c r="NPV20" s="9"/>
      <c r="NPW20" s="9"/>
      <c r="NPX20" s="9"/>
      <c r="NPY20" s="9"/>
      <c r="NPZ20" s="9"/>
      <c r="NQA20" s="9"/>
      <c r="NQB20" s="9"/>
      <c r="NQC20" s="9"/>
      <c r="NQD20" s="9"/>
      <c r="NQE20" s="9"/>
      <c r="NQF20" s="9"/>
      <c r="NQG20" s="9"/>
      <c r="NQH20" s="9"/>
      <c r="NQI20" s="9"/>
      <c r="NQJ20" s="9"/>
      <c r="NQK20" s="9"/>
      <c r="NQL20" s="9"/>
      <c r="NQM20" s="9"/>
      <c r="NQN20" s="9"/>
      <c r="NQO20" s="9"/>
      <c r="NQP20" s="9"/>
      <c r="NQQ20" s="9"/>
      <c r="NQR20" s="9"/>
      <c r="NQS20" s="9"/>
      <c r="NQT20" s="9"/>
      <c r="NQU20" s="9"/>
      <c r="NQV20" s="9"/>
      <c r="NQW20" s="9"/>
      <c r="NQX20" s="9"/>
      <c r="NQY20" s="9"/>
      <c r="NQZ20" s="9"/>
      <c r="NRA20" s="9"/>
      <c r="NRB20" s="9"/>
      <c r="NRC20" s="9"/>
      <c r="NRD20" s="9"/>
      <c r="NRE20" s="9"/>
      <c r="NRF20" s="9"/>
      <c r="NRG20" s="9"/>
      <c r="NRH20" s="9"/>
      <c r="NRI20" s="9"/>
      <c r="NRJ20" s="9"/>
      <c r="NRK20" s="9"/>
      <c r="NRL20" s="9"/>
      <c r="NRM20" s="9"/>
      <c r="NRN20" s="9"/>
      <c r="NRO20" s="9"/>
      <c r="NRP20" s="9"/>
      <c r="NRQ20" s="9"/>
      <c r="NRR20" s="9"/>
      <c r="NRS20" s="9"/>
      <c r="NRT20" s="9"/>
      <c r="NRU20" s="9"/>
      <c r="NRV20" s="9"/>
      <c r="NRW20" s="9"/>
      <c r="NRX20" s="9"/>
      <c r="NRY20" s="9"/>
      <c r="NRZ20" s="9"/>
      <c r="NSA20" s="9"/>
      <c r="NSB20" s="9"/>
      <c r="NSC20" s="9"/>
      <c r="NSD20" s="9"/>
      <c r="NSE20" s="9"/>
      <c r="NSF20" s="9"/>
      <c r="NSG20" s="9"/>
      <c r="NSH20" s="9"/>
      <c r="NSI20" s="9"/>
      <c r="NSJ20" s="9"/>
      <c r="NSK20" s="9"/>
      <c r="NSL20" s="9"/>
      <c r="NSM20" s="9"/>
      <c r="NSN20" s="9"/>
      <c r="NSO20" s="9"/>
      <c r="NSP20" s="9"/>
      <c r="NSQ20" s="9"/>
      <c r="NSR20" s="9"/>
      <c r="NSS20" s="9"/>
      <c r="NST20" s="9"/>
      <c r="NSU20" s="9"/>
      <c r="NSV20" s="9"/>
      <c r="NSW20" s="9"/>
      <c r="NSX20" s="9"/>
      <c r="NSY20" s="9"/>
      <c r="NSZ20" s="9"/>
      <c r="NTA20" s="9"/>
      <c r="NTB20" s="9"/>
      <c r="NTC20" s="9"/>
      <c r="NTD20" s="9"/>
      <c r="NTE20" s="9"/>
      <c r="NTF20" s="9"/>
      <c r="NTG20" s="9"/>
      <c r="NTH20" s="9"/>
      <c r="NTI20" s="9"/>
      <c r="NTJ20" s="9"/>
      <c r="NTK20" s="9"/>
      <c r="NTL20" s="9"/>
      <c r="NTM20" s="9"/>
      <c r="NTN20" s="9"/>
      <c r="NTO20" s="9"/>
      <c r="NTP20" s="9"/>
      <c r="NTQ20" s="9"/>
      <c r="NTR20" s="9"/>
      <c r="NTS20" s="9"/>
      <c r="NTT20" s="9"/>
      <c r="NTU20" s="9"/>
      <c r="NTV20" s="9"/>
      <c r="NTW20" s="9"/>
      <c r="NTX20" s="9"/>
      <c r="NTY20" s="9"/>
      <c r="NTZ20" s="9"/>
      <c r="NUA20" s="9"/>
      <c r="NUB20" s="9"/>
      <c r="NUC20" s="9"/>
      <c r="NUD20" s="9"/>
      <c r="NUE20" s="9"/>
      <c r="NUF20" s="9"/>
      <c r="NUG20" s="9"/>
      <c r="NUH20" s="9"/>
      <c r="NUI20" s="9"/>
      <c r="NUJ20" s="9"/>
      <c r="NUK20" s="9"/>
      <c r="NUL20" s="9"/>
      <c r="NUM20" s="9"/>
      <c r="NUN20" s="9"/>
      <c r="NUO20" s="9"/>
      <c r="NUP20" s="9"/>
      <c r="NUQ20" s="9"/>
      <c r="NUR20" s="9"/>
      <c r="NUS20" s="9"/>
      <c r="NUT20" s="9"/>
      <c r="NUU20" s="9"/>
      <c r="NUV20" s="9"/>
      <c r="NUW20" s="9"/>
      <c r="NUX20" s="9"/>
      <c r="NUY20" s="9"/>
      <c r="NUZ20" s="9"/>
      <c r="NVA20" s="9"/>
      <c r="NVB20" s="9"/>
      <c r="NVC20" s="9"/>
      <c r="NVD20" s="9"/>
      <c r="NVE20" s="9"/>
      <c r="NVF20" s="9"/>
      <c r="NVG20" s="9"/>
      <c r="NVH20" s="9"/>
      <c r="NVI20" s="9"/>
      <c r="NVJ20" s="9"/>
      <c r="NVK20" s="9"/>
      <c r="NVL20" s="9"/>
      <c r="NVM20" s="9"/>
      <c r="NVN20" s="9"/>
      <c r="NVO20" s="9"/>
      <c r="NVP20" s="9"/>
      <c r="NVQ20" s="9"/>
      <c r="NVR20" s="9"/>
      <c r="NVS20" s="9"/>
      <c r="NVT20" s="9"/>
      <c r="NVU20" s="9"/>
      <c r="NVV20" s="9"/>
      <c r="NVW20" s="9"/>
      <c r="NVX20" s="9"/>
      <c r="NVY20" s="9"/>
      <c r="NVZ20" s="9"/>
      <c r="NWA20" s="9"/>
      <c r="NWB20" s="9"/>
      <c r="NWC20" s="9"/>
      <c r="NWD20" s="9"/>
      <c r="NWE20" s="9"/>
      <c r="NWF20" s="9"/>
      <c r="NWG20" s="9"/>
      <c r="NWH20" s="9"/>
      <c r="NWI20" s="9"/>
      <c r="NWJ20" s="9"/>
      <c r="NWK20" s="9"/>
      <c r="NWL20" s="9"/>
      <c r="NWM20" s="9"/>
      <c r="NWN20" s="9"/>
      <c r="NWO20" s="9"/>
      <c r="NWP20" s="9"/>
      <c r="NWQ20" s="9"/>
      <c r="NWR20" s="9"/>
      <c r="NWS20" s="9"/>
      <c r="NWT20" s="9"/>
      <c r="NWU20" s="9"/>
      <c r="NWV20" s="9"/>
      <c r="NWW20" s="9"/>
      <c r="NWX20" s="9"/>
      <c r="NWY20" s="9"/>
      <c r="NWZ20" s="9"/>
      <c r="NXA20" s="9"/>
      <c r="NXB20" s="9"/>
      <c r="NXC20" s="9"/>
      <c r="NXD20" s="9"/>
      <c r="NXE20" s="9"/>
      <c r="NXF20" s="9"/>
      <c r="NXG20" s="9"/>
      <c r="NXH20" s="9"/>
      <c r="NXI20" s="9"/>
      <c r="NXJ20" s="9"/>
      <c r="NXK20" s="9"/>
      <c r="NXL20" s="9"/>
      <c r="NXM20" s="9"/>
      <c r="NXN20" s="9"/>
      <c r="NXO20" s="9"/>
      <c r="NXP20" s="9"/>
      <c r="NXQ20" s="9"/>
      <c r="NXR20" s="9"/>
      <c r="NXS20" s="9"/>
      <c r="NXT20" s="9"/>
      <c r="NXU20" s="9"/>
      <c r="NXV20" s="9"/>
      <c r="NXW20" s="9"/>
      <c r="NXX20" s="9"/>
      <c r="NXY20" s="9"/>
      <c r="NXZ20" s="9"/>
      <c r="NYA20" s="9"/>
      <c r="NYB20" s="9"/>
      <c r="NYC20" s="9"/>
      <c r="NYD20" s="9"/>
      <c r="NYE20" s="9"/>
      <c r="NYF20" s="9"/>
      <c r="NYG20" s="9"/>
      <c r="NYH20" s="9"/>
      <c r="NYI20" s="9"/>
      <c r="NYJ20" s="9"/>
      <c r="NYK20" s="9"/>
      <c r="NYL20" s="9"/>
      <c r="NYM20" s="9"/>
      <c r="NYN20" s="9"/>
      <c r="NYO20" s="9"/>
      <c r="NYP20" s="9"/>
      <c r="NYQ20" s="9"/>
      <c r="NYR20" s="9"/>
      <c r="NYS20" s="9"/>
      <c r="NYT20" s="9"/>
      <c r="NYU20" s="9"/>
      <c r="NYV20" s="9"/>
      <c r="NYW20" s="9"/>
      <c r="NYX20" s="9"/>
      <c r="NYY20" s="9"/>
      <c r="NYZ20" s="9"/>
      <c r="NZA20" s="9"/>
      <c r="NZB20" s="9"/>
      <c r="NZC20" s="9"/>
      <c r="NZD20" s="9"/>
      <c r="NZE20" s="9"/>
      <c r="NZF20" s="9"/>
      <c r="NZG20" s="9"/>
      <c r="NZH20" s="9"/>
      <c r="NZI20" s="9"/>
      <c r="NZJ20" s="9"/>
      <c r="NZK20" s="9"/>
      <c r="NZL20" s="9"/>
      <c r="NZM20" s="9"/>
      <c r="NZN20" s="9"/>
      <c r="NZO20" s="9"/>
      <c r="NZP20" s="9"/>
      <c r="NZQ20" s="9"/>
      <c r="NZR20" s="9"/>
      <c r="NZS20" s="9"/>
      <c r="NZT20" s="9"/>
      <c r="NZU20" s="9"/>
      <c r="NZV20" s="9"/>
      <c r="NZW20" s="9"/>
      <c r="NZX20" s="9"/>
      <c r="NZY20" s="9"/>
      <c r="NZZ20" s="9"/>
      <c r="OAA20" s="9"/>
      <c r="OAB20" s="9"/>
      <c r="OAC20" s="9"/>
      <c r="OAD20" s="9"/>
      <c r="OAE20" s="9"/>
      <c r="OAF20" s="9"/>
      <c r="OAG20" s="9"/>
      <c r="OAH20" s="9"/>
      <c r="OAI20" s="9"/>
      <c r="OAJ20" s="9"/>
      <c r="OAK20" s="9"/>
      <c r="OAL20" s="9"/>
      <c r="OAM20" s="9"/>
      <c r="OAN20" s="9"/>
      <c r="OAO20" s="9"/>
      <c r="OAP20" s="9"/>
      <c r="OAQ20" s="9"/>
      <c r="OAR20" s="9"/>
      <c r="OAS20" s="9"/>
      <c r="OAT20" s="9"/>
      <c r="OAU20" s="9"/>
      <c r="OAV20" s="9"/>
      <c r="OAW20" s="9"/>
      <c r="OAX20" s="9"/>
      <c r="OAY20" s="9"/>
      <c r="OAZ20" s="9"/>
      <c r="OBA20" s="9"/>
      <c r="OBB20" s="9"/>
      <c r="OBC20" s="9"/>
      <c r="OBD20" s="9"/>
      <c r="OBE20" s="9"/>
      <c r="OBF20" s="9"/>
      <c r="OBG20" s="9"/>
      <c r="OBH20" s="9"/>
      <c r="OBI20" s="9"/>
      <c r="OBJ20" s="9"/>
      <c r="OBK20" s="9"/>
      <c r="OBL20" s="9"/>
      <c r="OBM20" s="9"/>
      <c r="OBN20" s="9"/>
      <c r="OBO20" s="9"/>
      <c r="OBP20" s="9"/>
      <c r="OBQ20" s="9"/>
      <c r="OBR20" s="9"/>
      <c r="OBS20" s="9"/>
      <c r="OBT20" s="9"/>
      <c r="OBU20" s="9"/>
      <c r="OBV20" s="9"/>
      <c r="OBW20" s="9"/>
      <c r="OBX20" s="9"/>
      <c r="OBY20" s="9"/>
      <c r="OBZ20" s="9"/>
      <c r="OCA20" s="9"/>
      <c r="OCB20" s="9"/>
      <c r="OCC20" s="9"/>
      <c r="OCD20" s="9"/>
      <c r="OCE20" s="9"/>
      <c r="OCF20" s="9"/>
      <c r="OCG20" s="9"/>
      <c r="OCH20" s="9"/>
      <c r="OCI20" s="9"/>
      <c r="OCJ20" s="9"/>
      <c r="OCK20" s="9"/>
      <c r="OCL20" s="9"/>
      <c r="OCM20" s="9"/>
      <c r="OCN20" s="9"/>
      <c r="OCO20" s="9"/>
      <c r="OCP20" s="9"/>
      <c r="OCQ20" s="9"/>
      <c r="OCR20" s="9"/>
      <c r="OCS20" s="9"/>
      <c r="OCT20" s="9"/>
      <c r="OCU20" s="9"/>
      <c r="OCV20" s="9"/>
      <c r="OCW20" s="9"/>
      <c r="OCX20" s="9"/>
      <c r="OCY20" s="9"/>
      <c r="OCZ20" s="9"/>
      <c r="ODA20" s="9"/>
      <c r="ODB20" s="9"/>
      <c r="ODC20" s="9"/>
      <c r="ODD20" s="9"/>
      <c r="ODE20" s="9"/>
      <c r="ODF20" s="9"/>
      <c r="ODG20" s="9"/>
      <c r="ODH20" s="9"/>
      <c r="ODI20" s="9"/>
      <c r="ODJ20" s="9"/>
      <c r="ODK20" s="9"/>
      <c r="ODL20" s="9"/>
      <c r="ODM20" s="9"/>
      <c r="ODN20" s="9"/>
      <c r="ODO20" s="9"/>
      <c r="ODP20" s="9"/>
      <c r="ODQ20" s="9"/>
      <c r="ODR20" s="9"/>
      <c r="ODS20" s="9"/>
      <c r="ODT20" s="9"/>
      <c r="ODU20" s="9"/>
      <c r="ODV20" s="9"/>
      <c r="ODW20" s="9"/>
      <c r="ODX20" s="9"/>
      <c r="ODY20" s="9"/>
      <c r="ODZ20" s="9"/>
      <c r="OEA20" s="9"/>
      <c r="OEB20" s="9"/>
      <c r="OEC20" s="9"/>
      <c r="OED20" s="9"/>
      <c r="OEE20" s="9"/>
      <c r="OEF20" s="9"/>
      <c r="OEG20" s="9"/>
      <c r="OEH20" s="9"/>
      <c r="OEI20" s="9"/>
      <c r="OEJ20" s="9"/>
      <c r="OEK20" s="9"/>
      <c r="OEL20" s="9"/>
      <c r="OEM20" s="9"/>
      <c r="OEN20" s="9"/>
      <c r="OEO20" s="9"/>
      <c r="OEP20" s="9"/>
      <c r="OEQ20" s="9"/>
      <c r="OER20" s="9"/>
      <c r="OES20" s="9"/>
      <c r="OET20" s="9"/>
      <c r="OEU20" s="9"/>
      <c r="OEV20" s="9"/>
      <c r="OEW20" s="9"/>
      <c r="OEX20" s="9"/>
      <c r="OEY20" s="9"/>
      <c r="OEZ20" s="9"/>
      <c r="OFA20" s="9"/>
      <c r="OFB20" s="9"/>
      <c r="OFC20" s="9"/>
      <c r="OFD20" s="9"/>
      <c r="OFE20" s="9"/>
      <c r="OFF20" s="9"/>
      <c r="OFG20" s="9"/>
      <c r="OFH20" s="9"/>
      <c r="OFI20" s="9"/>
      <c r="OFJ20" s="9"/>
      <c r="OFK20" s="9"/>
      <c r="OFL20" s="9"/>
      <c r="OFM20" s="9"/>
      <c r="OFN20" s="9"/>
      <c r="OFO20" s="9"/>
      <c r="OFP20" s="9"/>
      <c r="OFQ20" s="9"/>
      <c r="OFR20" s="9"/>
      <c r="OFS20" s="9"/>
      <c r="OFT20" s="9"/>
      <c r="OFU20" s="9"/>
      <c r="OFV20" s="9"/>
      <c r="OFW20" s="9"/>
      <c r="OFX20" s="9"/>
      <c r="OFY20" s="9"/>
      <c r="OFZ20" s="9"/>
      <c r="OGA20" s="9"/>
      <c r="OGB20" s="9"/>
      <c r="OGC20" s="9"/>
      <c r="OGD20" s="9"/>
      <c r="OGE20" s="9"/>
      <c r="OGF20" s="9"/>
      <c r="OGG20" s="9"/>
      <c r="OGH20" s="9"/>
      <c r="OGI20" s="9"/>
      <c r="OGJ20" s="9"/>
      <c r="OGK20" s="9"/>
      <c r="OGL20" s="9"/>
      <c r="OGM20" s="9"/>
      <c r="OGN20" s="9"/>
      <c r="OGO20" s="9"/>
      <c r="OGP20" s="9"/>
      <c r="OGQ20" s="9"/>
      <c r="OGR20" s="9"/>
      <c r="OGS20" s="9"/>
      <c r="OGT20" s="9"/>
      <c r="OGU20" s="9"/>
      <c r="OGV20" s="9"/>
      <c r="OGW20" s="9"/>
      <c r="OGX20" s="9"/>
      <c r="OGY20" s="9"/>
      <c r="OGZ20" s="9"/>
      <c r="OHA20" s="9"/>
      <c r="OHB20" s="9"/>
      <c r="OHC20" s="9"/>
      <c r="OHD20" s="9"/>
      <c r="OHE20" s="9"/>
      <c r="OHF20" s="9"/>
      <c r="OHG20" s="9"/>
      <c r="OHH20" s="9"/>
      <c r="OHI20" s="9"/>
      <c r="OHJ20" s="9"/>
      <c r="OHK20" s="9"/>
      <c r="OHL20" s="9"/>
      <c r="OHM20" s="9"/>
      <c r="OHN20" s="9"/>
      <c r="OHO20" s="9"/>
      <c r="OHP20" s="9"/>
      <c r="OHQ20" s="9"/>
      <c r="OHR20" s="9"/>
      <c r="OHS20" s="9"/>
      <c r="OHT20" s="9"/>
      <c r="OHU20" s="9"/>
      <c r="OHV20" s="9"/>
      <c r="OHW20" s="9"/>
      <c r="OHX20" s="9"/>
      <c r="OHY20" s="9"/>
      <c r="OHZ20" s="9"/>
      <c r="OIA20" s="9"/>
      <c r="OIB20" s="9"/>
      <c r="OIC20" s="9"/>
      <c r="OID20" s="9"/>
      <c r="OIE20" s="9"/>
      <c r="OIF20" s="9"/>
      <c r="OIG20" s="9"/>
      <c r="OIH20" s="9"/>
      <c r="OII20" s="9"/>
      <c r="OIJ20" s="9"/>
      <c r="OIK20" s="9"/>
      <c r="OIL20" s="9"/>
      <c r="OIM20" s="9"/>
      <c r="OIN20" s="9"/>
      <c r="OIO20" s="9"/>
      <c r="OIP20" s="9"/>
      <c r="OIQ20" s="9"/>
      <c r="OIR20" s="9"/>
      <c r="OIS20" s="9"/>
      <c r="OIT20" s="9"/>
      <c r="OIU20" s="9"/>
      <c r="OIV20" s="9"/>
      <c r="OIW20" s="9"/>
      <c r="OIX20" s="9"/>
      <c r="OIY20" s="9"/>
      <c r="OIZ20" s="9"/>
      <c r="OJA20" s="9"/>
      <c r="OJB20" s="9"/>
      <c r="OJC20" s="9"/>
      <c r="OJD20" s="9"/>
      <c r="OJE20" s="9"/>
      <c r="OJF20" s="9"/>
      <c r="OJG20" s="9"/>
      <c r="OJH20" s="9"/>
      <c r="OJI20" s="9"/>
      <c r="OJJ20" s="9"/>
      <c r="OJK20" s="9"/>
      <c r="OJL20" s="9"/>
      <c r="OJM20" s="9"/>
      <c r="OJN20" s="9"/>
      <c r="OJO20" s="9"/>
      <c r="OJP20" s="9"/>
      <c r="OJQ20" s="9"/>
      <c r="OJR20" s="9"/>
      <c r="OJS20" s="9"/>
      <c r="OJT20" s="9"/>
      <c r="OJU20" s="9"/>
      <c r="OJV20" s="9"/>
      <c r="OJW20" s="9"/>
      <c r="OJX20" s="9"/>
      <c r="OJY20" s="9"/>
      <c r="OJZ20" s="9"/>
      <c r="OKA20" s="9"/>
      <c r="OKB20" s="9"/>
      <c r="OKC20" s="9"/>
      <c r="OKD20" s="9"/>
      <c r="OKE20" s="9"/>
      <c r="OKF20" s="9"/>
      <c r="OKG20" s="9"/>
      <c r="OKH20" s="9"/>
      <c r="OKI20" s="9"/>
      <c r="OKJ20" s="9"/>
      <c r="OKK20" s="9"/>
      <c r="OKL20" s="9"/>
      <c r="OKM20" s="9"/>
      <c r="OKN20" s="9"/>
      <c r="OKO20" s="9"/>
      <c r="OKP20" s="9"/>
      <c r="OKQ20" s="9"/>
      <c r="OKR20" s="9"/>
      <c r="OKS20" s="9"/>
      <c r="OKT20" s="9"/>
      <c r="OKU20" s="9"/>
      <c r="OKV20" s="9"/>
      <c r="OKW20" s="9"/>
      <c r="OKX20" s="9"/>
      <c r="OKY20" s="9"/>
      <c r="OKZ20" s="9"/>
      <c r="OLA20" s="9"/>
      <c r="OLB20" s="9"/>
      <c r="OLC20" s="9"/>
      <c r="OLD20" s="9"/>
      <c r="OLE20" s="9"/>
      <c r="OLF20" s="9"/>
      <c r="OLG20" s="9"/>
      <c r="OLH20" s="9"/>
      <c r="OLI20" s="9"/>
      <c r="OLJ20" s="9"/>
      <c r="OLK20" s="9"/>
      <c r="OLL20" s="9"/>
      <c r="OLM20" s="9"/>
      <c r="OLN20" s="9"/>
      <c r="OLO20" s="9"/>
      <c r="OLP20" s="9"/>
      <c r="OLQ20" s="9"/>
      <c r="OLR20" s="9"/>
      <c r="OLS20" s="9"/>
      <c r="OLT20" s="9"/>
      <c r="OLU20" s="9"/>
      <c r="OLV20" s="9"/>
      <c r="OLW20" s="9"/>
      <c r="OLX20" s="9"/>
      <c r="OLY20" s="9"/>
      <c r="OLZ20" s="9"/>
      <c r="OMA20" s="9"/>
      <c r="OMB20" s="9"/>
      <c r="OMC20" s="9"/>
      <c r="OMD20" s="9"/>
      <c r="OME20" s="9"/>
      <c r="OMF20" s="9"/>
      <c r="OMG20" s="9"/>
      <c r="OMH20" s="9"/>
      <c r="OMI20" s="9"/>
      <c r="OMJ20" s="9"/>
      <c r="OMK20" s="9"/>
      <c r="OML20" s="9"/>
      <c r="OMM20" s="9"/>
      <c r="OMN20" s="9"/>
      <c r="OMO20" s="9"/>
      <c r="OMP20" s="9"/>
      <c r="OMQ20" s="9"/>
      <c r="OMR20" s="9"/>
      <c r="OMS20" s="9"/>
      <c r="OMT20" s="9"/>
      <c r="OMU20" s="9"/>
      <c r="OMV20" s="9"/>
      <c r="OMW20" s="9"/>
      <c r="OMX20" s="9"/>
      <c r="OMY20" s="9"/>
      <c r="OMZ20" s="9"/>
      <c r="ONA20" s="9"/>
      <c r="ONB20" s="9"/>
      <c r="ONC20" s="9"/>
      <c r="OND20" s="9"/>
      <c r="ONE20" s="9"/>
      <c r="ONF20" s="9"/>
      <c r="ONG20" s="9"/>
      <c r="ONH20" s="9"/>
      <c r="ONI20" s="9"/>
      <c r="ONJ20" s="9"/>
      <c r="ONK20" s="9"/>
      <c r="ONL20" s="9"/>
      <c r="ONM20" s="9"/>
      <c r="ONN20" s="9"/>
      <c r="ONO20" s="9"/>
      <c r="ONP20" s="9"/>
      <c r="ONQ20" s="9"/>
      <c r="ONR20" s="9"/>
      <c r="ONS20" s="9"/>
      <c r="ONT20" s="9"/>
      <c r="ONU20" s="9"/>
      <c r="ONV20" s="9"/>
      <c r="ONW20" s="9"/>
      <c r="ONX20" s="9"/>
      <c r="ONY20" s="9"/>
      <c r="ONZ20" s="9"/>
      <c r="OOA20" s="9"/>
      <c r="OOB20" s="9"/>
      <c r="OOC20" s="9"/>
      <c r="OOD20" s="9"/>
      <c r="OOE20" s="9"/>
      <c r="OOF20" s="9"/>
      <c r="OOG20" s="9"/>
      <c r="OOH20" s="9"/>
      <c r="OOI20" s="9"/>
      <c r="OOJ20" s="9"/>
      <c r="OOK20" s="9"/>
      <c r="OOL20" s="9"/>
      <c r="OOM20" s="9"/>
      <c r="OON20" s="9"/>
      <c r="OOO20" s="9"/>
      <c r="OOP20" s="9"/>
      <c r="OOQ20" s="9"/>
      <c r="OOR20" s="9"/>
      <c r="OOS20" s="9"/>
      <c r="OOT20" s="9"/>
      <c r="OOU20" s="9"/>
      <c r="OOV20" s="9"/>
      <c r="OOW20" s="9"/>
      <c r="OOX20" s="9"/>
      <c r="OOY20" s="9"/>
      <c r="OOZ20" s="9"/>
      <c r="OPA20" s="9"/>
      <c r="OPB20" s="9"/>
      <c r="OPC20" s="9"/>
      <c r="OPD20" s="9"/>
      <c r="OPE20" s="9"/>
      <c r="OPF20" s="9"/>
      <c r="OPG20" s="9"/>
      <c r="OPH20" s="9"/>
      <c r="OPI20" s="9"/>
      <c r="OPJ20" s="9"/>
      <c r="OPK20" s="9"/>
      <c r="OPL20" s="9"/>
      <c r="OPM20" s="9"/>
      <c r="OPN20" s="9"/>
      <c r="OPO20" s="9"/>
      <c r="OPP20" s="9"/>
      <c r="OPQ20" s="9"/>
      <c r="OPR20" s="9"/>
      <c r="OPS20" s="9"/>
      <c r="OPT20" s="9"/>
      <c r="OPU20" s="9"/>
      <c r="OPV20" s="9"/>
      <c r="OPW20" s="9"/>
      <c r="OPX20" s="9"/>
      <c r="OPY20" s="9"/>
      <c r="OPZ20" s="9"/>
      <c r="OQA20" s="9"/>
      <c r="OQB20" s="9"/>
      <c r="OQC20" s="9"/>
      <c r="OQD20" s="9"/>
      <c r="OQE20" s="9"/>
      <c r="OQF20" s="9"/>
      <c r="OQG20" s="9"/>
      <c r="OQH20" s="9"/>
      <c r="OQI20" s="9"/>
      <c r="OQJ20" s="9"/>
      <c r="OQK20" s="9"/>
      <c r="OQL20" s="9"/>
      <c r="OQM20" s="9"/>
      <c r="OQN20" s="9"/>
      <c r="OQO20" s="9"/>
      <c r="OQP20" s="9"/>
      <c r="OQQ20" s="9"/>
      <c r="OQR20" s="9"/>
      <c r="OQS20" s="9"/>
      <c r="OQT20" s="9"/>
      <c r="OQU20" s="9"/>
      <c r="OQV20" s="9"/>
      <c r="OQW20" s="9"/>
      <c r="OQX20" s="9"/>
      <c r="OQY20" s="9"/>
      <c r="OQZ20" s="9"/>
      <c r="ORA20" s="9"/>
      <c r="ORB20" s="9"/>
      <c r="ORC20" s="9"/>
      <c r="ORD20" s="9"/>
      <c r="ORE20" s="9"/>
      <c r="ORF20" s="9"/>
      <c r="ORG20" s="9"/>
      <c r="ORH20" s="9"/>
      <c r="ORI20" s="9"/>
      <c r="ORJ20" s="9"/>
      <c r="ORK20" s="9"/>
      <c r="ORL20" s="9"/>
      <c r="ORM20" s="9"/>
      <c r="ORN20" s="9"/>
      <c r="ORO20" s="9"/>
      <c r="ORP20" s="9"/>
      <c r="ORQ20" s="9"/>
      <c r="ORR20" s="9"/>
      <c r="ORS20" s="9"/>
      <c r="ORT20" s="9"/>
      <c r="ORU20" s="9"/>
      <c r="ORV20" s="9"/>
      <c r="ORW20" s="9"/>
      <c r="ORX20" s="9"/>
      <c r="ORY20" s="9"/>
      <c r="ORZ20" s="9"/>
      <c r="OSA20" s="9"/>
      <c r="OSB20" s="9"/>
      <c r="OSC20" s="9"/>
      <c r="OSD20" s="9"/>
      <c r="OSE20" s="9"/>
      <c r="OSF20" s="9"/>
      <c r="OSG20" s="9"/>
      <c r="OSH20" s="9"/>
      <c r="OSI20" s="9"/>
      <c r="OSJ20" s="9"/>
      <c r="OSK20" s="9"/>
      <c r="OSL20" s="9"/>
      <c r="OSM20" s="9"/>
      <c r="OSN20" s="9"/>
      <c r="OSO20" s="9"/>
      <c r="OSP20" s="9"/>
      <c r="OSQ20" s="9"/>
      <c r="OSR20" s="9"/>
      <c r="OSS20" s="9"/>
      <c r="OST20" s="9"/>
      <c r="OSU20" s="9"/>
      <c r="OSV20" s="9"/>
      <c r="OSW20" s="9"/>
      <c r="OSX20" s="9"/>
      <c r="OSY20" s="9"/>
      <c r="OSZ20" s="9"/>
      <c r="OTA20" s="9"/>
      <c r="OTB20" s="9"/>
      <c r="OTC20" s="9"/>
      <c r="OTD20" s="9"/>
      <c r="OTE20" s="9"/>
      <c r="OTF20" s="9"/>
      <c r="OTG20" s="9"/>
      <c r="OTH20" s="9"/>
      <c r="OTI20" s="9"/>
      <c r="OTJ20" s="9"/>
      <c r="OTK20" s="9"/>
      <c r="OTL20" s="9"/>
      <c r="OTM20" s="9"/>
      <c r="OTN20" s="9"/>
      <c r="OTO20" s="9"/>
      <c r="OTP20" s="9"/>
      <c r="OTQ20" s="9"/>
      <c r="OTR20" s="9"/>
      <c r="OTS20" s="9"/>
      <c r="OTT20" s="9"/>
      <c r="OTU20" s="9"/>
      <c r="OTV20" s="9"/>
      <c r="OTW20" s="9"/>
      <c r="OTX20" s="9"/>
      <c r="OTY20" s="9"/>
      <c r="OTZ20" s="9"/>
      <c r="OUA20" s="9"/>
      <c r="OUB20" s="9"/>
      <c r="OUC20" s="9"/>
      <c r="OUD20" s="9"/>
      <c r="OUE20" s="9"/>
      <c r="OUF20" s="9"/>
      <c r="OUG20" s="9"/>
      <c r="OUH20" s="9"/>
      <c r="OUI20" s="9"/>
      <c r="OUJ20" s="9"/>
      <c r="OUK20" s="9"/>
      <c r="OUL20" s="9"/>
      <c r="OUM20" s="9"/>
      <c r="OUN20" s="9"/>
      <c r="OUO20" s="9"/>
      <c r="OUP20" s="9"/>
      <c r="OUQ20" s="9"/>
      <c r="OUR20" s="9"/>
      <c r="OUS20" s="9"/>
      <c r="OUT20" s="9"/>
      <c r="OUU20" s="9"/>
      <c r="OUV20" s="9"/>
      <c r="OUW20" s="9"/>
      <c r="OUX20" s="9"/>
      <c r="OUY20" s="9"/>
      <c r="OUZ20" s="9"/>
      <c r="OVA20" s="9"/>
      <c r="OVB20" s="9"/>
      <c r="OVC20" s="9"/>
      <c r="OVD20" s="9"/>
      <c r="OVE20" s="9"/>
      <c r="OVF20" s="9"/>
      <c r="OVG20" s="9"/>
      <c r="OVH20" s="9"/>
      <c r="OVI20" s="9"/>
      <c r="OVJ20" s="9"/>
      <c r="OVK20" s="9"/>
      <c r="OVL20" s="9"/>
      <c r="OVM20" s="9"/>
      <c r="OVN20" s="9"/>
      <c r="OVO20" s="9"/>
      <c r="OVP20" s="9"/>
      <c r="OVQ20" s="9"/>
      <c r="OVR20" s="9"/>
      <c r="OVS20" s="9"/>
      <c r="OVT20" s="9"/>
      <c r="OVU20" s="9"/>
      <c r="OVV20" s="9"/>
      <c r="OVW20" s="9"/>
      <c r="OVX20" s="9"/>
      <c r="OVY20" s="9"/>
      <c r="OVZ20" s="9"/>
      <c r="OWA20" s="9"/>
      <c r="OWB20" s="9"/>
      <c r="OWC20" s="9"/>
      <c r="OWD20" s="9"/>
      <c r="OWE20" s="9"/>
      <c r="OWF20" s="9"/>
      <c r="OWG20" s="9"/>
      <c r="OWH20" s="9"/>
      <c r="OWI20" s="9"/>
      <c r="OWJ20" s="9"/>
      <c r="OWK20" s="9"/>
      <c r="OWL20" s="9"/>
      <c r="OWM20" s="9"/>
      <c r="OWN20" s="9"/>
      <c r="OWO20" s="9"/>
      <c r="OWP20" s="9"/>
      <c r="OWQ20" s="9"/>
      <c r="OWR20" s="9"/>
      <c r="OWS20" s="9"/>
      <c r="OWT20" s="9"/>
      <c r="OWU20" s="9"/>
      <c r="OWV20" s="9"/>
      <c r="OWW20" s="9"/>
      <c r="OWX20" s="9"/>
      <c r="OWY20" s="9"/>
      <c r="OWZ20" s="9"/>
      <c r="OXA20" s="9"/>
      <c r="OXB20" s="9"/>
      <c r="OXC20" s="9"/>
      <c r="OXD20" s="9"/>
      <c r="OXE20" s="9"/>
      <c r="OXF20" s="9"/>
      <c r="OXG20" s="9"/>
      <c r="OXH20" s="9"/>
      <c r="OXI20" s="9"/>
      <c r="OXJ20" s="9"/>
      <c r="OXK20" s="9"/>
      <c r="OXL20" s="9"/>
      <c r="OXM20" s="9"/>
      <c r="OXN20" s="9"/>
      <c r="OXO20" s="9"/>
      <c r="OXP20" s="9"/>
      <c r="OXQ20" s="9"/>
      <c r="OXR20" s="9"/>
      <c r="OXS20" s="9"/>
      <c r="OXT20" s="9"/>
      <c r="OXU20" s="9"/>
      <c r="OXV20" s="9"/>
      <c r="OXW20" s="9"/>
      <c r="OXX20" s="9"/>
      <c r="OXY20" s="9"/>
      <c r="OXZ20" s="9"/>
      <c r="OYA20" s="9"/>
      <c r="OYB20" s="9"/>
      <c r="OYC20" s="9"/>
      <c r="OYD20" s="9"/>
      <c r="OYE20" s="9"/>
      <c r="OYF20" s="9"/>
      <c r="OYG20" s="9"/>
      <c r="OYH20" s="9"/>
      <c r="OYI20" s="9"/>
      <c r="OYJ20" s="9"/>
      <c r="OYK20" s="9"/>
      <c r="OYL20" s="9"/>
      <c r="OYM20" s="9"/>
      <c r="OYN20" s="9"/>
      <c r="OYO20" s="9"/>
      <c r="OYP20" s="9"/>
      <c r="OYQ20" s="9"/>
      <c r="OYR20" s="9"/>
      <c r="OYS20" s="9"/>
      <c r="OYT20" s="9"/>
      <c r="OYU20" s="9"/>
      <c r="OYV20" s="9"/>
      <c r="OYW20" s="9"/>
      <c r="OYX20" s="9"/>
      <c r="OYY20" s="9"/>
      <c r="OYZ20" s="9"/>
      <c r="OZA20" s="9"/>
      <c r="OZB20" s="9"/>
      <c r="OZC20" s="9"/>
      <c r="OZD20" s="9"/>
      <c r="OZE20" s="9"/>
      <c r="OZF20" s="9"/>
      <c r="OZG20" s="9"/>
      <c r="OZH20" s="9"/>
      <c r="OZI20" s="9"/>
      <c r="OZJ20" s="9"/>
      <c r="OZK20" s="9"/>
      <c r="OZL20" s="9"/>
      <c r="OZM20" s="9"/>
      <c r="OZN20" s="9"/>
      <c r="OZO20" s="9"/>
      <c r="OZP20" s="9"/>
      <c r="OZQ20" s="9"/>
      <c r="OZR20" s="9"/>
      <c r="OZS20" s="9"/>
      <c r="OZT20" s="9"/>
      <c r="OZU20" s="9"/>
      <c r="OZV20" s="9"/>
      <c r="OZW20" s="9"/>
      <c r="OZX20" s="9"/>
      <c r="OZY20" s="9"/>
      <c r="OZZ20" s="9"/>
      <c r="PAA20" s="9"/>
      <c r="PAB20" s="9"/>
      <c r="PAC20" s="9"/>
      <c r="PAD20" s="9"/>
      <c r="PAE20" s="9"/>
      <c r="PAF20" s="9"/>
      <c r="PAG20" s="9"/>
      <c r="PAH20" s="9"/>
      <c r="PAI20" s="9"/>
      <c r="PAJ20" s="9"/>
      <c r="PAK20" s="9"/>
      <c r="PAL20" s="9"/>
      <c r="PAM20" s="9"/>
      <c r="PAN20" s="9"/>
      <c r="PAO20" s="9"/>
      <c r="PAP20" s="9"/>
      <c r="PAQ20" s="9"/>
      <c r="PAR20" s="9"/>
      <c r="PAS20" s="9"/>
      <c r="PAT20" s="9"/>
      <c r="PAU20" s="9"/>
      <c r="PAV20" s="9"/>
      <c r="PAW20" s="9"/>
      <c r="PAX20" s="9"/>
      <c r="PAY20" s="9"/>
      <c r="PAZ20" s="9"/>
      <c r="PBA20" s="9"/>
      <c r="PBB20" s="9"/>
      <c r="PBC20" s="9"/>
      <c r="PBD20" s="9"/>
      <c r="PBE20" s="9"/>
      <c r="PBF20" s="9"/>
      <c r="PBG20" s="9"/>
      <c r="PBH20" s="9"/>
      <c r="PBI20" s="9"/>
      <c r="PBJ20" s="9"/>
      <c r="PBK20" s="9"/>
      <c r="PBL20" s="9"/>
      <c r="PBM20" s="9"/>
      <c r="PBN20" s="9"/>
      <c r="PBO20" s="9"/>
      <c r="PBP20" s="9"/>
      <c r="PBQ20" s="9"/>
      <c r="PBR20" s="9"/>
      <c r="PBS20" s="9"/>
      <c r="PBT20" s="9"/>
      <c r="PBU20" s="9"/>
      <c r="PBV20" s="9"/>
      <c r="PBW20" s="9"/>
      <c r="PBX20" s="9"/>
      <c r="PBY20" s="9"/>
      <c r="PBZ20" s="9"/>
      <c r="PCA20" s="9"/>
      <c r="PCB20" s="9"/>
      <c r="PCC20" s="9"/>
      <c r="PCD20" s="9"/>
      <c r="PCE20" s="9"/>
      <c r="PCF20" s="9"/>
      <c r="PCG20" s="9"/>
      <c r="PCH20" s="9"/>
      <c r="PCI20" s="9"/>
      <c r="PCJ20" s="9"/>
      <c r="PCK20" s="9"/>
      <c r="PCL20" s="9"/>
      <c r="PCM20" s="9"/>
      <c r="PCN20" s="9"/>
      <c r="PCO20" s="9"/>
      <c r="PCP20" s="9"/>
      <c r="PCQ20" s="9"/>
      <c r="PCR20" s="9"/>
      <c r="PCS20" s="9"/>
      <c r="PCT20" s="9"/>
      <c r="PCU20" s="9"/>
      <c r="PCV20" s="9"/>
      <c r="PCW20" s="9"/>
      <c r="PCX20" s="9"/>
      <c r="PCY20" s="9"/>
      <c r="PCZ20" s="9"/>
      <c r="PDA20" s="9"/>
      <c r="PDB20" s="9"/>
      <c r="PDC20" s="9"/>
      <c r="PDD20" s="9"/>
      <c r="PDE20" s="9"/>
      <c r="PDF20" s="9"/>
      <c r="PDG20" s="9"/>
      <c r="PDH20" s="9"/>
      <c r="PDI20" s="9"/>
      <c r="PDJ20" s="9"/>
      <c r="PDK20" s="9"/>
      <c r="PDL20" s="9"/>
      <c r="PDM20" s="9"/>
      <c r="PDN20" s="9"/>
      <c r="PDO20" s="9"/>
      <c r="PDP20" s="9"/>
      <c r="PDQ20" s="9"/>
      <c r="PDR20" s="9"/>
      <c r="PDS20" s="9"/>
      <c r="PDT20" s="9"/>
      <c r="PDU20" s="9"/>
      <c r="PDV20" s="9"/>
      <c r="PDW20" s="9"/>
      <c r="PDX20" s="9"/>
      <c r="PDY20" s="9"/>
      <c r="PDZ20" s="9"/>
      <c r="PEA20" s="9"/>
      <c r="PEB20" s="9"/>
      <c r="PEC20" s="9"/>
      <c r="PED20" s="9"/>
      <c r="PEE20" s="9"/>
      <c r="PEF20" s="9"/>
      <c r="PEG20" s="9"/>
      <c r="PEH20" s="9"/>
      <c r="PEI20" s="9"/>
      <c r="PEJ20" s="9"/>
      <c r="PEK20" s="9"/>
      <c r="PEL20" s="9"/>
      <c r="PEM20" s="9"/>
      <c r="PEN20" s="9"/>
      <c r="PEO20" s="9"/>
      <c r="PEP20" s="9"/>
      <c r="PEQ20" s="9"/>
      <c r="PER20" s="9"/>
      <c r="PES20" s="9"/>
      <c r="PET20" s="9"/>
      <c r="PEU20" s="9"/>
      <c r="PEV20" s="9"/>
      <c r="PEW20" s="9"/>
      <c r="PEX20" s="9"/>
      <c r="PEY20" s="9"/>
      <c r="PEZ20" s="9"/>
      <c r="PFA20" s="9"/>
      <c r="PFB20" s="9"/>
      <c r="PFC20" s="9"/>
      <c r="PFD20" s="9"/>
      <c r="PFE20" s="9"/>
      <c r="PFF20" s="9"/>
      <c r="PFG20" s="9"/>
      <c r="PFH20" s="9"/>
      <c r="PFI20" s="9"/>
      <c r="PFJ20" s="9"/>
      <c r="PFK20" s="9"/>
      <c r="PFL20" s="9"/>
      <c r="PFM20" s="9"/>
      <c r="PFN20" s="9"/>
      <c r="PFO20" s="9"/>
      <c r="PFP20" s="9"/>
      <c r="PFQ20" s="9"/>
      <c r="PFR20" s="9"/>
      <c r="PFS20" s="9"/>
      <c r="PFT20" s="9"/>
      <c r="PFU20" s="9"/>
      <c r="PFV20" s="9"/>
      <c r="PFW20" s="9"/>
      <c r="PFX20" s="9"/>
      <c r="PFY20" s="9"/>
      <c r="PFZ20" s="9"/>
      <c r="PGA20" s="9"/>
      <c r="PGB20" s="9"/>
      <c r="PGC20" s="9"/>
      <c r="PGD20" s="9"/>
      <c r="PGE20" s="9"/>
      <c r="PGF20" s="9"/>
      <c r="PGG20" s="9"/>
      <c r="PGH20" s="9"/>
      <c r="PGI20" s="9"/>
      <c r="PGJ20" s="9"/>
      <c r="PGK20" s="9"/>
      <c r="PGL20" s="9"/>
      <c r="PGM20" s="9"/>
      <c r="PGN20" s="9"/>
      <c r="PGO20" s="9"/>
      <c r="PGP20" s="9"/>
      <c r="PGQ20" s="9"/>
      <c r="PGR20" s="9"/>
      <c r="PGS20" s="9"/>
      <c r="PGT20" s="9"/>
      <c r="PGU20" s="9"/>
      <c r="PGV20" s="9"/>
      <c r="PGW20" s="9"/>
      <c r="PGX20" s="9"/>
      <c r="PGY20" s="9"/>
      <c r="PGZ20" s="9"/>
      <c r="PHA20" s="9"/>
      <c r="PHB20" s="9"/>
      <c r="PHC20" s="9"/>
      <c r="PHD20" s="9"/>
      <c r="PHE20" s="9"/>
      <c r="PHF20" s="9"/>
      <c r="PHG20" s="9"/>
      <c r="PHH20" s="9"/>
      <c r="PHI20" s="9"/>
      <c r="PHJ20" s="9"/>
      <c r="PHK20" s="9"/>
      <c r="PHL20" s="9"/>
      <c r="PHM20" s="9"/>
      <c r="PHN20" s="9"/>
      <c r="PHO20" s="9"/>
      <c r="PHP20" s="9"/>
      <c r="PHQ20" s="9"/>
      <c r="PHR20" s="9"/>
      <c r="PHS20" s="9"/>
      <c r="PHT20" s="9"/>
      <c r="PHU20" s="9"/>
      <c r="PHV20" s="9"/>
      <c r="PHW20" s="9"/>
      <c r="PHX20" s="9"/>
      <c r="PHY20" s="9"/>
      <c r="PHZ20" s="9"/>
      <c r="PIA20" s="9"/>
      <c r="PIB20" s="9"/>
      <c r="PIC20" s="9"/>
      <c r="PID20" s="9"/>
      <c r="PIE20" s="9"/>
      <c r="PIF20" s="9"/>
      <c r="PIG20" s="9"/>
      <c r="PIH20" s="9"/>
      <c r="PII20" s="9"/>
      <c r="PIJ20" s="9"/>
      <c r="PIK20" s="9"/>
      <c r="PIL20" s="9"/>
      <c r="PIM20" s="9"/>
      <c r="PIN20" s="9"/>
      <c r="PIO20" s="9"/>
      <c r="PIP20" s="9"/>
      <c r="PIQ20" s="9"/>
      <c r="PIR20" s="9"/>
      <c r="PIS20" s="9"/>
      <c r="PIT20" s="9"/>
      <c r="PIU20" s="9"/>
      <c r="PIV20" s="9"/>
      <c r="PIW20" s="9"/>
      <c r="PIX20" s="9"/>
      <c r="PIY20" s="9"/>
      <c r="PIZ20" s="9"/>
      <c r="PJA20" s="9"/>
      <c r="PJB20" s="9"/>
      <c r="PJC20" s="9"/>
      <c r="PJD20" s="9"/>
      <c r="PJE20" s="9"/>
      <c r="PJF20" s="9"/>
      <c r="PJG20" s="9"/>
      <c r="PJH20" s="9"/>
      <c r="PJI20" s="9"/>
      <c r="PJJ20" s="9"/>
      <c r="PJK20" s="9"/>
      <c r="PJL20" s="9"/>
      <c r="PJM20" s="9"/>
      <c r="PJN20" s="9"/>
      <c r="PJO20" s="9"/>
      <c r="PJP20" s="9"/>
      <c r="PJQ20" s="9"/>
      <c r="PJR20" s="9"/>
      <c r="PJS20" s="9"/>
      <c r="PJT20" s="9"/>
      <c r="PJU20" s="9"/>
      <c r="PJV20" s="9"/>
      <c r="PJW20" s="9"/>
      <c r="PJX20" s="9"/>
      <c r="PJY20" s="9"/>
      <c r="PJZ20" s="9"/>
      <c r="PKA20" s="9"/>
      <c r="PKB20" s="9"/>
      <c r="PKC20" s="9"/>
      <c r="PKD20" s="9"/>
      <c r="PKE20" s="9"/>
      <c r="PKF20" s="9"/>
      <c r="PKG20" s="9"/>
      <c r="PKH20" s="9"/>
      <c r="PKI20" s="9"/>
      <c r="PKJ20" s="9"/>
      <c r="PKK20" s="9"/>
      <c r="PKL20" s="9"/>
      <c r="PKM20" s="9"/>
      <c r="PKN20" s="9"/>
      <c r="PKO20" s="9"/>
      <c r="PKP20" s="9"/>
      <c r="PKQ20" s="9"/>
      <c r="PKR20" s="9"/>
      <c r="PKS20" s="9"/>
      <c r="PKT20" s="9"/>
      <c r="PKU20" s="9"/>
      <c r="PKV20" s="9"/>
      <c r="PKW20" s="9"/>
      <c r="PKX20" s="9"/>
      <c r="PKY20" s="9"/>
      <c r="PKZ20" s="9"/>
      <c r="PLA20" s="9"/>
      <c r="PLB20" s="9"/>
      <c r="PLC20" s="9"/>
      <c r="PLD20" s="9"/>
      <c r="PLE20" s="9"/>
      <c r="PLF20" s="9"/>
      <c r="PLG20" s="9"/>
      <c r="PLH20" s="9"/>
      <c r="PLI20" s="9"/>
      <c r="PLJ20" s="9"/>
      <c r="PLK20" s="9"/>
      <c r="PLL20" s="9"/>
      <c r="PLM20" s="9"/>
      <c r="PLN20" s="9"/>
      <c r="PLO20" s="9"/>
      <c r="PLP20" s="9"/>
      <c r="PLQ20" s="9"/>
      <c r="PLR20" s="9"/>
      <c r="PLS20" s="9"/>
      <c r="PLT20" s="9"/>
      <c r="PLU20" s="9"/>
      <c r="PLV20" s="9"/>
      <c r="PLW20" s="9"/>
      <c r="PLX20" s="9"/>
      <c r="PLY20" s="9"/>
      <c r="PLZ20" s="9"/>
      <c r="PMA20" s="9"/>
      <c r="PMB20" s="9"/>
      <c r="PMC20" s="9"/>
      <c r="PMD20" s="9"/>
      <c r="PME20" s="9"/>
      <c r="PMF20" s="9"/>
      <c r="PMG20" s="9"/>
      <c r="PMH20" s="9"/>
      <c r="PMI20" s="9"/>
      <c r="PMJ20" s="9"/>
      <c r="PMK20" s="9"/>
      <c r="PML20" s="9"/>
      <c r="PMM20" s="9"/>
      <c r="PMN20" s="9"/>
      <c r="PMO20" s="9"/>
      <c r="PMP20" s="9"/>
      <c r="PMQ20" s="9"/>
      <c r="PMR20" s="9"/>
      <c r="PMS20" s="9"/>
      <c r="PMT20" s="9"/>
      <c r="PMU20" s="9"/>
      <c r="PMV20" s="9"/>
      <c r="PMW20" s="9"/>
      <c r="PMX20" s="9"/>
      <c r="PMY20" s="9"/>
      <c r="PMZ20" s="9"/>
      <c r="PNA20" s="9"/>
      <c r="PNB20" s="9"/>
      <c r="PNC20" s="9"/>
      <c r="PND20" s="9"/>
      <c r="PNE20" s="9"/>
      <c r="PNF20" s="9"/>
      <c r="PNG20" s="9"/>
      <c r="PNH20" s="9"/>
      <c r="PNI20" s="9"/>
      <c r="PNJ20" s="9"/>
      <c r="PNK20" s="9"/>
      <c r="PNL20" s="9"/>
      <c r="PNM20" s="9"/>
      <c r="PNN20" s="9"/>
      <c r="PNO20" s="9"/>
      <c r="PNP20" s="9"/>
      <c r="PNQ20" s="9"/>
      <c r="PNR20" s="9"/>
      <c r="PNS20" s="9"/>
      <c r="PNT20" s="9"/>
      <c r="PNU20" s="9"/>
      <c r="PNV20" s="9"/>
      <c r="PNW20" s="9"/>
      <c r="PNX20" s="9"/>
      <c r="PNY20" s="9"/>
      <c r="PNZ20" s="9"/>
      <c r="POA20" s="9"/>
      <c r="POB20" s="9"/>
      <c r="POC20" s="9"/>
      <c r="POD20" s="9"/>
      <c r="POE20" s="9"/>
      <c r="POF20" s="9"/>
      <c r="POG20" s="9"/>
      <c r="POH20" s="9"/>
      <c r="POI20" s="9"/>
      <c r="POJ20" s="9"/>
      <c r="POK20" s="9"/>
      <c r="POL20" s="9"/>
      <c r="POM20" s="9"/>
      <c r="PON20" s="9"/>
      <c r="POO20" s="9"/>
      <c r="POP20" s="9"/>
      <c r="POQ20" s="9"/>
      <c r="POR20" s="9"/>
      <c r="POS20" s="9"/>
      <c r="POT20" s="9"/>
      <c r="POU20" s="9"/>
      <c r="POV20" s="9"/>
      <c r="POW20" s="9"/>
      <c r="POX20" s="9"/>
      <c r="POY20" s="9"/>
      <c r="POZ20" s="9"/>
      <c r="PPA20" s="9"/>
      <c r="PPB20" s="9"/>
      <c r="PPC20" s="9"/>
      <c r="PPD20" s="9"/>
      <c r="PPE20" s="9"/>
      <c r="PPF20" s="9"/>
      <c r="PPG20" s="9"/>
      <c r="PPH20" s="9"/>
      <c r="PPI20" s="9"/>
      <c r="PPJ20" s="9"/>
      <c r="PPK20" s="9"/>
      <c r="PPL20" s="9"/>
      <c r="PPM20" s="9"/>
      <c r="PPN20" s="9"/>
      <c r="PPO20" s="9"/>
      <c r="PPP20" s="9"/>
      <c r="PPQ20" s="9"/>
      <c r="PPR20" s="9"/>
      <c r="PPS20" s="9"/>
      <c r="PPT20" s="9"/>
      <c r="PPU20" s="9"/>
      <c r="PPV20" s="9"/>
      <c r="PPW20" s="9"/>
      <c r="PPX20" s="9"/>
      <c r="PPY20" s="9"/>
      <c r="PPZ20" s="9"/>
      <c r="PQA20" s="9"/>
      <c r="PQB20" s="9"/>
      <c r="PQC20" s="9"/>
      <c r="PQD20" s="9"/>
      <c r="PQE20" s="9"/>
      <c r="PQF20" s="9"/>
      <c r="PQG20" s="9"/>
      <c r="PQH20" s="9"/>
      <c r="PQI20" s="9"/>
      <c r="PQJ20" s="9"/>
      <c r="PQK20" s="9"/>
      <c r="PQL20" s="9"/>
      <c r="PQM20" s="9"/>
      <c r="PQN20" s="9"/>
      <c r="PQO20" s="9"/>
      <c r="PQP20" s="9"/>
      <c r="PQQ20" s="9"/>
      <c r="PQR20" s="9"/>
      <c r="PQS20" s="9"/>
      <c r="PQT20" s="9"/>
      <c r="PQU20" s="9"/>
      <c r="PQV20" s="9"/>
      <c r="PQW20" s="9"/>
      <c r="PQX20" s="9"/>
      <c r="PQY20" s="9"/>
      <c r="PQZ20" s="9"/>
      <c r="PRA20" s="9"/>
      <c r="PRB20" s="9"/>
      <c r="PRC20" s="9"/>
      <c r="PRD20" s="9"/>
      <c r="PRE20" s="9"/>
      <c r="PRF20" s="9"/>
      <c r="PRG20" s="9"/>
      <c r="PRH20" s="9"/>
      <c r="PRI20" s="9"/>
      <c r="PRJ20" s="9"/>
      <c r="PRK20" s="9"/>
      <c r="PRL20" s="9"/>
      <c r="PRM20" s="9"/>
      <c r="PRN20" s="9"/>
      <c r="PRO20" s="9"/>
      <c r="PRP20" s="9"/>
      <c r="PRQ20" s="9"/>
      <c r="PRR20" s="9"/>
      <c r="PRS20" s="9"/>
      <c r="PRT20" s="9"/>
      <c r="PRU20" s="9"/>
      <c r="PRV20" s="9"/>
      <c r="PRW20" s="9"/>
      <c r="PRX20" s="9"/>
      <c r="PRY20" s="9"/>
      <c r="PRZ20" s="9"/>
      <c r="PSA20" s="9"/>
      <c r="PSB20" s="9"/>
      <c r="PSC20" s="9"/>
      <c r="PSD20" s="9"/>
      <c r="PSE20" s="9"/>
      <c r="PSF20" s="9"/>
      <c r="PSG20" s="9"/>
      <c r="PSH20" s="9"/>
      <c r="PSI20" s="9"/>
      <c r="PSJ20" s="9"/>
      <c r="PSK20" s="9"/>
      <c r="PSL20" s="9"/>
      <c r="PSM20" s="9"/>
      <c r="PSN20" s="9"/>
      <c r="PSO20" s="9"/>
      <c r="PSP20" s="9"/>
      <c r="PSQ20" s="9"/>
      <c r="PSR20" s="9"/>
      <c r="PSS20" s="9"/>
      <c r="PST20" s="9"/>
      <c r="PSU20" s="9"/>
      <c r="PSV20" s="9"/>
      <c r="PSW20" s="9"/>
      <c r="PSX20" s="9"/>
      <c r="PSY20" s="9"/>
      <c r="PSZ20" s="9"/>
      <c r="PTA20" s="9"/>
      <c r="PTB20" s="9"/>
      <c r="PTC20" s="9"/>
      <c r="PTD20" s="9"/>
      <c r="PTE20" s="9"/>
      <c r="PTF20" s="9"/>
      <c r="PTG20" s="9"/>
      <c r="PTH20" s="9"/>
      <c r="PTI20" s="9"/>
      <c r="PTJ20" s="9"/>
      <c r="PTK20" s="9"/>
      <c r="PTL20" s="9"/>
      <c r="PTM20" s="9"/>
      <c r="PTN20" s="9"/>
      <c r="PTO20" s="9"/>
      <c r="PTP20" s="9"/>
      <c r="PTQ20" s="9"/>
      <c r="PTR20" s="9"/>
      <c r="PTS20" s="9"/>
      <c r="PTT20" s="9"/>
      <c r="PTU20" s="9"/>
      <c r="PTV20" s="9"/>
      <c r="PTW20" s="9"/>
      <c r="PTX20" s="9"/>
      <c r="PTY20" s="9"/>
      <c r="PTZ20" s="9"/>
      <c r="PUA20" s="9"/>
      <c r="PUB20" s="9"/>
      <c r="PUC20" s="9"/>
      <c r="PUD20" s="9"/>
      <c r="PUE20" s="9"/>
      <c r="PUF20" s="9"/>
      <c r="PUG20" s="9"/>
      <c r="PUH20" s="9"/>
      <c r="PUI20" s="9"/>
      <c r="PUJ20" s="9"/>
      <c r="PUK20" s="9"/>
      <c r="PUL20" s="9"/>
      <c r="PUM20" s="9"/>
      <c r="PUN20" s="9"/>
      <c r="PUO20" s="9"/>
      <c r="PUP20" s="9"/>
      <c r="PUQ20" s="9"/>
      <c r="PUR20" s="9"/>
      <c r="PUS20" s="9"/>
      <c r="PUT20" s="9"/>
      <c r="PUU20" s="9"/>
      <c r="PUV20" s="9"/>
      <c r="PUW20" s="9"/>
      <c r="PUX20" s="9"/>
      <c r="PUY20" s="9"/>
      <c r="PUZ20" s="9"/>
      <c r="PVA20" s="9"/>
      <c r="PVB20" s="9"/>
      <c r="PVC20" s="9"/>
      <c r="PVD20" s="9"/>
      <c r="PVE20" s="9"/>
      <c r="PVF20" s="9"/>
      <c r="PVG20" s="9"/>
      <c r="PVH20" s="9"/>
      <c r="PVI20" s="9"/>
      <c r="PVJ20" s="9"/>
      <c r="PVK20" s="9"/>
      <c r="PVL20" s="9"/>
      <c r="PVM20" s="9"/>
      <c r="PVN20" s="9"/>
      <c r="PVO20" s="9"/>
      <c r="PVP20" s="9"/>
      <c r="PVQ20" s="9"/>
      <c r="PVR20" s="9"/>
      <c r="PVS20" s="9"/>
      <c r="PVT20" s="9"/>
      <c r="PVU20" s="9"/>
      <c r="PVV20" s="9"/>
      <c r="PVW20" s="9"/>
      <c r="PVX20" s="9"/>
      <c r="PVY20" s="9"/>
      <c r="PVZ20" s="9"/>
      <c r="PWA20" s="9"/>
      <c r="PWB20" s="9"/>
      <c r="PWC20" s="9"/>
      <c r="PWD20" s="9"/>
      <c r="PWE20" s="9"/>
      <c r="PWF20" s="9"/>
      <c r="PWG20" s="9"/>
      <c r="PWH20" s="9"/>
      <c r="PWI20" s="9"/>
      <c r="PWJ20" s="9"/>
      <c r="PWK20" s="9"/>
      <c r="PWL20" s="9"/>
      <c r="PWM20" s="9"/>
      <c r="PWN20" s="9"/>
      <c r="PWO20" s="9"/>
      <c r="PWP20" s="9"/>
      <c r="PWQ20" s="9"/>
      <c r="PWR20" s="9"/>
      <c r="PWS20" s="9"/>
      <c r="PWT20" s="9"/>
      <c r="PWU20" s="9"/>
      <c r="PWV20" s="9"/>
      <c r="PWW20" s="9"/>
      <c r="PWX20" s="9"/>
      <c r="PWY20" s="9"/>
      <c r="PWZ20" s="9"/>
      <c r="PXA20" s="9"/>
      <c r="PXB20" s="9"/>
      <c r="PXC20" s="9"/>
      <c r="PXD20" s="9"/>
      <c r="PXE20" s="9"/>
      <c r="PXF20" s="9"/>
      <c r="PXG20" s="9"/>
      <c r="PXH20" s="9"/>
      <c r="PXI20" s="9"/>
      <c r="PXJ20" s="9"/>
      <c r="PXK20" s="9"/>
      <c r="PXL20" s="9"/>
      <c r="PXM20" s="9"/>
      <c r="PXN20" s="9"/>
      <c r="PXO20" s="9"/>
      <c r="PXP20" s="9"/>
      <c r="PXQ20" s="9"/>
      <c r="PXR20" s="9"/>
      <c r="PXS20" s="9"/>
      <c r="PXT20" s="9"/>
      <c r="PXU20" s="9"/>
      <c r="PXV20" s="9"/>
      <c r="PXW20" s="9"/>
      <c r="PXX20" s="9"/>
      <c r="PXY20" s="9"/>
      <c r="PXZ20" s="9"/>
      <c r="PYA20" s="9"/>
      <c r="PYB20" s="9"/>
      <c r="PYC20" s="9"/>
      <c r="PYD20" s="9"/>
      <c r="PYE20" s="9"/>
      <c r="PYF20" s="9"/>
      <c r="PYG20" s="9"/>
      <c r="PYH20" s="9"/>
      <c r="PYI20" s="9"/>
      <c r="PYJ20" s="9"/>
      <c r="PYK20" s="9"/>
      <c r="PYL20" s="9"/>
      <c r="PYM20" s="9"/>
      <c r="PYN20" s="9"/>
      <c r="PYO20" s="9"/>
      <c r="PYP20" s="9"/>
      <c r="PYQ20" s="9"/>
      <c r="PYR20" s="9"/>
      <c r="PYS20" s="9"/>
      <c r="PYT20" s="9"/>
      <c r="PYU20" s="9"/>
      <c r="PYV20" s="9"/>
      <c r="PYW20" s="9"/>
      <c r="PYX20" s="9"/>
      <c r="PYY20" s="9"/>
      <c r="PYZ20" s="9"/>
      <c r="PZA20" s="9"/>
      <c r="PZB20" s="9"/>
      <c r="PZC20" s="9"/>
      <c r="PZD20" s="9"/>
      <c r="PZE20" s="9"/>
      <c r="PZF20" s="9"/>
      <c r="PZG20" s="9"/>
      <c r="PZH20" s="9"/>
      <c r="PZI20" s="9"/>
      <c r="PZJ20" s="9"/>
      <c r="PZK20" s="9"/>
      <c r="PZL20" s="9"/>
      <c r="PZM20" s="9"/>
      <c r="PZN20" s="9"/>
      <c r="PZO20" s="9"/>
      <c r="PZP20" s="9"/>
      <c r="PZQ20" s="9"/>
      <c r="PZR20" s="9"/>
      <c r="PZS20" s="9"/>
      <c r="PZT20" s="9"/>
      <c r="PZU20" s="9"/>
      <c r="PZV20" s="9"/>
      <c r="PZW20" s="9"/>
      <c r="PZX20" s="9"/>
      <c r="PZY20" s="9"/>
      <c r="PZZ20" s="9"/>
      <c r="QAA20" s="9"/>
      <c r="QAB20" s="9"/>
      <c r="QAC20" s="9"/>
      <c r="QAD20" s="9"/>
      <c r="QAE20" s="9"/>
      <c r="QAF20" s="9"/>
      <c r="QAG20" s="9"/>
      <c r="QAH20" s="9"/>
      <c r="QAI20" s="9"/>
      <c r="QAJ20" s="9"/>
      <c r="QAK20" s="9"/>
      <c r="QAL20" s="9"/>
      <c r="QAM20" s="9"/>
      <c r="QAN20" s="9"/>
      <c r="QAO20" s="9"/>
      <c r="QAP20" s="9"/>
      <c r="QAQ20" s="9"/>
      <c r="QAR20" s="9"/>
      <c r="QAS20" s="9"/>
      <c r="QAT20" s="9"/>
      <c r="QAU20" s="9"/>
      <c r="QAV20" s="9"/>
      <c r="QAW20" s="9"/>
      <c r="QAX20" s="9"/>
      <c r="QAY20" s="9"/>
      <c r="QAZ20" s="9"/>
      <c r="QBA20" s="9"/>
      <c r="QBB20" s="9"/>
      <c r="QBC20" s="9"/>
      <c r="QBD20" s="9"/>
      <c r="QBE20" s="9"/>
      <c r="QBF20" s="9"/>
      <c r="QBG20" s="9"/>
      <c r="QBH20" s="9"/>
      <c r="QBI20" s="9"/>
      <c r="QBJ20" s="9"/>
      <c r="QBK20" s="9"/>
      <c r="QBL20" s="9"/>
      <c r="QBM20" s="9"/>
      <c r="QBN20" s="9"/>
      <c r="QBO20" s="9"/>
      <c r="QBP20" s="9"/>
      <c r="QBQ20" s="9"/>
      <c r="QBR20" s="9"/>
      <c r="QBS20" s="9"/>
      <c r="QBT20" s="9"/>
      <c r="QBU20" s="9"/>
      <c r="QBV20" s="9"/>
      <c r="QBW20" s="9"/>
      <c r="QBX20" s="9"/>
      <c r="QBY20" s="9"/>
      <c r="QBZ20" s="9"/>
      <c r="QCA20" s="9"/>
      <c r="QCB20" s="9"/>
      <c r="QCC20" s="9"/>
      <c r="QCD20" s="9"/>
      <c r="QCE20" s="9"/>
      <c r="QCF20" s="9"/>
      <c r="QCG20" s="9"/>
      <c r="QCH20" s="9"/>
      <c r="QCI20" s="9"/>
      <c r="QCJ20" s="9"/>
      <c r="QCK20" s="9"/>
      <c r="QCL20" s="9"/>
      <c r="QCM20" s="9"/>
      <c r="QCN20" s="9"/>
      <c r="QCO20" s="9"/>
      <c r="QCP20" s="9"/>
      <c r="QCQ20" s="9"/>
      <c r="QCR20" s="9"/>
      <c r="QCS20" s="9"/>
      <c r="QCT20" s="9"/>
      <c r="QCU20" s="9"/>
      <c r="QCV20" s="9"/>
      <c r="QCW20" s="9"/>
      <c r="QCX20" s="9"/>
      <c r="QCY20" s="9"/>
      <c r="QCZ20" s="9"/>
      <c r="QDA20" s="9"/>
      <c r="QDB20" s="9"/>
      <c r="QDC20" s="9"/>
      <c r="QDD20" s="9"/>
      <c r="QDE20" s="9"/>
      <c r="QDF20" s="9"/>
      <c r="QDG20" s="9"/>
      <c r="QDH20" s="9"/>
      <c r="QDI20" s="9"/>
      <c r="QDJ20" s="9"/>
      <c r="QDK20" s="9"/>
      <c r="QDL20" s="9"/>
      <c r="QDM20" s="9"/>
      <c r="QDN20" s="9"/>
      <c r="QDO20" s="9"/>
      <c r="QDP20" s="9"/>
      <c r="QDQ20" s="9"/>
      <c r="QDR20" s="9"/>
      <c r="QDS20" s="9"/>
      <c r="QDT20" s="9"/>
      <c r="QDU20" s="9"/>
      <c r="QDV20" s="9"/>
      <c r="QDW20" s="9"/>
      <c r="QDX20" s="9"/>
      <c r="QDY20" s="9"/>
      <c r="QDZ20" s="9"/>
      <c r="QEA20" s="9"/>
      <c r="QEB20" s="9"/>
      <c r="QEC20" s="9"/>
      <c r="QED20" s="9"/>
      <c r="QEE20" s="9"/>
      <c r="QEF20" s="9"/>
      <c r="QEG20" s="9"/>
      <c r="QEH20" s="9"/>
      <c r="QEI20" s="9"/>
      <c r="QEJ20" s="9"/>
      <c r="QEK20" s="9"/>
      <c r="QEL20" s="9"/>
      <c r="QEM20" s="9"/>
      <c r="QEN20" s="9"/>
      <c r="QEO20" s="9"/>
      <c r="QEP20" s="9"/>
      <c r="QEQ20" s="9"/>
      <c r="QER20" s="9"/>
      <c r="QES20" s="9"/>
      <c r="QET20" s="9"/>
      <c r="QEU20" s="9"/>
      <c r="QEV20" s="9"/>
      <c r="QEW20" s="9"/>
      <c r="QEX20" s="9"/>
      <c r="QEY20" s="9"/>
      <c r="QEZ20" s="9"/>
      <c r="QFA20" s="9"/>
      <c r="QFB20" s="9"/>
      <c r="QFC20" s="9"/>
      <c r="QFD20" s="9"/>
      <c r="QFE20" s="9"/>
      <c r="QFF20" s="9"/>
      <c r="QFG20" s="9"/>
      <c r="QFH20" s="9"/>
      <c r="QFI20" s="9"/>
      <c r="QFJ20" s="9"/>
      <c r="QFK20" s="9"/>
      <c r="QFL20" s="9"/>
      <c r="QFM20" s="9"/>
      <c r="QFN20" s="9"/>
      <c r="QFO20" s="9"/>
      <c r="QFP20" s="9"/>
      <c r="QFQ20" s="9"/>
      <c r="QFR20" s="9"/>
      <c r="QFS20" s="9"/>
      <c r="QFT20" s="9"/>
      <c r="QFU20" s="9"/>
      <c r="QFV20" s="9"/>
      <c r="QFW20" s="9"/>
      <c r="QFX20" s="9"/>
      <c r="QFY20" s="9"/>
      <c r="QFZ20" s="9"/>
      <c r="QGA20" s="9"/>
      <c r="QGB20" s="9"/>
      <c r="QGC20" s="9"/>
      <c r="QGD20" s="9"/>
      <c r="QGE20" s="9"/>
      <c r="QGF20" s="9"/>
      <c r="QGG20" s="9"/>
      <c r="QGH20" s="9"/>
      <c r="QGI20" s="9"/>
      <c r="QGJ20" s="9"/>
      <c r="QGK20" s="9"/>
      <c r="QGL20" s="9"/>
      <c r="QGM20" s="9"/>
      <c r="QGN20" s="9"/>
      <c r="QGO20" s="9"/>
      <c r="QGP20" s="9"/>
      <c r="QGQ20" s="9"/>
      <c r="QGR20" s="9"/>
      <c r="QGS20" s="9"/>
      <c r="QGT20" s="9"/>
      <c r="QGU20" s="9"/>
      <c r="QGV20" s="9"/>
      <c r="QGW20" s="9"/>
      <c r="QGX20" s="9"/>
      <c r="QGY20" s="9"/>
      <c r="QGZ20" s="9"/>
      <c r="QHA20" s="9"/>
      <c r="QHB20" s="9"/>
      <c r="QHC20" s="9"/>
      <c r="QHD20" s="9"/>
      <c r="QHE20" s="9"/>
      <c r="QHF20" s="9"/>
      <c r="QHG20" s="9"/>
      <c r="QHH20" s="9"/>
      <c r="QHI20" s="9"/>
      <c r="QHJ20" s="9"/>
      <c r="QHK20" s="9"/>
      <c r="QHL20" s="9"/>
      <c r="QHM20" s="9"/>
      <c r="QHN20" s="9"/>
      <c r="QHO20" s="9"/>
      <c r="QHP20" s="9"/>
      <c r="QHQ20" s="9"/>
      <c r="QHR20" s="9"/>
      <c r="QHS20" s="9"/>
      <c r="QHT20" s="9"/>
      <c r="QHU20" s="9"/>
      <c r="QHV20" s="9"/>
      <c r="QHW20" s="9"/>
      <c r="QHX20" s="9"/>
      <c r="QHY20" s="9"/>
      <c r="QHZ20" s="9"/>
      <c r="QIA20" s="9"/>
      <c r="QIB20" s="9"/>
      <c r="QIC20" s="9"/>
      <c r="QID20" s="9"/>
      <c r="QIE20" s="9"/>
      <c r="QIF20" s="9"/>
      <c r="QIG20" s="9"/>
      <c r="QIH20" s="9"/>
      <c r="QII20" s="9"/>
      <c r="QIJ20" s="9"/>
      <c r="QIK20" s="9"/>
      <c r="QIL20" s="9"/>
      <c r="QIM20" s="9"/>
      <c r="QIN20" s="9"/>
      <c r="QIO20" s="9"/>
      <c r="QIP20" s="9"/>
      <c r="QIQ20" s="9"/>
      <c r="QIR20" s="9"/>
      <c r="QIS20" s="9"/>
      <c r="QIT20" s="9"/>
      <c r="QIU20" s="9"/>
      <c r="QIV20" s="9"/>
      <c r="QIW20" s="9"/>
      <c r="QIX20" s="9"/>
      <c r="QIY20" s="9"/>
      <c r="QIZ20" s="9"/>
      <c r="QJA20" s="9"/>
      <c r="QJB20" s="9"/>
      <c r="QJC20" s="9"/>
      <c r="QJD20" s="9"/>
      <c r="QJE20" s="9"/>
      <c r="QJF20" s="9"/>
      <c r="QJG20" s="9"/>
      <c r="QJH20" s="9"/>
      <c r="QJI20" s="9"/>
      <c r="QJJ20" s="9"/>
      <c r="QJK20" s="9"/>
      <c r="QJL20" s="9"/>
      <c r="QJM20" s="9"/>
      <c r="QJN20" s="9"/>
      <c r="QJO20" s="9"/>
      <c r="QJP20" s="9"/>
      <c r="QJQ20" s="9"/>
      <c r="QJR20" s="9"/>
      <c r="QJS20" s="9"/>
      <c r="QJT20" s="9"/>
      <c r="QJU20" s="9"/>
      <c r="QJV20" s="9"/>
      <c r="QJW20" s="9"/>
      <c r="QJX20" s="9"/>
      <c r="QJY20" s="9"/>
      <c r="QJZ20" s="9"/>
      <c r="QKA20" s="9"/>
      <c r="QKB20" s="9"/>
      <c r="QKC20" s="9"/>
      <c r="QKD20" s="9"/>
      <c r="QKE20" s="9"/>
      <c r="QKF20" s="9"/>
      <c r="QKG20" s="9"/>
      <c r="QKH20" s="9"/>
      <c r="QKI20" s="9"/>
      <c r="QKJ20" s="9"/>
      <c r="QKK20" s="9"/>
      <c r="QKL20" s="9"/>
      <c r="QKM20" s="9"/>
      <c r="QKN20" s="9"/>
      <c r="QKO20" s="9"/>
      <c r="QKP20" s="9"/>
      <c r="QKQ20" s="9"/>
      <c r="QKR20" s="9"/>
      <c r="QKS20" s="9"/>
      <c r="QKT20" s="9"/>
      <c r="QKU20" s="9"/>
      <c r="QKV20" s="9"/>
      <c r="QKW20" s="9"/>
      <c r="QKX20" s="9"/>
      <c r="QKY20" s="9"/>
      <c r="QKZ20" s="9"/>
      <c r="QLA20" s="9"/>
      <c r="QLB20" s="9"/>
      <c r="QLC20" s="9"/>
      <c r="QLD20" s="9"/>
      <c r="QLE20" s="9"/>
      <c r="QLF20" s="9"/>
      <c r="QLG20" s="9"/>
      <c r="QLH20" s="9"/>
      <c r="QLI20" s="9"/>
      <c r="QLJ20" s="9"/>
      <c r="QLK20" s="9"/>
      <c r="QLL20" s="9"/>
      <c r="QLM20" s="9"/>
      <c r="QLN20" s="9"/>
      <c r="QLO20" s="9"/>
      <c r="QLP20" s="9"/>
      <c r="QLQ20" s="9"/>
      <c r="QLR20" s="9"/>
      <c r="QLS20" s="9"/>
      <c r="QLT20" s="9"/>
      <c r="QLU20" s="9"/>
      <c r="QLV20" s="9"/>
      <c r="QLW20" s="9"/>
      <c r="QLX20" s="9"/>
      <c r="QLY20" s="9"/>
      <c r="QLZ20" s="9"/>
      <c r="QMA20" s="9"/>
      <c r="QMB20" s="9"/>
      <c r="QMC20" s="9"/>
      <c r="QMD20" s="9"/>
      <c r="QME20" s="9"/>
      <c r="QMF20" s="9"/>
      <c r="QMG20" s="9"/>
      <c r="QMH20" s="9"/>
      <c r="QMI20" s="9"/>
      <c r="QMJ20" s="9"/>
      <c r="QMK20" s="9"/>
      <c r="QML20" s="9"/>
      <c r="QMM20" s="9"/>
      <c r="QMN20" s="9"/>
      <c r="QMO20" s="9"/>
      <c r="QMP20" s="9"/>
      <c r="QMQ20" s="9"/>
      <c r="QMR20" s="9"/>
      <c r="QMS20" s="9"/>
      <c r="QMT20" s="9"/>
      <c r="QMU20" s="9"/>
      <c r="QMV20" s="9"/>
      <c r="QMW20" s="9"/>
      <c r="QMX20" s="9"/>
      <c r="QMY20" s="9"/>
      <c r="QMZ20" s="9"/>
      <c r="QNA20" s="9"/>
      <c r="QNB20" s="9"/>
      <c r="QNC20" s="9"/>
      <c r="QND20" s="9"/>
      <c r="QNE20" s="9"/>
      <c r="QNF20" s="9"/>
      <c r="QNG20" s="9"/>
      <c r="QNH20" s="9"/>
      <c r="QNI20" s="9"/>
      <c r="QNJ20" s="9"/>
      <c r="QNK20" s="9"/>
      <c r="QNL20" s="9"/>
      <c r="QNM20" s="9"/>
      <c r="QNN20" s="9"/>
      <c r="QNO20" s="9"/>
      <c r="QNP20" s="9"/>
      <c r="QNQ20" s="9"/>
      <c r="QNR20" s="9"/>
      <c r="QNS20" s="9"/>
      <c r="QNT20" s="9"/>
      <c r="QNU20" s="9"/>
      <c r="QNV20" s="9"/>
      <c r="QNW20" s="9"/>
      <c r="QNX20" s="9"/>
      <c r="QNY20" s="9"/>
      <c r="QNZ20" s="9"/>
      <c r="QOA20" s="9"/>
      <c r="QOB20" s="9"/>
      <c r="QOC20" s="9"/>
      <c r="QOD20" s="9"/>
      <c r="QOE20" s="9"/>
      <c r="QOF20" s="9"/>
      <c r="QOG20" s="9"/>
      <c r="QOH20" s="9"/>
      <c r="QOI20" s="9"/>
      <c r="QOJ20" s="9"/>
      <c r="QOK20" s="9"/>
      <c r="QOL20" s="9"/>
      <c r="QOM20" s="9"/>
      <c r="QON20" s="9"/>
      <c r="QOO20" s="9"/>
      <c r="QOP20" s="9"/>
      <c r="QOQ20" s="9"/>
      <c r="QOR20" s="9"/>
      <c r="QOS20" s="9"/>
      <c r="QOT20" s="9"/>
      <c r="QOU20" s="9"/>
      <c r="QOV20" s="9"/>
      <c r="QOW20" s="9"/>
      <c r="QOX20" s="9"/>
      <c r="QOY20" s="9"/>
      <c r="QOZ20" s="9"/>
      <c r="QPA20" s="9"/>
      <c r="QPB20" s="9"/>
      <c r="QPC20" s="9"/>
      <c r="QPD20" s="9"/>
      <c r="QPE20" s="9"/>
      <c r="QPF20" s="9"/>
      <c r="QPG20" s="9"/>
      <c r="QPH20" s="9"/>
      <c r="QPI20" s="9"/>
      <c r="QPJ20" s="9"/>
      <c r="QPK20" s="9"/>
      <c r="QPL20" s="9"/>
      <c r="QPM20" s="9"/>
      <c r="QPN20" s="9"/>
      <c r="QPO20" s="9"/>
      <c r="QPP20" s="9"/>
      <c r="QPQ20" s="9"/>
      <c r="QPR20" s="9"/>
      <c r="QPS20" s="9"/>
      <c r="QPT20" s="9"/>
      <c r="QPU20" s="9"/>
      <c r="QPV20" s="9"/>
      <c r="QPW20" s="9"/>
      <c r="QPX20" s="9"/>
      <c r="QPY20" s="9"/>
      <c r="QPZ20" s="9"/>
      <c r="QQA20" s="9"/>
      <c r="QQB20" s="9"/>
      <c r="QQC20" s="9"/>
      <c r="QQD20" s="9"/>
      <c r="QQE20" s="9"/>
      <c r="QQF20" s="9"/>
      <c r="QQG20" s="9"/>
      <c r="QQH20" s="9"/>
      <c r="QQI20" s="9"/>
      <c r="QQJ20" s="9"/>
      <c r="QQK20" s="9"/>
      <c r="QQL20" s="9"/>
      <c r="QQM20" s="9"/>
      <c r="QQN20" s="9"/>
      <c r="QQO20" s="9"/>
      <c r="QQP20" s="9"/>
      <c r="QQQ20" s="9"/>
      <c r="QQR20" s="9"/>
      <c r="QQS20" s="9"/>
      <c r="QQT20" s="9"/>
      <c r="QQU20" s="9"/>
      <c r="QQV20" s="9"/>
      <c r="QQW20" s="9"/>
      <c r="QQX20" s="9"/>
      <c r="QQY20" s="9"/>
      <c r="QQZ20" s="9"/>
      <c r="QRA20" s="9"/>
      <c r="QRB20" s="9"/>
      <c r="QRC20" s="9"/>
      <c r="QRD20" s="9"/>
      <c r="QRE20" s="9"/>
      <c r="QRF20" s="9"/>
      <c r="QRG20" s="9"/>
      <c r="QRH20" s="9"/>
      <c r="QRI20" s="9"/>
      <c r="QRJ20" s="9"/>
      <c r="QRK20" s="9"/>
      <c r="QRL20" s="9"/>
      <c r="QRM20" s="9"/>
      <c r="QRN20" s="9"/>
      <c r="QRO20" s="9"/>
      <c r="QRP20" s="9"/>
      <c r="QRQ20" s="9"/>
      <c r="QRR20" s="9"/>
      <c r="QRS20" s="9"/>
      <c r="QRT20" s="9"/>
      <c r="QRU20" s="9"/>
      <c r="QRV20" s="9"/>
      <c r="QRW20" s="9"/>
      <c r="QRX20" s="9"/>
      <c r="QRY20" s="9"/>
      <c r="QRZ20" s="9"/>
      <c r="QSA20" s="9"/>
      <c r="QSB20" s="9"/>
      <c r="QSC20" s="9"/>
      <c r="QSD20" s="9"/>
      <c r="QSE20" s="9"/>
      <c r="QSF20" s="9"/>
      <c r="QSG20" s="9"/>
      <c r="QSH20" s="9"/>
      <c r="QSI20" s="9"/>
      <c r="QSJ20" s="9"/>
      <c r="QSK20" s="9"/>
      <c r="QSL20" s="9"/>
      <c r="QSM20" s="9"/>
      <c r="QSN20" s="9"/>
      <c r="QSO20" s="9"/>
      <c r="QSP20" s="9"/>
      <c r="QSQ20" s="9"/>
      <c r="QSR20" s="9"/>
      <c r="QSS20" s="9"/>
      <c r="QST20" s="9"/>
      <c r="QSU20" s="9"/>
      <c r="QSV20" s="9"/>
      <c r="QSW20" s="9"/>
      <c r="QSX20" s="9"/>
      <c r="QSY20" s="9"/>
      <c r="QSZ20" s="9"/>
      <c r="QTA20" s="9"/>
      <c r="QTB20" s="9"/>
      <c r="QTC20" s="9"/>
      <c r="QTD20" s="9"/>
      <c r="QTE20" s="9"/>
      <c r="QTF20" s="9"/>
      <c r="QTG20" s="9"/>
      <c r="QTH20" s="9"/>
      <c r="QTI20" s="9"/>
      <c r="QTJ20" s="9"/>
      <c r="QTK20" s="9"/>
      <c r="QTL20" s="9"/>
      <c r="QTM20" s="9"/>
      <c r="QTN20" s="9"/>
      <c r="QTO20" s="9"/>
      <c r="QTP20" s="9"/>
      <c r="QTQ20" s="9"/>
      <c r="QTR20" s="9"/>
      <c r="QTS20" s="9"/>
      <c r="QTT20" s="9"/>
      <c r="QTU20" s="9"/>
      <c r="QTV20" s="9"/>
      <c r="QTW20" s="9"/>
      <c r="QTX20" s="9"/>
      <c r="QTY20" s="9"/>
      <c r="QTZ20" s="9"/>
      <c r="QUA20" s="9"/>
      <c r="QUB20" s="9"/>
      <c r="QUC20" s="9"/>
      <c r="QUD20" s="9"/>
      <c r="QUE20" s="9"/>
      <c r="QUF20" s="9"/>
      <c r="QUG20" s="9"/>
      <c r="QUH20" s="9"/>
      <c r="QUI20" s="9"/>
      <c r="QUJ20" s="9"/>
      <c r="QUK20" s="9"/>
      <c r="QUL20" s="9"/>
      <c r="QUM20" s="9"/>
      <c r="QUN20" s="9"/>
      <c r="QUO20" s="9"/>
      <c r="QUP20" s="9"/>
      <c r="QUQ20" s="9"/>
      <c r="QUR20" s="9"/>
      <c r="QUS20" s="9"/>
      <c r="QUT20" s="9"/>
      <c r="QUU20" s="9"/>
      <c r="QUV20" s="9"/>
      <c r="QUW20" s="9"/>
      <c r="QUX20" s="9"/>
      <c r="QUY20" s="9"/>
      <c r="QUZ20" s="9"/>
      <c r="QVA20" s="9"/>
      <c r="QVB20" s="9"/>
      <c r="QVC20" s="9"/>
      <c r="QVD20" s="9"/>
      <c r="QVE20" s="9"/>
      <c r="QVF20" s="9"/>
      <c r="QVG20" s="9"/>
      <c r="QVH20" s="9"/>
      <c r="QVI20" s="9"/>
      <c r="QVJ20" s="9"/>
      <c r="QVK20" s="9"/>
      <c r="QVL20" s="9"/>
      <c r="QVM20" s="9"/>
      <c r="QVN20" s="9"/>
      <c r="QVO20" s="9"/>
      <c r="QVP20" s="9"/>
      <c r="QVQ20" s="9"/>
      <c r="QVR20" s="9"/>
      <c r="QVS20" s="9"/>
      <c r="QVT20" s="9"/>
      <c r="QVU20" s="9"/>
      <c r="QVV20" s="9"/>
      <c r="QVW20" s="9"/>
      <c r="QVX20" s="9"/>
      <c r="QVY20" s="9"/>
      <c r="QVZ20" s="9"/>
      <c r="QWA20" s="9"/>
      <c r="QWB20" s="9"/>
      <c r="QWC20" s="9"/>
      <c r="QWD20" s="9"/>
      <c r="QWE20" s="9"/>
      <c r="QWF20" s="9"/>
      <c r="QWG20" s="9"/>
      <c r="QWH20" s="9"/>
      <c r="QWI20" s="9"/>
      <c r="QWJ20" s="9"/>
      <c r="QWK20" s="9"/>
      <c r="QWL20" s="9"/>
      <c r="QWM20" s="9"/>
      <c r="QWN20" s="9"/>
      <c r="QWO20" s="9"/>
      <c r="QWP20" s="9"/>
      <c r="QWQ20" s="9"/>
      <c r="QWR20" s="9"/>
      <c r="QWS20" s="9"/>
      <c r="QWT20" s="9"/>
      <c r="QWU20" s="9"/>
      <c r="QWV20" s="9"/>
      <c r="QWW20" s="9"/>
      <c r="QWX20" s="9"/>
      <c r="QWY20" s="9"/>
      <c r="QWZ20" s="9"/>
      <c r="QXA20" s="9"/>
      <c r="QXB20" s="9"/>
      <c r="QXC20" s="9"/>
      <c r="QXD20" s="9"/>
      <c r="QXE20" s="9"/>
      <c r="QXF20" s="9"/>
      <c r="QXG20" s="9"/>
      <c r="QXH20" s="9"/>
      <c r="QXI20" s="9"/>
      <c r="QXJ20" s="9"/>
      <c r="QXK20" s="9"/>
      <c r="QXL20" s="9"/>
      <c r="QXM20" s="9"/>
      <c r="QXN20" s="9"/>
      <c r="QXO20" s="9"/>
      <c r="QXP20" s="9"/>
      <c r="QXQ20" s="9"/>
      <c r="QXR20" s="9"/>
      <c r="QXS20" s="9"/>
      <c r="QXT20" s="9"/>
      <c r="QXU20" s="9"/>
      <c r="QXV20" s="9"/>
      <c r="QXW20" s="9"/>
      <c r="QXX20" s="9"/>
      <c r="QXY20" s="9"/>
      <c r="QXZ20" s="9"/>
      <c r="QYA20" s="9"/>
      <c r="QYB20" s="9"/>
      <c r="QYC20" s="9"/>
      <c r="QYD20" s="9"/>
      <c r="QYE20" s="9"/>
      <c r="QYF20" s="9"/>
      <c r="QYG20" s="9"/>
      <c r="QYH20" s="9"/>
      <c r="QYI20" s="9"/>
      <c r="QYJ20" s="9"/>
      <c r="QYK20" s="9"/>
      <c r="QYL20" s="9"/>
      <c r="QYM20" s="9"/>
      <c r="QYN20" s="9"/>
      <c r="QYO20" s="9"/>
      <c r="QYP20" s="9"/>
      <c r="QYQ20" s="9"/>
      <c r="QYR20" s="9"/>
      <c r="QYS20" s="9"/>
      <c r="QYT20" s="9"/>
      <c r="QYU20" s="9"/>
      <c r="QYV20" s="9"/>
      <c r="QYW20" s="9"/>
      <c r="QYX20" s="9"/>
      <c r="QYY20" s="9"/>
      <c r="QYZ20" s="9"/>
      <c r="QZA20" s="9"/>
      <c r="QZB20" s="9"/>
      <c r="QZC20" s="9"/>
      <c r="QZD20" s="9"/>
      <c r="QZE20" s="9"/>
      <c r="QZF20" s="9"/>
      <c r="QZG20" s="9"/>
      <c r="QZH20" s="9"/>
      <c r="QZI20" s="9"/>
      <c r="QZJ20" s="9"/>
      <c r="QZK20" s="9"/>
      <c r="QZL20" s="9"/>
      <c r="QZM20" s="9"/>
      <c r="QZN20" s="9"/>
      <c r="QZO20" s="9"/>
      <c r="QZP20" s="9"/>
      <c r="QZQ20" s="9"/>
      <c r="QZR20" s="9"/>
      <c r="QZS20" s="9"/>
      <c r="QZT20" s="9"/>
      <c r="QZU20" s="9"/>
      <c r="QZV20" s="9"/>
      <c r="QZW20" s="9"/>
      <c r="QZX20" s="9"/>
      <c r="QZY20" s="9"/>
      <c r="QZZ20" s="9"/>
      <c r="RAA20" s="9"/>
      <c r="RAB20" s="9"/>
      <c r="RAC20" s="9"/>
      <c r="RAD20" s="9"/>
      <c r="RAE20" s="9"/>
      <c r="RAF20" s="9"/>
      <c r="RAG20" s="9"/>
      <c r="RAH20" s="9"/>
      <c r="RAI20" s="9"/>
      <c r="RAJ20" s="9"/>
      <c r="RAK20" s="9"/>
      <c r="RAL20" s="9"/>
      <c r="RAM20" s="9"/>
      <c r="RAN20" s="9"/>
      <c r="RAO20" s="9"/>
      <c r="RAP20" s="9"/>
      <c r="RAQ20" s="9"/>
      <c r="RAR20" s="9"/>
      <c r="RAS20" s="9"/>
      <c r="RAT20" s="9"/>
      <c r="RAU20" s="9"/>
      <c r="RAV20" s="9"/>
      <c r="RAW20" s="9"/>
      <c r="RAX20" s="9"/>
      <c r="RAY20" s="9"/>
      <c r="RAZ20" s="9"/>
      <c r="RBA20" s="9"/>
      <c r="RBB20" s="9"/>
      <c r="RBC20" s="9"/>
      <c r="RBD20" s="9"/>
      <c r="RBE20" s="9"/>
      <c r="RBF20" s="9"/>
      <c r="RBG20" s="9"/>
      <c r="RBH20" s="9"/>
      <c r="RBI20" s="9"/>
      <c r="RBJ20" s="9"/>
      <c r="RBK20" s="9"/>
      <c r="RBL20" s="9"/>
      <c r="RBM20" s="9"/>
      <c r="RBN20" s="9"/>
      <c r="RBO20" s="9"/>
      <c r="RBP20" s="9"/>
      <c r="RBQ20" s="9"/>
      <c r="RBR20" s="9"/>
      <c r="RBS20" s="9"/>
      <c r="RBT20" s="9"/>
      <c r="RBU20" s="9"/>
      <c r="RBV20" s="9"/>
      <c r="RBW20" s="9"/>
      <c r="RBX20" s="9"/>
      <c r="RBY20" s="9"/>
      <c r="RBZ20" s="9"/>
      <c r="RCA20" s="9"/>
      <c r="RCB20" s="9"/>
      <c r="RCC20" s="9"/>
      <c r="RCD20" s="9"/>
      <c r="RCE20" s="9"/>
      <c r="RCF20" s="9"/>
      <c r="RCG20" s="9"/>
      <c r="RCH20" s="9"/>
      <c r="RCI20" s="9"/>
      <c r="RCJ20" s="9"/>
      <c r="RCK20" s="9"/>
      <c r="RCL20" s="9"/>
      <c r="RCM20" s="9"/>
      <c r="RCN20" s="9"/>
      <c r="RCO20" s="9"/>
      <c r="RCP20" s="9"/>
      <c r="RCQ20" s="9"/>
      <c r="RCR20" s="9"/>
      <c r="RCS20" s="9"/>
      <c r="RCT20" s="9"/>
      <c r="RCU20" s="9"/>
      <c r="RCV20" s="9"/>
      <c r="RCW20" s="9"/>
      <c r="RCX20" s="9"/>
      <c r="RCY20" s="9"/>
      <c r="RCZ20" s="9"/>
      <c r="RDA20" s="9"/>
      <c r="RDB20" s="9"/>
      <c r="RDC20" s="9"/>
      <c r="RDD20" s="9"/>
      <c r="RDE20" s="9"/>
      <c r="RDF20" s="9"/>
      <c r="RDG20" s="9"/>
      <c r="RDH20" s="9"/>
      <c r="RDI20" s="9"/>
      <c r="RDJ20" s="9"/>
      <c r="RDK20" s="9"/>
      <c r="RDL20" s="9"/>
      <c r="RDM20" s="9"/>
      <c r="RDN20" s="9"/>
      <c r="RDO20" s="9"/>
      <c r="RDP20" s="9"/>
      <c r="RDQ20" s="9"/>
      <c r="RDR20" s="9"/>
      <c r="RDS20" s="9"/>
      <c r="RDT20" s="9"/>
      <c r="RDU20" s="9"/>
      <c r="RDV20" s="9"/>
      <c r="RDW20" s="9"/>
      <c r="RDX20" s="9"/>
      <c r="RDY20" s="9"/>
      <c r="RDZ20" s="9"/>
      <c r="REA20" s="9"/>
      <c r="REB20" s="9"/>
      <c r="REC20" s="9"/>
      <c r="RED20" s="9"/>
      <c r="REE20" s="9"/>
      <c r="REF20" s="9"/>
      <c r="REG20" s="9"/>
      <c r="REH20" s="9"/>
      <c r="REI20" s="9"/>
      <c r="REJ20" s="9"/>
      <c r="REK20" s="9"/>
      <c r="REL20" s="9"/>
      <c r="REM20" s="9"/>
      <c r="REN20" s="9"/>
      <c r="REO20" s="9"/>
      <c r="REP20" s="9"/>
      <c r="REQ20" s="9"/>
      <c r="RER20" s="9"/>
      <c r="RES20" s="9"/>
      <c r="RET20" s="9"/>
      <c r="REU20" s="9"/>
      <c r="REV20" s="9"/>
      <c r="REW20" s="9"/>
      <c r="REX20" s="9"/>
      <c r="REY20" s="9"/>
      <c r="REZ20" s="9"/>
      <c r="RFA20" s="9"/>
      <c r="RFB20" s="9"/>
      <c r="RFC20" s="9"/>
      <c r="RFD20" s="9"/>
      <c r="RFE20" s="9"/>
      <c r="RFF20" s="9"/>
      <c r="RFG20" s="9"/>
      <c r="RFH20" s="9"/>
      <c r="RFI20" s="9"/>
      <c r="RFJ20" s="9"/>
      <c r="RFK20" s="9"/>
      <c r="RFL20" s="9"/>
      <c r="RFM20" s="9"/>
      <c r="RFN20" s="9"/>
      <c r="RFO20" s="9"/>
      <c r="RFP20" s="9"/>
      <c r="RFQ20" s="9"/>
      <c r="RFR20" s="9"/>
      <c r="RFS20" s="9"/>
      <c r="RFT20" s="9"/>
      <c r="RFU20" s="9"/>
      <c r="RFV20" s="9"/>
      <c r="RFW20" s="9"/>
      <c r="RFX20" s="9"/>
      <c r="RFY20" s="9"/>
      <c r="RFZ20" s="9"/>
      <c r="RGA20" s="9"/>
      <c r="RGB20" s="9"/>
      <c r="RGC20" s="9"/>
      <c r="RGD20" s="9"/>
      <c r="RGE20" s="9"/>
      <c r="RGF20" s="9"/>
      <c r="RGG20" s="9"/>
      <c r="RGH20" s="9"/>
      <c r="RGI20" s="9"/>
      <c r="RGJ20" s="9"/>
      <c r="RGK20" s="9"/>
      <c r="RGL20" s="9"/>
      <c r="RGM20" s="9"/>
      <c r="RGN20" s="9"/>
      <c r="RGO20" s="9"/>
      <c r="RGP20" s="9"/>
      <c r="RGQ20" s="9"/>
      <c r="RGR20" s="9"/>
      <c r="RGS20" s="9"/>
      <c r="RGT20" s="9"/>
      <c r="RGU20" s="9"/>
      <c r="RGV20" s="9"/>
      <c r="RGW20" s="9"/>
      <c r="RGX20" s="9"/>
      <c r="RGY20" s="9"/>
      <c r="RGZ20" s="9"/>
      <c r="RHA20" s="9"/>
      <c r="RHB20" s="9"/>
      <c r="RHC20" s="9"/>
      <c r="RHD20" s="9"/>
      <c r="RHE20" s="9"/>
      <c r="RHF20" s="9"/>
      <c r="RHG20" s="9"/>
      <c r="RHH20" s="9"/>
      <c r="RHI20" s="9"/>
      <c r="RHJ20" s="9"/>
      <c r="RHK20" s="9"/>
      <c r="RHL20" s="9"/>
      <c r="RHM20" s="9"/>
      <c r="RHN20" s="9"/>
      <c r="RHO20" s="9"/>
      <c r="RHP20" s="9"/>
      <c r="RHQ20" s="9"/>
      <c r="RHR20" s="9"/>
      <c r="RHS20" s="9"/>
      <c r="RHT20" s="9"/>
      <c r="RHU20" s="9"/>
      <c r="RHV20" s="9"/>
      <c r="RHW20" s="9"/>
      <c r="RHX20" s="9"/>
      <c r="RHY20" s="9"/>
      <c r="RHZ20" s="9"/>
      <c r="RIA20" s="9"/>
      <c r="RIB20" s="9"/>
      <c r="RIC20" s="9"/>
      <c r="RID20" s="9"/>
      <c r="RIE20" s="9"/>
      <c r="RIF20" s="9"/>
      <c r="RIG20" s="9"/>
      <c r="RIH20" s="9"/>
      <c r="RII20" s="9"/>
      <c r="RIJ20" s="9"/>
      <c r="RIK20" s="9"/>
      <c r="RIL20" s="9"/>
      <c r="RIM20" s="9"/>
      <c r="RIN20" s="9"/>
      <c r="RIO20" s="9"/>
      <c r="RIP20" s="9"/>
      <c r="RIQ20" s="9"/>
      <c r="RIR20" s="9"/>
      <c r="RIS20" s="9"/>
      <c r="RIT20" s="9"/>
      <c r="RIU20" s="9"/>
      <c r="RIV20" s="9"/>
      <c r="RIW20" s="9"/>
      <c r="RIX20" s="9"/>
      <c r="RIY20" s="9"/>
      <c r="RIZ20" s="9"/>
      <c r="RJA20" s="9"/>
      <c r="RJB20" s="9"/>
      <c r="RJC20" s="9"/>
      <c r="RJD20" s="9"/>
      <c r="RJE20" s="9"/>
      <c r="RJF20" s="9"/>
      <c r="RJG20" s="9"/>
      <c r="RJH20" s="9"/>
      <c r="RJI20" s="9"/>
      <c r="RJJ20" s="9"/>
      <c r="RJK20" s="9"/>
      <c r="RJL20" s="9"/>
      <c r="RJM20" s="9"/>
      <c r="RJN20" s="9"/>
      <c r="RJO20" s="9"/>
      <c r="RJP20" s="9"/>
      <c r="RJQ20" s="9"/>
      <c r="RJR20" s="9"/>
      <c r="RJS20" s="9"/>
      <c r="RJT20" s="9"/>
      <c r="RJU20" s="9"/>
      <c r="RJV20" s="9"/>
      <c r="RJW20" s="9"/>
      <c r="RJX20" s="9"/>
      <c r="RJY20" s="9"/>
      <c r="RJZ20" s="9"/>
      <c r="RKA20" s="9"/>
      <c r="RKB20" s="9"/>
      <c r="RKC20" s="9"/>
      <c r="RKD20" s="9"/>
      <c r="RKE20" s="9"/>
      <c r="RKF20" s="9"/>
      <c r="RKG20" s="9"/>
      <c r="RKH20" s="9"/>
      <c r="RKI20" s="9"/>
      <c r="RKJ20" s="9"/>
      <c r="RKK20" s="9"/>
      <c r="RKL20" s="9"/>
      <c r="RKM20" s="9"/>
      <c r="RKN20" s="9"/>
      <c r="RKO20" s="9"/>
      <c r="RKP20" s="9"/>
      <c r="RKQ20" s="9"/>
      <c r="RKR20" s="9"/>
      <c r="RKS20" s="9"/>
      <c r="RKT20" s="9"/>
      <c r="RKU20" s="9"/>
      <c r="RKV20" s="9"/>
      <c r="RKW20" s="9"/>
      <c r="RKX20" s="9"/>
      <c r="RKY20" s="9"/>
      <c r="RKZ20" s="9"/>
      <c r="RLA20" s="9"/>
      <c r="RLB20" s="9"/>
      <c r="RLC20" s="9"/>
      <c r="RLD20" s="9"/>
      <c r="RLE20" s="9"/>
      <c r="RLF20" s="9"/>
      <c r="RLG20" s="9"/>
      <c r="RLH20" s="9"/>
      <c r="RLI20" s="9"/>
      <c r="RLJ20" s="9"/>
      <c r="RLK20" s="9"/>
      <c r="RLL20" s="9"/>
      <c r="RLM20" s="9"/>
      <c r="RLN20" s="9"/>
      <c r="RLO20" s="9"/>
      <c r="RLP20" s="9"/>
      <c r="RLQ20" s="9"/>
      <c r="RLR20" s="9"/>
      <c r="RLS20" s="9"/>
      <c r="RLT20" s="9"/>
      <c r="RLU20" s="9"/>
      <c r="RLV20" s="9"/>
      <c r="RLW20" s="9"/>
      <c r="RLX20" s="9"/>
      <c r="RLY20" s="9"/>
      <c r="RLZ20" s="9"/>
      <c r="RMA20" s="9"/>
      <c r="RMB20" s="9"/>
      <c r="RMC20" s="9"/>
      <c r="RMD20" s="9"/>
      <c r="RME20" s="9"/>
      <c r="RMF20" s="9"/>
      <c r="RMG20" s="9"/>
      <c r="RMH20" s="9"/>
      <c r="RMI20" s="9"/>
      <c r="RMJ20" s="9"/>
      <c r="RMK20" s="9"/>
      <c r="RML20" s="9"/>
      <c r="RMM20" s="9"/>
      <c r="RMN20" s="9"/>
      <c r="RMO20" s="9"/>
      <c r="RMP20" s="9"/>
      <c r="RMQ20" s="9"/>
      <c r="RMR20" s="9"/>
      <c r="RMS20" s="9"/>
      <c r="RMT20" s="9"/>
      <c r="RMU20" s="9"/>
      <c r="RMV20" s="9"/>
      <c r="RMW20" s="9"/>
      <c r="RMX20" s="9"/>
      <c r="RMY20" s="9"/>
      <c r="RMZ20" s="9"/>
      <c r="RNA20" s="9"/>
      <c r="RNB20" s="9"/>
      <c r="RNC20" s="9"/>
      <c r="RND20" s="9"/>
      <c r="RNE20" s="9"/>
      <c r="RNF20" s="9"/>
      <c r="RNG20" s="9"/>
      <c r="RNH20" s="9"/>
      <c r="RNI20" s="9"/>
      <c r="RNJ20" s="9"/>
      <c r="RNK20" s="9"/>
      <c r="RNL20" s="9"/>
      <c r="RNM20" s="9"/>
      <c r="RNN20" s="9"/>
      <c r="RNO20" s="9"/>
      <c r="RNP20" s="9"/>
      <c r="RNQ20" s="9"/>
      <c r="RNR20" s="9"/>
      <c r="RNS20" s="9"/>
      <c r="RNT20" s="9"/>
      <c r="RNU20" s="9"/>
      <c r="RNV20" s="9"/>
      <c r="RNW20" s="9"/>
      <c r="RNX20" s="9"/>
      <c r="RNY20" s="9"/>
      <c r="RNZ20" s="9"/>
      <c r="ROA20" s="9"/>
      <c r="ROB20" s="9"/>
      <c r="ROC20" s="9"/>
      <c r="ROD20" s="9"/>
      <c r="ROE20" s="9"/>
      <c r="ROF20" s="9"/>
      <c r="ROG20" s="9"/>
      <c r="ROH20" s="9"/>
      <c r="ROI20" s="9"/>
      <c r="ROJ20" s="9"/>
      <c r="ROK20" s="9"/>
      <c r="ROL20" s="9"/>
      <c r="ROM20" s="9"/>
      <c r="RON20" s="9"/>
      <c r="ROO20" s="9"/>
      <c r="ROP20" s="9"/>
      <c r="ROQ20" s="9"/>
      <c r="ROR20" s="9"/>
      <c r="ROS20" s="9"/>
      <c r="ROT20" s="9"/>
      <c r="ROU20" s="9"/>
      <c r="ROV20" s="9"/>
      <c r="ROW20" s="9"/>
      <c r="ROX20" s="9"/>
      <c r="ROY20" s="9"/>
      <c r="ROZ20" s="9"/>
      <c r="RPA20" s="9"/>
      <c r="RPB20" s="9"/>
      <c r="RPC20" s="9"/>
      <c r="RPD20" s="9"/>
      <c r="RPE20" s="9"/>
      <c r="RPF20" s="9"/>
      <c r="RPG20" s="9"/>
      <c r="RPH20" s="9"/>
      <c r="RPI20" s="9"/>
      <c r="RPJ20" s="9"/>
      <c r="RPK20" s="9"/>
      <c r="RPL20" s="9"/>
      <c r="RPM20" s="9"/>
      <c r="RPN20" s="9"/>
      <c r="RPO20" s="9"/>
      <c r="RPP20" s="9"/>
      <c r="RPQ20" s="9"/>
      <c r="RPR20" s="9"/>
      <c r="RPS20" s="9"/>
      <c r="RPT20" s="9"/>
      <c r="RPU20" s="9"/>
      <c r="RPV20" s="9"/>
      <c r="RPW20" s="9"/>
      <c r="RPX20" s="9"/>
      <c r="RPY20" s="9"/>
      <c r="RPZ20" s="9"/>
      <c r="RQA20" s="9"/>
      <c r="RQB20" s="9"/>
      <c r="RQC20" s="9"/>
      <c r="RQD20" s="9"/>
      <c r="RQE20" s="9"/>
      <c r="RQF20" s="9"/>
      <c r="RQG20" s="9"/>
      <c r="RQH20" s="9"/>
      <c r="RQI20" s="9"/>
      <c r="RQJ20" s="9"/>
      <c r="RQK20" s="9"/>
      <c r="RQL20" s="9"/>
      <c r="RQM20" s="9"/>
      <c r="RQN20" s="9"/>
      <c r="RQO20" s="9"/>
      <c r="RQP20" s="9"/>
      <c r="RQQ20" s="9"/>
      <c r="RQR20" s="9"/>
      <c r="RQS20" s="9"/>
      <c r="RQT20" s="9"/>
      <c r="RQU20" s="9"/>
      <c r="RQV20" s="9"/>
      <c r="RQW20" s="9"/>
      <c r="RQX20" s="9"/>
      <c r="RQY20" s="9"/>
      <c r="RQZ20" s="9"/>
      <c r="RRA20" s="9"/>
      <c r="RRB20" s="9"/>
      <c r="RRC20" s="9"/>
      <c r="RRD20" s="9"/>
      <c r="RRE20" s="9"/>
      <c r="RRF20" s="9"/>
      <c r="RRG20" s="9"/>
      <c r="RRH20" s="9"/>
      <c r="RRI20" s="9"/>
      <c r="RRJ20" s="9"/>
      <c r="RRK20" s="9"/>
      <c r="RRL20" s="9"/>
      <c r="RRM20" s="9"/>
      <c r="RRN20" s="9"/>
      <c r="RRO20" s="9"/>
      <c r="RRP20" s="9"/>
      <c r="RRQ20" s="9"/>
      <c r="RRR20" s="9"/>
      <c r="RRS20" s="9"/>
      <c r="RRT20" s="9"/>
      <c r="RRU20" s="9"/>
      <c r="RRV20" s="9"/>
      <c r="RRW20" s="9"/>
      <c r="RRX20" s="9"/>
      <c r="RRY20" s="9"/>
      <c r="RRZ20" s="9"/>
      <c r="RSA20" s="9"/>
      <c r="RSB20" s="9"/>
      <c r="RSC20" s="9"/>
      <c r="RSD20" s="9"/>
      <c r="RSE20" s="9"/>
      <c r="RSF20" s="9"/>
      <c r="RSG20" s="9"/>
      <c r="RSH20" s="9"/>
      <c r="RSI20" s="9"/>
      <c r="RSJ20" s="9"/>
      <c r="RSK20" s="9"/>
      <c r="RSL20" s="9"/>
      <c r="RSM20" s="9"/>
      <c r="RSN20" s="9"/>
      <c r="RSO20" s="9"/>
      <c r="RSP20" s="9"/>
      <c r="RSQ20" s="9"/>
      <c r="RSR20" s="9"/>
      <c r="RSS20" s="9"/>
      <c r="RST20" s="9"/>
      <c r="RSU20" s="9"/>
      <c r="RSV20" s="9"/>
      <c r="RSW20" s="9"/>
      <c r="RSX20" s="9"/>
      <c r="RSY20" s="9"/>
      <c r="RSZ20" s="9"/>
      <c r="RTA20" s="9"/>
      <c r="RTB20" s="9"/>
      <c r="RTC20" s="9"/>
      <c r="RTD20" s="9"/>
      <c r="RTE20" s="9"/>
      <c r="RTF20" s="9"/>
      <c r="RTG20" s="9"/>
      <c r="RTH20" s="9"/>
      <c r="RTI20" s="9"/>
      <c r="RTJ20" s="9"/>
      <c r="RTK20" s="9"/>
      <c r="RTL20" s="9"/>
      <c r="RTM20" s="9"/>
      <c r="RTN20" s="9"/>
      <c r="RTO20" s="9"/>
      <c r="RTP20" s="9"/>
      <c r="RTQ20" s="9"/>
      <c r="RTR20" s="9"/>
      <c r="RTS20" s="9"/>
      <c r="RTT20" s="9"/>
      <c r="RTU20" s="9"/>
      <c r="RTV20" s="9"/>
      <c r="RTW20" s="9"/>
      <c r="RTX20" s="9"/>
      <c r="RTY20" s="9"/>
      <c r="RTZ20" s="9"/>
      <c r="RUA20" s="9"/>
      <c r="RUB20" s="9"/>
      <c r="RUC20" s="9"/>
      <c r="RUD20" s="9"/>
      <c r="RUE20" s="9"/>
      <c r="RUF20" s="9"/>
      <c r="RUG20" s="9"/>
      <c r="RUH20" s="9"/>
      <c r="RUI20" s="9"/>
      <c r="RUJ20" s="9"/>
      <c r="RUK20" s="9"/>
      <c r="RUL20" s="9"/>
      <c r="RUM20" s="9"/>
      <c r="RUN20" s="9"/>
      <c r="RUO20" s="9"/>
      <c r="RUP20" s="9"/>
      <c r="RUQ20" s="9"/>
      <c r="RUR20" s="9"/>
      <c r="RUS20" s="9"/>
      <c r="RUT20" s="9"/>
      <c r="RUU20" s="9"/>
      <c r="RUV20" s="9"/>
      <c r="RUW20" s="9"/>
      <c r="RUX20" s="9"/>
      <c r="RUY20" s="9"/>
      <c r="RUZ20" s="9"/>
      <c r="RVA20" s="9"/>
      <c r="RVB20" s="9"/>
      <c r="RVC20" s="9"/>
      <c r="RVD20" s="9"/>
      <c r="RVE20" s="9"/>
      <c r="RVF20" s="9"/>
      <c r="RVG20" s="9"/>
      <c r="RVH20" s="9"/>
      <c r="RVI20" s="9"/>
      <c r="RVJ20" s="9"/>
      <c r="RVK20" s="9"/>
      <c r="RVL20" s="9"/>
      <c r="RVM20" s="9"/>
      <c r="RVN20" s="9"/>
      <c r="RVO20" s="9"/>
      <c r="RVP20" s="9"/>
      <c r="RVQ20" s="9"/>
      <c r="RVR20" s="9"/>
      <c r="RVS20" s="9"/>
      <c r="RVT20" s="9"/>
      <c r="RVU20" s="9"/>
      <c r="RVV20" s="9"/>
      <c r="RVW20" s="9"/>
      <c r="RVX20" s="9"/>
      <c r="RVY20" s="9"/>
      <c r="RVZ20" s="9"/>
      <c r="RWA20" s="9"/>
      <c r="RWB20" s="9"/>
      <c r="RWC20" s="9"/>
      <c r="RWD20" s="9"/>
      <c r="RWE20" s="9"/>
      <c r="RWF20" s="9"/>
      <c r="RWG20" s="9"/>
      <c r="RWH20" s="9"/>
      <c r="RWI20" s="9"/>
      <c r="RWJ20" s="9"/>
      <c r="RWK20" s="9"/>
      <c r="RWL20" s="9"/>
      <c r="RWM20" s="9"/>
      <c r="RWN20" s="9"/>
      <c r="RWO20" s="9"/>
      <c r="RWP20" s="9"/>
      <c r="RWQ20" s="9"/>
      <c r="RWR20" s="9"/>
      <c r="RWS20" s="9"/>
      <c r="RWT20" s="9"/>
      <c r="RWU20" s="9"/>
      <c r="RWV20" s="9"/>
      <c r="RWW20" s="9"/>
      <c r="RWX20" s="9"/>
      <c r="RWY20" s="9"/>
      <c r="RWZ20" s="9"/>
      <c r="RXA20" s="9"/>
      <c r="RXB20" s="9"/>
      <c r="RXC20" s="9"/>
      <c r="RXD20" s="9"/>
      <c r="RXE20" s="9"/>
      <c r="RXF20" s="9"/>
      <c r="RXG20" s="9"/>
      <c r="RXH20" s="9"/>
      <c r="RXI20" s="9"/>
      <c r="RXJ20" s="9"/>
      <c r="RXK20" s="9"/>
      <c r="RXL20" s="9"/>
      <c r="RXM20" s="9"/>
      <c r="RXN20" s="9"/>
      <c r="RXO20" s="9"/>
      <c r="RXP20" s="9"/>
      <c r="RXQ20" s="9"/>
      <c r="RXR20" s="9"/>
      <c r="RXS20" s="9"/>
      <c r="RXT20" s="9"/>
      <c r="RXU20" s="9"/>
      <c r="RXV20" s="9"/>
      <c r="RXW20" s="9"/>
      <c r="RXX20" s="9"/>
      <c r="RXY20" s="9"/>
      <c r="RXZ20" s="9"/>
      <c r="RYA20" s="9"/>
      <c r="RYB20" s="9"/>
      <c r="RYC20" s="9"/>
      <c r="RYD20" s="9"/>
      <c r="RYE20" s="9"/>
      <c r="RYF20" s="9"/>
      <c r="RYG20" s="9"/>
      <c r="RYH20" s="9"/>
      <c r="RYI20" s="9"/>
      <c r="RYJ20" s="9"/>
      <c r="RYK20" s="9"/>
      <c r="RYL20" s="9"/>
      <c r="RYM20" s="9"/>
      <c r="RYN20" s="9"/>
      <c r="RYO20" s="9"/>
      <c r="RYP20" s="9"/>
      <c r="RYQ20" s="9"/>
      <c r="RYR20" s="9"/>
      <c r="RYS20" s="9"/>
      <c r="RYT20" s="9"/>
      <c r="RYU20" s="9"/>
      <c r="RYV20" s="9"/>
      <c r="RYW20" s="9"/>
      <c r="RYX20" s="9"/>
      <c r="RYY20" s="9"/>
      <c r="RYZ20" s="9"/>
      <c r="RZA20" s="9"/>
      <c r="RZB20" s="9"/>
      <c r="RZC20" s="9"/>
      <c r="RZD20" s="9"/>
      <c r="RZE20" s="9"/>
      <c r="RZF20" s="9"/>
      <c r="RZG20" s="9"/>
      <c r="RZH20" s="9"/>
      <c r="RZI20" s="9"/>
      <c r="RZJ20" s="9"/>
      <c r="RZK20" s="9"/>
      <c r="RZL20" s="9"/>
      <c r="RZM20" s="9"/>
      <c r="RZN20" s="9"/>
      <c r="RZO20" s="9"/>
      <c r="RZP20" s="9"/>
      <c r="RZQ20" s="9"/>
      <c r="RZR20" s="9"/>
      <c r="RZS20" s="9"/>
      <c r="RZT20" s="9"/>
      <c r="RZU20" s="9"/>
      <c r="RZV20" s="9"/>
      <c r="RZW20" s="9"/>
      <c r="RZX20" s="9"/>
      <c r="RZY20" s="9"/>
      <c r="RZZ20" s="9"/>
      <c r="SAA20" s="9"/>
      <c r="SAB20" s="9"/>
      <c r="SAC20" s="9"/>
      <c r="SAD20" s="9"/>
      <c r="SAE20" s="9"/>
      <c r="SAF20" s="9"/>
      <c r="SAG20" s="9"/>
      <c r="SAH20" s="9"/>
      <c r="SAI20" s="9"/>
      <c r="SAJ20" s="9"/>
      <c r="SAK20" s="9"/>
      <c r="SAL20" s="9"/>
      <c r="SAM20" s="9"/>
      <c r="SAN20" s="9"/>
      <c r="SAO20" s="9"/>
      <c r="SAP20" s="9"/>
      <c r="SAQ20" s="9"/>
      <c r="SAR20" s="9"/>
      <c r="SAS20" s="9"/>
      <c r="SAT20" s="9"/>
      <c r="SAU20" s="9"/>
      <c r="SAV20" s="9"/>
      <c r="SAW20" s="9"/>
      <c r="SAX20" s="9"/>
      <c r="SAY20" s="9"/>
      <c r="SAZ20" s="9"/>
      <c r="SBA20" s="9"/>
      <c r="SBB20" s="9"/>
      <c r="SBC20" s="9"/>
      <c r="SBD20" s="9"/>
      <c r="SBE20" s="9"/>
      <c r="SBF20" s="9"/>
      <c r="SBG20" s="9"/>
      <c r="SBH20" s="9"/>
      <c r="SBI20" s="9"/>
      <c r="SBJ20" s="9"/>
      <c r="SBK20" s="9"/>
      <c r="SBL20" s="9"/>
      <c r="SBM20" s="9"/>
      <c r="SBN20" s="9"/>
      <c r="SBO20" s="9"/>
      <c r="SBP20" s="9"/>
      <c r="SBQ20" s="9"/>
      <c r="SBR20" s="9"/>
      <c r="SBS20" s="9"/>
      <c r="SBT20" s="9"/>
      <c r="SBU20" s="9"/>
      <c r="SBV20" s="9"/>
      <c r="SBW20" s="9"/>
      <c r="SBX20" s="9"/>
      <c r="SBY20" s="9"/>
      <c r="SBZ20" s="9"/>
      <c r="SCA20" s="9"/>
      <c r="SCB20" s="9"/>
      <c r="SCC20" s="9"/>
      <c r="SCD20" s="9"/>
      <c r="SCE20" s="9"/>
      <c r="SCF20" s="9"/>
      <c r="SCG20" s="9"/>
      <c r="SCH20" s="9"/>
      <c r="SCI20" s="9"/>
      <c r="SCJ20" s="9"/>
      <c r="SCK20" s="9"/>
      <c r="SCL20" s="9"/>
      <c r="SCM20" s="9"/>
      <c r="SCN20" s="9"/>
      <c r="SCO20" s="9"/>
      <c r="SCP20" s="9"/>
      <c r="SCQ20" s="9"/>
      <c r="SCR20" s="9"/>
      <c r="SCS20" s="9"/>
      <c r="SCT20" s="9"/>
      <c r="SCU20" s="9"/>
      <c r="SCV20" s="9"/>
      <c r="SCW20" s="9"/>
      <c r="SCX20" s="9"/>
      <c r="SCY20" s="9"/>
      <c r="SCZ20" s="9"/>
      <c r="SDA20" s="9"/>
      <c r="SDB20" s="9"/>
      <c r="SDC20" s="9"/>
      <c r="SDD20" s="9"/>
      <c r="SDE20" s="9"/>
      <c r="SDF20" s="9"/>
      <c r="SDG20" s="9"/>
      <c r="SDH20" s="9"/>
      <c r="SDI20" s="9"/>
      <c r="SDJ20" s="9"/>
      <c r="SDK20" s="9"/>
      <c r="SDL20" s="9"/>
      <c r="SDM20" s="9"/>
      <c r="SDN20" s="9"/>
      <c r="SDO20" s="9"/>
      <c r="SDP20" s="9"/>
      <c r="SDQ20" s="9"/>
      <c r="SDR20" s="9"/>
      <c r="SDS20" s="9"/>
      <c r="SDT20" s="9"/>
      <c r="SDU20" s="9"/>
      <c r="SDV20" s="9"/>
      <c r="SDW20" s="9"/>
      <c r="SDX20" s="9"/>
      <c r="SDY20" s="9"/>
      <c r="SDZ20" s="9"/>
      <c r="SEA20" s="9"/>
      <c r="SEB20" s="9"/>
      <c r="SEC20" s="9"/>
      <c r="SED20" s="9"/>
      <c r="SEE20" s="9"/>
      <c r="SEF20" s="9"/>
      <c r="SEG20" s="9"/>
      <c r="SEH20" s="9"/>
      <c r="SEI20" s="9"/>
      <c r="SEJ20" s="9"/>
      <c r="SEK20" s="9"/>
      <c r="SEL20" s="9"/>
      <c r="SEM20" s="9"/>
      <c r="SEN20" s="9"/>
      <c r="SEO20" s="9"/>
      <c r="SEP20" s="9"/>
      <c r="SEQ20" s="9"/>
      <c r="SER20" s="9"/>
      <c r="SES20" s="9"/>
      <c r="SET20" s="9"/>
      <c r="SEU20" s="9"/>
      <c r="SEV20" s="9"/>
      <c r="SEW20" s="9"/>
      <c r="SEX20" s="9"/>
      <c r="SEY20" s="9"/>
      <c r="SEZ20" s="9"/>
      <c r="SFA20" s="9"/>
      <c r="SFB20" s="9"/>
      <c r="SFC20" s="9"/>
      <c r="SFD20" s="9"/>
      <c r="SFE20" s="9"/>
      <c r="SFF20" s="9"/>
      <c r="SFG20" s="9"/>
      <c r="SFH20" s="9"/>
      <c r="SFI20" s="9"/>
      <c r="SFJ20" s="9"/>
      <c r="SFK20" s="9"/>
      <c r="SFL20" s="9"/>
      <c r="SFM20" s="9"/>
      <c r="SFN20" s="9"/>
      <c r="SFO20" s="9"/>
      <c r="SFP20" s="9"/>
      <c r="SFQ20" s="9"/>
      <c r="SFR20" s="9"/>
      <c r="SFS20" s="9"/>
      <c r="SFT20" s="9"/>
      <c r="SFU20" s="9"/>
      <c r="SFV20" s="9"/>
      <c r="SFW20" s="9"/>
      <c r="SFX20" s="9"/>
      <c r="SFY20" s="9"/>
      <c r="SFZ20" s="9"/>
      <c r="SGA20" s="9"/>
      <c r="SGB20" s="9"/>
      <c r="SGC20" s="9"/>
      <c r="SGD20" s="9"/>
      <c r="SGE20" s="9"/>
      <c r="SGF20" s="9"/>
      <c r="SGG20" s="9"/>
      <c r="SGH20" s="9"/>
      <c r="SGI20" s="9"/>
      <c r="SGJ20" s="9"/>
      <c r="SGK20" s="9"/>
      <c r="SGL20" s="9"/>
      <c r="SGM20" s="9"/>
      <c r="SGN20" s="9"/>
      <c r="SGO20" s="9"/>
      <c r="SGP20" s="9"/>
      <c r="SGQ20" s="9"/>
      <c r="SGR20" s="9"/>
      <c r="SGS20" s="9"/>
      <c r="SGT20" s="9"/>
      <c r="SGU20" s="9"/>
      <c r="SGV20" s="9"/>
      <c r="SGW20" s="9"/>
      <c r="SGX20" s="9"/>
      <c r="SGY20" s="9"/>
      <c r="SGZ20" s="9"/>
      <c r="SHA20" s="9"/>
      <c r="SHB20" s="9"/>
      <c r="SHC20" s="9"/>
      <c r="SHD20" s="9"/>
      <c r="SHE20" s="9"/>
      <c r="SHF20" s="9"/>
      <c r="SHG20" s="9"/>
      <c r="SHH20" s="9"/>
      <c r="SHI20" s="9"/>
      <c r="SHJ20" s="9"/>
      <c r="SHK20" s="9"/>
      <c r="SHL20" s="9"/>
      <c r="SHM20" s="9"/>
      <c r="SHN20" s="9"/>
      <c r="SHO20" s="9"/>
      <c r="SHP20" s="9"/>
      <c r="SHQ20" s="9"/>
      <c r="SHR20" s="9"/>
      <c r="SHS20" s="9"/>
      <c r="SHT20" s="9"/>
      <c r="SHU20" s="9"/>
      <c r="SHV20" s="9"/>
      <c r="SHW20" s="9"/>
      <c r="SHX20" s="9"/>
      <c r="SHY20" s="9"/>
      <c r="SHZ20" s="9"/>
      <c r="SIA20" s="9"/>
      <c r="SIB20" s="9"/>
      <c r="SIC20" s="9"/>
      <c r="SID20" s="9"/>
      <c r="SIE20" s="9"/>
      <c r="SIF20" s="9"/>
      <c r="SIG20" s="9"/>
      <c r="SIH20" s="9"/>
      <c r="SII20" s="9"/>
      <c r="SIJ20" s="9"/>
      <c r="SIK20" s="9"/>
      <c r="SIL20" s="9"/>
      <c r="SIM20" s="9"/>
      <c r="SIN20" s="9"/>
      <c r="SIO20" s="9"/>
      <c r="SIP20" s="9"/>
      <c r="SIQ20" s="9"/>
      <c r="SIR20" s="9"/>
      <c r="SIS20" s="9"/>
      <c r="SIT20" s="9"/>
      <c r="SIU20" s="9"/>
      <c r="SIV20" s="9"/>
      <c r="SIW20" s="9"/>
      <c r="SIX20" s="9"/>
      <c r="SIY20" s="9"/>
      <c r="SIZ20" s="9"/>
      <c r="SJA20" s="9"/>
      <c r="SJB20" s="9"/>
      <c r="SJC20" s="9"/>
      <c r="SJD20" s="9"/>
      <c r="SJE20" s="9"/>
      <c r="SJF20" s="9"/>
      <c r="SJG20" s="9"/>
      <c r="SJH20" s="9"/>
      <c r="SJI20" s="9"/>
      <c r="SJJ20" s="9"/>
      <c r="SJK20" s="9"/>
      <c r="SJL20" s="9"/>
      <c r="SJM20" s="9"/>
      <c r="SJN20" s="9"/>
      <c r="SJO20" s="9"/>
      <c r="SJP20" s="9"/>
      <c r="SJQ20" s="9"/>
      <c r="SJR20" s="9"/>
      <c r="SJS20" s="9"/>
      <c r="SJT20" s="9"/>
      <c r="SJU20" s="9"/>
      <c r="SJV20" s="9"/>
      <c r="SJW20" s="9"/>
      <c r="SJX20" s="9"/>
      <c r="SJY20" s="9"/>
      <c r="SJZ20" s="9"/>
      <c r="SKA20" s="9"/>
      <c r="SKB20" s="9"/>
      <c r="SKC20" s="9"/>
      <c r="SKD20" s="9"/>
      <c r="SKE20" s="9"/>
      <c r="SKF20" s="9"/>
      <c r="SKG20" s="9"/>
      <c r="SKH20" s="9"/>
      <c r="SKI20" s="9"/>
      <c r="SKJ20" s="9"/>
      <c r="SKK20" s="9"/>
      <c r="SKL20" s="9"/>
      <c r="SKM20" s="9"/>
      <c r="SKN20" s="9"/>
      <c r="SKO20" s="9"/>
      <c r="SKP20" s="9"/>
      <c r="SKQ20" s="9"/>
      <c r="SKR20" s="9"/>
      <c r="SKS20" s="9"/>
      <c r="SKT20" s="9"/>
      <c r="SKU20" s="9"/>
      <c r="SKV20" s="9"/>
      <c r="SKW20" s="9"/>
      <c r="SKX20" s="9"/>
      <c r="SKY20" s="9"/>
      <c r="SKZ20" s="9"/>
      <c r="SLA20" s="9"/>
      <c r="SLB20" s="9"/>
      <c r="SLC20" s="9"/>
      <c r="SLD20" s="9"/>
      <c r="SLE20" s="9"/>
      <c r="SLF20" s="9"/>
      <c r="SLG20" s="9"/>
      <c r="SLH20" s="9"/>
      <c r="SLI20" s="9"/>
      <c r="SLJ20" s="9"/>
      <c r="SLK20" s="9"/>
      <c r="SLL20" s="9"/>
      <c r="SLM20" s="9"/>
      <c r="SLN20" s="9"/>
      <c r="SLO20" s="9"/>
      <c r="SLP20" s="9"/>
      <c r="SLQ20" s="9"/>
      <c r="SLR20" s="9"/>
      <c r="SLS20" s="9"/>
      <c r="SLT20" s="9"/>
      <c r="SLU20" s="9"/>
      <c r="SLV20" s="9"/>
      <c r="SLW20" s="9"/>
      <c r="SLX20" s="9"/>
      <c r="SLY20" s="9"/>
      <c r="SLZ20" s="9"/>
      <c r="SMA20" s="9"/>
      <c r="SMB20" s="9"/>
      <c r="SMC20" s="9"/>
      <c r="SMD20" s="9"/>
      <c r="SME20" s="9"/>
      <c r="SMF20" s="9"/>
      <c r="SMG20" s="9"/>
      <c r="SMH20" s="9"/>
      <c r="SMI20" s="9"/>
      <c r="SMJ20" s="9"/>
      <c r="SMK20" s="9"/>
      <c r="SML20" s="9"/>
      <c r="SMM20" s="9"/>
      <c r="SMN20" s="9"/>
      <c r="SMO20" s="9"/>
      <c r="SMP20" s="9"/>
      <c r="SMQ20" s="9"/>
      <c r="SMR20" s="9"/>
      <c r="SMS20" s="9"/>
      <c r="SMT20" s="9"/>
      <c r="SMU20" s="9"/>
      <c r="SMV20" s="9"/>
      <c r="SMW20" s="9"/>
      <c r="SMX20" s="9"/>
      <c r="SMY20" s="9"/>
      <c r="SMZ20" s="9"/>
      <c r="SNA20" s="9"/>
      <c r="SNB20" s="9"/>
      <c r="SNC20" s="9"/>
      <c r="SND20" s="9"/>
      <c r="SNE20" s="9"/>
      <c r="SNF20" s="9"/>
      <c r="SNG20" s="9"/>
      <c r="SNH20" s="9"/>
      <c r="SNI20" s="9"/>
      <c r="SNJ20" s="9"/>
      <c r="SNK20" s="9"/>
      <c r="SNL20" s="9"/>
      <c r="SNM20" s="9"/>
      <c r="SNN20" s="9"/>
      <c r="SNO20" s="9"/>
      <c r="SNP20" s="9"/>
      <c r="SNQ20" s="9"/>
      <c r="SNR20" s="9"/>
      <c r="SNS20" s="9"/>
      <c r="SNT20" s="9"/>
      <c r="SNU20" s="9"/>
      <c r="SNV20" s="9"/>
      <c r="SNW20" s="9"/>
      <c r="SNX20" s="9"/>
      <c r="SNY20" s="9"/>
      <c r="SNZ20" s="9"/>
      <c r="SOA20" s="9"/>
      <c r="SOB20" s="9"/>
      <c r="SOC20" s="9"/>
      <c r="SOD20" s="9"/>
      <c r="SOE20" s="9"/>
      <c r="SOF20" s="9"/>
      <c r="SOG20" s="9"/>
      <c r="SOH20" s="9"/>
      <c r="SOI20" s="9"/>
      <c r="SOJ20" s="9"/>
      <c r="SOK20" s="9"/>
      <c r="SOL20" s="9"/>
      <c r="SOM20" s="9"/>
      <c r="SON20" s="9"/>
      <c r="SOO20" s="9"/>
      <c r="SOP20" s="9"/>
      <c r="SOQ20" s="9"/>
      <c r="SOR20" s="9"/>
      <c r="SOS20" s="9"/>
      <c r="SOT20" s="9"/>
      <c r="SOU20" s="9"/>
      <c r="SOV20" s="9"/>
      <c r="SOW20" s="9"/>
      <c r="SOX20" s="9"/>
      <c r="SOY20" s="9"/>
      <c r="SOZ20" s="9"/>
      <c r="SPA20" s="9"/>
      <c r="SPB20" s="9"/>
      <c r="SPC20" s="9"/>
      <c r="SPD20" s="9"/>
      <c r="SPE20" s="9"/>
      <c r="SPF20" s="9"/>
      <c r="SPG20" s="9"/>
      <c r="SPH20" s="9"/>
      <c r="SPI20" s="9"/>
      <c r="SPJ20" s="9"/>
      <c r="SPK20" s="9"/>
      <c r="SPL20" s="9"/>
      <c r="SPM20" s="9"/>
      <c r="SPN20" s="9"/>
      <c r="SPO20" s="9"/>
      <c r="SPP20" s="9"/>
      <c r="SPQ20" s="9"/>
      <c r="SPR20" s="9"/>
      <c r="SPS20" s="9"/>
      <c r="SPT20" s="9"/>
      <c r="SPU20" s="9"/>
      <c r="SPV20" s="9"/>
      <c r="SPW20" s="9"/>
      <c r="SPX20" s="9"/>
      <c r="SPY20" s="9"/>
      <c r="SPZ20" s="9"/>
      <c r="SQA20" s="9"/>
      <c r="SQB20" s="9"/>
      <c r="SQC20" s="9"/>
      <c r="SQD20" s="9"/>
      <c r="SQE20" s="9"/>
      <c r="SQF20" s="9"/>
      <c r="SQG20" s="9"/>
      <c r="SQH20" s="9"/>
      <c r="SQI20" s="9"/>
      <c r="SQJ20" s="9"/>
      <c r="SQK20" s="9"/>
      <c r="SQL20" s="9"/>
      <c r="SQM20" s="9"/>
      <c r="SQN20" s="9"/>
      <c r="SQO20" s="9"/>
      <c r="SQP20" s="9"/>
      <c r="SQQ20" s="9"/>
      <c r="SQR20" s="9"/>
      <c r="SQS20" s="9"/>
      <c r="SQT20" s="9"/>
      <c r="SQU20" s="9"/>
      <c r="SQV20" s="9"/>
      <c r="SQW20" s="9"/>
      <c r="SQX20" s="9"/>
      <c r="SQY20" s="9"/>
      <c r="SQZ20" s="9"/>
      <c r="SRA20" s="9"/>
      <c r="SRB20" s="9"/>
      <c r="SRC20" s="9"/>
      <c r="SRD20" s="9"/>
      <c r="SRE20" s="9"/>
      <c r="SRF20" s="9"/>
      <c r="SRG20" s="9"/>
      <c r="SRH20" s="9"/>
      <c r="SRI20" s="9"/>
      <c r="SRJ20" s="9"/>
      <c r="SRK20" s="9"/>
      <c r="SRL20" s="9"/>
      <c r="SRM20" s="9"/>
      <c r="SRN20" s="9"/>
      <c r="SRO20" s="9"/>
      <c r="SRP20" s="9"/>
      <c r="SRQ20" s="9"/>
      <c r="SRR20" s="9"/>
      <c r="SRS20" s="9"/>
      <c r="SRT20" s="9"/>
      <c r="SRU20" s="9"/>
      <c r="SRV20" s="9"/>
      <c r="SRW20" s="9"/>
      <c r="SRX20" s="9"/>
      <c r="SRY20" s="9"/>
      <c r="SRZ20" s="9"/>
      <c r="SSA20" s="9"/>
      <c r="SSB20" s="9"/>
      <c r="SSC20" s="9"/>
      <c r="SSD20" s="9"/>
      <c r="SSE20" s="9"/>
      <c r="SSF20" s="9"/>
      <c r="SSG20" s="9"/>
      <c r="SSH20" s="9"/>
      <c r="SSI20" s="9"/>
      <c r="SSJ20" s="9"/>
      <c r="SSK20" s="9"/>
      <c r="SSL20" s="9"/>
      <c r="SSM20" s="9"/>
      <c r="SSN20" s="9"/>
      <c r="SSO20" s="9"/>
      <c r="SSP20" s="9"/>
      <c r="SSQ20" s="9"/>
      <c r="SSR20" s="9"/>
      <c r="SSS20" s="9"/>
      <c r="SST20" s="9"/>
      <c r="SSU20" s="9"/>
      <c r="SSV20" s="9"/>
      <c r="SSW20" s="9"/>
      <c r="SSX20" s="9"/>
      <c r="SSY20" s="9"/>
      <c r="SSZ20" s="9"/>
      <c r="STA20" s="9"/>
      <c r="STB20" s="9"/>
      <c r="STC20" s="9"/>
      <c r="STD20" s="9"/>
      <c r="STE20" s="9"/>
      <c r="STF20" s="9"/>
      <c r="STG20" s="9"/>
      <c r="STH20" s="9"/>
      <c r="STI20" s="9"/>
      <c r="STJ20" s="9"/>
      <c r="STK20" s="9"/>
      <c r="STL20" s="9"/>
      <c r="STM20" s="9"/>
      <c r="STN20" s="9"/>
      <c r="STO20" s="9"/>
      <c r="STP20" s="9"/>
      <c r="STQ20" s="9"/>
      <c r="STR20" s="9"/>
      <c r="STS20" s="9"/>
      <c r="STT20" s="9"/>
      <c r="STU20" s="9"/>
      <c r="STV20" s="9"/>
      <c r="STW20" s="9"/>
      <c r="STX20" s="9"/>
      <c r="STY20" s="9"/>
      <c r="STZ20" s="9"/>
      <c r="SUA20" s="9"/>
      <c r="SUB20" s="9"/>
      <c r="SUC20" s="9"/>
      <c r="SUD20" s="9"/>
      <c r="SUE20" s="9"/>
      <c r="SUF20" s="9"/>
      <c r="SUG20" s="9"/>
      <c r="SUH20" s="9"/>
      <c r="SUI20" s="9"/>
      <c r="SUJ20" s="9"/>
      <c r="SUK20" s="9"/>
      <c r="SUL20" s="9"/>
      <c r="SUM20" s="9"/>
      <c r="SUN20" s="9"/>
      <c r="SUO20" s="9"/>
      <c r="SUP20" s="9"/>
      <c r="SUQ20" s="9"/>
      <c r="SUR20" s="9"/>
      <c r="SUS20" s="9"/>
      <c r="SUT20" s="9"/>
      <c r="SUU20" s="9"/>
      <c r="SUV20" s="9"/>
      <c r="SUW20" s="9"/>
      <c r="SUX20" s="9"/>
      <c r="SUY20" s="9"/>
      <c r="SUZ20" s="9"/>
      <c r="SVA20" s="9"/>
      <c r="SVB20" s="9"/>
      <c r="SVC20" s="9"/>
      <c r="SVD20" s="9"/>
      <c r="SVE20" s="9"/>
      <c r="SVF20" s="9"/>
      <c r="SVG20" s="9"/>
      <c r="SVH20" s="9"/>
      <c r="SVI20" s="9"/>
      <c r="SVJ20" s="9"/>
      <c r="SVK20" s="9"/>
      <c r="SVL20" s="9"/>
      <c r="SVM20" s="9"/>
      <c r="SVN20" s="9"/>
      <c r="SVO20" s="9"/>
      <c r="SVP20" s="9"/>
      <c r="SVQ20" s="9"/>
      <c r="SVR20" s="9"/>
      <c r="SVS20" s="9"/>
      <c r="SVT20" s="9"/>
      <c r="SVU20" s="9"/>
      <c r="SVV20" s="9"/>
      <c r="SVW20" s="9"/>
      <c r="SVX20" s="9"/>
      <c r="SVY20" s="9"/>
      <c r="SVZ20" s="9"/>
      <c r="SWA20" s="9"/>
      <c r="SWB20" s="9"/>
      <c r="SWC20" s="9"/>
      <c r="SWD20" s="9"/>
      <c r="SWE20" s="9"/>
      <c r="SWF20" s="9"/>
      <c r="SWG20" s="9"/>
      <c r="SWH20" s="9"/>
      <c r="SWI20" s="9"/>
      <c r="SWJ20" s="9"/>
      <c r="SWK20" s="9"/>
      <c r="SWL20" s="9"/>
      <c r="SWM20" s="9"/>
      <c r="SWN20" s="9"/>
      <c r="SWO20" s="9"/>
      <c r="SWP20" s="9"/>
      <c r="SWQ20" s="9"/>
      <c r="SWR20" s="9"/>
      <c r="SWS20" s="9"/>
      <c r="SWT20" s="9"/>
      <c r="SWU20" s="9"/>
      <c r="SWV20" s="9"/>
      <c r="SWW20" s="9"/>
      <c r="SWX20" s="9"/>
      <c r="SWY20" s="9"/>
      <c r="SWZ20" s="9"/>
      <c r="SXA20" s="9"/>
      <c r="SXB20" s="9"/>
      <c r="SXC20" s="9"/>
      <c r="SXD20" s="9"/>
      <c r="SXE20" s="9"/>
      <c r="SXF20" s="9"/>
      <c r="SXG20" s="9"/>
      <c r="SXH20" s="9"/>
      <c r="SXI20" s="9"/>
      <c r="SXJ20" s="9"/>
      <c r="SXK20" s="9"/>
      <c r="SXL20" s="9"/>
      <c r="SXM20" s="9"/>
      <c r="SXN20" s="9"/>
      <c r="SXO20" s="9"/>
      <c r="SXP20" s="9"/>
      <c r="SXQ20" s="9"/>
      <c r="SXR20" s="9"/>
      <c r="SXS20" s="9"/>
      <c r="SXT20" s="9"/>
      <c r="SXU20" s="9"/>
      <c r="SXV20" s="9"/>
      <c r="SXW20" s="9"/>
      <c r="SXX20" s="9"/>
      <c r="SXY20" s="9"/>
      <c r="SXZ20" s="9"/>
      <c r="SYA20" s="9"/>
      <c r="SYB20" s="9"/>
      <c r="SYC20" s="9"/>
      <c r="SYD20" s="9"/>
      <c r="SYE20" s="9"/>
      <c r="SYF20" s="9"/>
      <c r="SYG20" s="9"/>
      <c r="SYH20" s="9"/>
      <c r="SYI20" s="9"/>
      <c r="SYJ20" s="9"/>
      <c r="SYK20" s="9"/>
      <c r="SYL20" s="9"/>
      <c r="SYM20" s="9"/>
      <c r="SYN20" s="9"/>
      <c r="SYO20" s="9"/>
      <c r="SYP20" s="9"/>
      <c r="SYQ20" s="9"/>
      <c r="SYR20" s="9"/>
      <c r="SYS20" s="9"/>
      <c r="SYT20" s="9"/>
      <c r="SYU20" s="9"/>
      <c r="SYV20" s="9"/>
      <c r="SYW20" s="9"/>
      <c r="SYX20" s="9"/>
      <c r="SYY20" s="9"/>
      <c r="SYZ20" s="9"/>
      <c r="SZA20" s="9"/>
      <c r="SZB20" s="9"/>
      <c r="SZC20" s="9"/>
      <c r="SZD20" s="9"/>
      <c r="SZE20" s="9"/>
      <c r="SZF20" s="9"/>
      <c r="SZG20" s="9"/>
      <c r="SZH20" s="9"/>
      <c r="SZI20" s="9"/>
      <c r="SZJ20" s="9"/>
      <c r="SZK20" s="9"/>
      <c r="SZL20" s="9"/>
      <c r="SZM20" s="9"/>
      <c r="SZN20" s="9"/>
      <c r="SZO20" s="9"/>
      <c r="SZP20" s="9"/>
      <c r="SZQ20" s="9"/>
      <c r="SZR20" s="9"/>
      <c r="SZS20" s="9"/>
      <c r="SZT20" s="9"/>
      <c r="SZU20" s="9"/>
      <c r="SZV20" s="9"/>
      <c r="SZW20" s="9"/>
      <c r="SZX20" s="9"/>
      <c r="SZY20" s="9"/>
      <c r="SZZ20" s="9"/>
      <c r="TAA20" s="9"/>
      <c r="TAB20" s="9"/>
      <c r="TAC20" s="9"/>
      <c r="TAD20" s="9"/>
      <c r="TAE20" s="9"/>
      <c r="TAF20" s="9"/>
      <c r="TAG20" s="9"/>
      <c r="TAH20" s="9"/>
      <c r="TAI20" s="9"/>
      <c r="TAJ20" s="9"/>
      <c r="TAK20" s="9"/>
      <c r="TAL20" s="9"/>
      <c r="TAM20" s="9"/>
      <c r="TAN20" s="9"/>
      <c r="TAO20" s="9"/>
      <c r="TAP20" s="9"/>
      <c r="TAQ20" s="9"/>
      <c r="TAR20" s="9"/>
      <c r="TAS20" s="9"/>
      <c r="TAT20" s="9"/>
      <c r="TAU20" s="9"/>
      <c r="TAV20" s="9"/>
      <c r="TAW20" s="9"/>
      <c r="TAX20" s="9"/>
      <c r="TAY20" s="9"/>
      <c r="TAZ20" s="9"/>
      <c r="TBA20" s="9"/>
      <c r="TBB20" s="9"/>
      <c r="TBC20" s="9"/>
      <c r="TBD20" s="9"/>
      <c r="TBE20" s="9"/>
      <c r="TBF20" s="9"/>
      <c r="TBG20" s="9"/>
      <c r="TBH20" s="9"/>
      <c r="TBI20" s="9"/>
      <c r="TBJ20" s="9"/>
      <c r="TBK20" s="9"/>
      <c r="TBL20" s="9"/>
      <c r="TBM20" s="9"/>
      <c r="TBN20" s="9"/>
      <c r="TBO20" s="9"/>
      <c r="TBP20" s="9"/>
      <c r="TBQ20" s="9"/>
      <c r="TBR20" s="9"/>
      <c r="TBS20" s="9"/>
      <c r="TBT20" s="9"/>
      <c r="TBU20" s="9"/>
      <c r="TBV20" s="9"/>
      <c r="TBW20" s="9"/>
      <c r="TBX20" s="9"/>
      <c r="TBY20" s="9"/>
      <c r="TBZ20" s="9"/>
      <c r="TCA20" s="9"/>
      <c r="TCB20" s="9"/>
      <c r="TCC20" s="9"/>
      <c r="TCD20" s="9"/>
      <c r="TCE20" s="9"/>
      <c r="TCF20" s="9"/>
      <c r="TCG20" s="9"/>
      <c r="TCH20" s="9"/>
      <c r="TCI20" s="9"/>
      <c r="TCJ20" s="9"/>
      <c r="TCK20" s="9"/>
      <c r="TCL20" s="9"/>
      <c r="TCM20" s="9"/>
      <c r="TCN20" s="9"/>
      <c r="TCO20" s="9"/>
      <c r="TCP20" s="9"/>
      <c r="TCQ20" s="9"/>
      <c r="TCR20" s="9"/>
      <c r="TCS20" s="9"/>
      <c r="TCT20" s="9"/>
      <c r="TCU20" s="9"/>
      <c r="TCV20" s="9"/>
      <c r="TCW20" s="9"/>
      <c r="TCX20" s="9"/>
      <c r="TCY20" s="9"/>
      <c r="TCZ20" s="9"/>
      <c r="TDA20" s="9"/>
      <c r="TDB20" s="9"/>
      <c r="TDC20" s="9"/>
      <c r="TDD20" s="9"/>
      <c r="TDE20" s="9"/>
      <c r="TDF20" s="9"/>
      <c r="TDG20" s="9"/>
      <c r="TDH20" s="9"/>
      <c r="TDI20" s="9"/>
      <c r="TDJ20" s="9"/>
      <c r="TDK20" s="9"/>
      <c r="TDL20" s="9"/>
      <c r="TDM20" s="9"/>
      <c r="TDN20" s="9"/>
      <c r="TDO20" s="9"/>
      <c r="TDP20" s="9"/>
      <c r="TDQ20" s="9"/>
      <c r="TDR20" s="9"/>
      <c r="TDS20" s="9"/>
      <c r="TDT20" s="9"/>
      <c r="TDU20" s="9"/>
      <c r="TDV20" s="9"/>
      <c r="TDW20" s="9"/>
      <c r="TDX20" s="9"/>
      <c r="TDY20" s="9"/>
      <c r="TDZ20" s="9"/>
      <c r="TEA20" s="9"/>
      <c r="TEB20" s="9"/>
      <c r="TEC20" s="9"/>
      <c r="TED20" s="9"/>
      <c r="TEE20" s="9"/>
      <c r="TEF20" s="9"/>
      <c r="TEG20" s="9"/>
      <c r="TEH20" s="9"/>
      <c r="TEI20" s="9"/>
      <c r="TEJ20" s="9"/>
      <c r="TEK20" s="9"/>
      <c r="TEL20" s="9"/>
      <c r="TEM20" s="9"/>
      <c r="TEN20" s="9"/>
      <c r="TEO20" s="9"/>
      <c r="TEP20" s="9"/>
      <c r="TEQ20" s="9"/>
      <c r="TER20" s="9"/>
      <c r="TES20" s="9"/>
      <c r="TET20" s="9"/>
      <c r="TEU20" s="9"/>
      <c r="TEV20" s="9"/>
      <c r="TEW20" s="9"/>
      <c r="TEX20" s="9"/>
      <c r="TEY20" s="9"/>
      <c r="TEZ20" s="9"/>
      <c r="TFA20" s="9"/>
      <c r="TFB20" s="9"/>
      <c r="TFC20" s="9"/>
      <c r="TFD20" s="9"/>
      <c r="TFE20" s="9"/>
      <c r="TFF20" s="9"/>
      <c r="TFG20" s="9"/>
      <c r="TFH20" s="9"/>
      <c r="TFI20" s="9"/>
      <c r="TFJ20" s="9"/>
      <c r="TFK20" s="9"/>
      <c r="TFL20" s="9"/>
      <c r="TFM20" s="9"/>
      <c r="TFN20" s="9"/>
      <c r="TFO20" s="9"/>
      <c r="TFP20" s="9"/>
      <c r="TFQ20" s="9"/>
      <c r="TFR20" s="9"/>
      <c r="TFS20" s="9"/>
      <c r="TFT20" s="9"/>
      <c r="TFU20" s="9"/>
      <c r="TFV20" s="9"/>
      <c r="TFW20" s="9"/>
      <c r="TFX20" s="9"/>
      <c r="TFY20" s="9"/>
      <c r="TFZ20" s="9"/>
      <c r="TGA20" s="9"/>
      <c r="TGB20" s="9"/>
      <c r="TGC20" s="9"/>
      <c r="TGD20" s="9"/>
      <c r="TGE20" s="9"/>
      <c r="TGF20" s="9"/>
      <c r="TGG20" s="9"/>
      <c r="TGH20" s="9"/>
      <c r="TGI20" s="9"/>
      <c r="TGJ20" s="9"/>
      <c r="TGK20" s="9"/>
      <c r="TGL20" s="9"/>
      <c r="TGM20" s="9"/>
      <c r="TGN20" s="9"/>
      <c r="TGO20" s="9"/>
      <c r="TGP20" s="9"/>
      <c r="TGQ20" s="9"/>
      <c r="TGR20" s="9"/>
      <c r="TGS20" s="9"/>
      <c r="TGT20" s="9"/>
      <c r="TGU20" s="9"/>
      <c r="TGV20" s="9"/>
      <c r="TGW20" s="9"/>
      <c r="TGX20" s="9"/>
      <c r="TGY20" s="9"/>
      <c r="TGZ20" s="9"/>
      <c r="THA20" s="9"/>
      <c r="THB20" s="9"/>
      <c r="THC20" s="9"/>
      <c r="THD20" s="9"/>
      <c r="THE20" s="9"/>
      <c r="THF20" s="9"/>
      <c r="THG20" s="9"/>
      <c r="THH20" s="9"/>
      <c r="THI20" s="9"/>
      <c r="THJ20" s="9"/>
      <c r="THK20" s="9"/>
      <c r="THL20" s="9"/>
      <c r="THM20" s="9"/>
      <c r="THN20" s="9"/>
      <c r="THO20" s="9"/>
      <c r="THP20" s="9"/>
      <c r="THQ20" s="9"/>
      <c r="THR20" s="9"/>
      <c r="THS20" s="9"/>
      <c r="THT20" s="9"/>
      <c r="THU20" s="9"/>
      <c r="THV20" s="9"/>
      <c r="THW20" s="9"/>
      <c r="THX20" s="9"/>
      <c r="THY20" s="9"/>
      <c r="THZ20" s="9"/>
      <c r="TIA20" s="9"/>
      <c r="TIB20" s="9"/>
      <c r="TIC20" s="9"/>
      <c r="TID20" s="9"/>
      <c r="TIE20" s="9"/>
      <c r="TIF20" s="9"/>
      <c r="TIG20" s="9"/>
      <c r="TIH20" s="9"/>
      <c r="TII20" s="9"/>
      <c r="TIJ20" s="9"/>
      <c r="TIK20" s="9"/>
      <c r="TIL20" s="9"/>
      <c r="TIM20" s="9"/>
      <c r="TIN20" s="9"/>
      <c r="TIO20" s="9"/>
      <c r="TIP20" s="9"/>
      <c r="TIQ20" s="9"/>
      <c r="TIR20" s="9"/>
      <c r="TIS20" s="9"/>
      <c r="TIT20" s="9"/>
      <c r="TIU20" s="9"/>
      <c r="TIV20" s="9"/>
      <c r="TIW20" s="9"/>
      <c r="TIX20" s="9"/>
      <c r="TIY20" s="9"/>
      <c r="TIZ20" s="9"/>
      <c r="TJA20" s="9"/>
      <c r="TJB20" s="9"/>
      <c r="TJC20" s="9"/>
      <c r="TJD20" s="9"/>
      <c r="TJE20" s="9"/>
      <c r="TJF20" s="9"/>
      <c r="TJG20" s="9"/>
      <c r="TJH20" s="9"/>
      <c r="TJI20" s="9"/>
      <c r="TJJ20" s="9"/>
      <c r="TJK20" s="9"/>
      <c r="TJL20" s="9"/>
      <c r="TJM20" s="9"/>
      <c r="TJN20" s="9"/>
      <c r="TJO20" s="9"/>
      <c r="TJP20" s="9"/>
      <c r="TJQ20" s="9"/>
      <c r="TJR20" s="9"/>
      <c r="TJS20" s="9"/>
      <c r="TJT20" s="9"/>
      <c r="TJU20" s="9"/>
      <c r="TJV20" s="9"/>
      <c r="TJW20" s="9"/>
      <c r="TJX20" s="9"/>
      <c r="TJY20" s="9"/>
      <c r="TJZ20" s="9"/>
      <c r="TKA20" s="9"/>
      <c r="TKB20" s="9"/>
      <c r="TKC20" s="9"/>
      <c r="TKD20" s="9"/>
      <c r="TKE20" s="9"/>
      <c r="TKF20" s="9"/>
      <c r="TKG20" s="9"/>
      <c r="TKH20" s="9"/>
      <c r="TKI20" s="9"/>
      <c r="TKJ20" s="9"/>
      <c r="TKK20" s="9"/>
      <c r="TKL20" s="9"/>
      <c r="TKM20" s="9"/>
      <c r="TKN20" s="9"/>
      <c r="TKO20" s="9"/>
      <c r="TKP20" s="9"/>
      <c r="TKQ20" s="9"/>
      <c r="TKR20" s="9"/>
      <c r="TKS20" s="9"/>
      <c r="TKT20" s="9"/>
      <c r="TKU20" s="9"/>
      <c r="TKV20" s="9"/>
      <c r="TKW20" s="9"/>
      <c r="TKX20" s="9"/>
      <c r="TKY20" s="9"/>
      <c r="TKZ20" s="9"/>
      <c r="TLA20" s="9"/>
      <c r="TLB20" s="9"/>
      <c r="TLC20" s="9"/>
      <c r="TLD20" s="9"/>
      <c r="TLE20" s="9"/>
      <c r="TLF20" s="9"/>
      <c r="TLG20" s="9"/>
      <c r="TLH20" s="9"/>
      <c r="TLI20" s="9"/>
      <c r="TLJ20" s="9"/>
      <c r="TLK20" s="9"/>
      <c r="TLL20" s="9"/>
      <c r="TLM20" s="9"/>
      <c r="TLN20" s="9"/>
      <c r="TLO20" s="9"/>
      <c r="TLP20" s="9"/>
      <c r="TLQ20" s="9"/>
      <c r="TLR20" s="9"/>
      <c r="TLS20" s="9"/>
      <c r="TLT20" s="9"/>
      <c r="TLU20" s="9"/>
      <c r="TLV20" s="9"/>
      <c r="TLW20" s="9"/>
      <c r="TLX20" s="9"/>
      <c r="TLY20" s="9"/>
      <c r="TLZ20" s="9"/>
      <c r="TMA20" s="9"/>
      <c r="TMB20" s="9"/>
      <c r="TMC20" s="9"/>
      <c r="TMD20" s="9"/>
      <c r="TME20" s="9"/>
      <c r="TMF20" s="9"/>
      <c r="TMG20" s="9"/>
      <c r="TMH20" s="9"/>
      <c r="TMI20" s="9"/>
      <c r="TMJ20" s="9"/>
      <c r="TMK20" s="9"/>
      <c r="TML20" s="9"/>
      <c r="TMM20" s="9"/>
      <c r="TMN20" s="9"/>
      <c r="TMO20" s="9"/>
      <c r="TMP20" s="9"/>
      <c r="TMQ20" s="9"/>
      <c r="TMR20" s="9"/>
      <c r="TMS20" s="9"/>
      <c r="TMT20" s="9"/>
      <c r="TMU20" s="9"/>
      <c r="TMV20" s="9"/>
      <c r="TMW20" s="9"/>
      <c r="TMX20" s="9"/>
      <c r="TMY20" s="9"/>
      <c r="TMZ20" s="9"/>
      <c r="TNA20" s="9"/>
      <c r="TNB20" s="9"/>
      <c r="TNC20" s="9"/>
      <c r="TND20" s="9"/>
      <c r="TNE20" s="9"/>
      <c r="TNF20" s="9"/>
      <c r="TNG20" s="9"/>
      <c r="TNH20" s="9"/>
      <c r="TNI20" s="9"/>
      <c r="TNJ20" s="9"/>
      <c r="TNK20" s="9"/>
      <c r="TNL20" s="9"/>
      <c r="TNM20" s="9"/>
      <c r="TNN20" s="9"/>
      <c r="TNO20" s="9"/>
      <c r="TNP20" s="9"/>
      <c r="TNQ20" s="9"/>
      <c r="TNR20" s="9"/>
      <c r="TNS20" s="9"/>
      <c r="TNT20" s="9"/>
      <c r="TNU20" s="9"/>
      <c r="TNV20" s="9"/>
      <c r="TNW20" s="9"/>
      <c r="TNX20" s="9"/>
      <c r="TNY20" s="9"/>
      <c r="TNZ20" s="9"/>
      <c r="TOA20" s="9"/>
      <c r="TOB20" s="9"/>
      <c r="TOC20" s="9"/>
      <c r="TOD20" s="9"/>
      <c r="TOE20" s="9"/>
      <c r="TOF20" s="9"/>
      <c r="TOG20" s="9"/>
      <c r="TOH20" s="9"/>
      <c r="TOI20" s="9"/>
      <c r="TOJ20" s="9"/>
      <c r="TOK20" s="9"/>
      <c r="TOL20" s="9"/>
      <c r="TOM20" s="9"/>
      <c r="TON20" s="9"/>
      <c r="TOO20" s="9"/>
      <c r="TOP20" s="9"/>
      <c r="TOQ20" s="9"/>
      <c r="TOR20" s="9"/>
      <c r="TOS20" s="9"/>
      <c r="TOT20" s="9"/>
      <c r="TOU20" s="9"/>
      <c r="TOV20" s="9"/>
      <c r="TOW20" s="9"/>
      <c r="TOX20" s="9"/>
      <c r="TOY20" s="9"/>
      <c r="TOZ20" s="9"/>
      <c r="TPA20" s="9"/>
      <c r="TPB20" s="9"/>
      <c r="TPC20" s="9"/>
      <c r="TPD20" s="9"/>
      <c r="TPE20" s="9"/>
      <c r="TPF20" s="9"/>
      <c r="TPG20" s="9"/>
      <c r="TPH20" s="9"/>
      <c r="TPI20" s="9"/>
      <c r="TPJ20" s="9"/>
      <c r="TPK20" s="9"/>
      <c r="TPL20" s="9"/>
      <c r="TPM20" s="9"/>
      <c r="TPN20" s="9"/>
      <c r="TPO20" s="9"/>
      <c r="TPP20" s="9"/>
      <c r="TPQ20" s="9"/>
      <c r="TPR20" s="9"/>
      <c r="TPS20" s="9"/>
      <c r="TPT20" s="9"/>
      <c r="TPU20" s="9"/>
      <c r="TPV20" s="9"/>
      <c r="TPW20" s="9"/>
      <c r="TPX20" s="9"/>
      <c r="TPY20" s="9"/>
      <c r="TPZ20" s="9"/>
      <c r="TQA20" s="9"/>
      <c r="TQB20" s="9"/>
      <c r="TQC20" s="9"/>
      <c r="TQD20" s="9"/>
      <c r="TQE20" s="9"/>
      <c r="TQF20" s="9"/>
      <c r="TQG20" s="9"/>
      <c r="TQH20" s="9"/>
      <c r="TQI20" s="9"/>
      <c r="TQJ20" s="9"/>
      <c r="TQK20" s="9"/>
      <c r="TQL20" s="9"/>
      <c r="TQM20" s="9"/>
      <c r="TQN20" s="9"/>
      <c r="TQO20" s="9"/>
      <c r="TQP20" s="9"/>
      <c r="TQQ20" s="9"/>
      <c r="TQR20" s="9"/>
      <c r="TQS20" s="9"/>
      <c r="TQT20" s="9"/>
      <c r="TQU20" s="9"/>
      <c r="TQV20" s="9"/>
      <c r="TQW20" s="9"/>
      <c r="TQX20" s="9"/>
      <c r="TQY20" s="9"/>
      <c r="TQZ20" s="9"/>
      <c r="TRA20" s="9"/>
      <c r="TRB20" s="9"/>
      <c r="TRC20" s="9"/>
      <c r="TRD20" s="9"/>
      <c r="TRE20" s="9"/>
      <c r="TRF20" s="9"/>
      <c r="TRG20" s="9"/>
      <c r="TRH20" s="9"/>
      <c r="TRI20" s="9"/>
      <c r="TRJ20" s="9"/>
      <c r="TRK20" s="9"/>
      <c r="TRL20" s="9"/>
      <c r="TRM20" s="9"/>
      <c r="TRN20" s="9"/>
      <c r="TRO20" s="9"/>
      <c r="TRP20" s="9"/>
      <c r="TRQ20" s="9"/>
      <c r="TRR20" s="9"/>
      <c r="TRS20" s="9"/>
      <c r="TRT20" s="9"/>
      <c r="TRU20" s="9"/>
      <c r="TRV20" s="9"/>
      <c r="TRW20" s="9"/>
      <c r="TRX20" s="9"/>
      <c r="TRY20" s="9"/>
      <c r="TRZ20" s="9"/>
      <c r="TSA20" s="9"/>
      <c r="TSB20" s="9"/>
      <c r="TSC20" s="9"/>
      <c r="TSD20" s="9"/>
      <c r="TSE20" s="9"/>
      <c r="TSF20" s="9"/>
      <c r="TSG20" s="9"/>
      <c r="TSH20" s="9"/>
      <c r="TSI20" s="9"/>
      <c r="TSJ20" s="9"/>
      <c r="TSK20" s="9"/>
      <c r="TSL20" s="9"/>
      <c r="TSM20" s="9"/>
      <c r="TSN20" s="9"/>
      <c r="TSO20" s="9"/>
      <c r="TSP20" s="9"/>
      <c r="TSQ20" s="9"/>
      <c r="TSR20" s="9"/>
      <c r="TSS20" s="9"/>
      <c r="TST20" s="9"/>
      <c r="TSU20" s="9"/>
      <c r="TSV20" s="9"/>
      <c r="TSW20" s="9"/>
      <c r="TSX20" s="9"/>
      <c r="TSY20" s="9"/>
      <c r="TSZ20" s="9"/>
      <c r="TTA20" s="9"/>
      <c r="TTB20" s="9"/>
      <c r="TTC20" s="9"/>
      <c r="TTD20" s="9"/>
      <c r="TTE20" s="9"/>
      <c r="TTF20" s="9"/>
      <c r="TTG20" s="9"/>
      <c r="TTH20" s="9"/>
      <c r="TTI20" s="9"/>
      <c r="TTJ20" s="9"/>
      <c r="TTK20" s="9"/>
      <c r="TTL20" s="9"/>
      <c r="TTM20" s="9"/>
      <c r="TTN20" s="9"/>
      <c r="TTO20" s="9"/>
      <c r="TTP20" s="9"/>
      <c r="TTQ20" s="9"/>
      <c r="TTR20" s="9"/>
      <c r="TTS20" s="9"/>
      <c r="TTT20" s="9"/>
      <c r="TTU20" s="9"/>
      <c r="TTV20" s="9"/>
      <c r="TTW20" s="9"/>
      <c r="TTX20" s="9"/>
      <c r="TTY20" s="9"/>
      <c r="TTZ20" s="9"/>
      <c r="TUA20" s="9"/>
      <c r="TUB20" s="9"/>
      <c r="TUC20" s="9"/>
      <c r="TUD20" s="9"/>
      <c r="TUE20" s="9"/>
      <c r="TUF20" s="9"/>
      <c r="TUG20" s="9"/>
      <c r="TUH20" s="9"/>
      <c r="TUI20" s="9"/>
      <c r="TUJ20" s="9"/>
      <c r="TUK20" s="9"/>
      <c r="TUL20" s="9"/>
      <c r="TUM20" s="9"/>
      <c r="TUN20" s="9"/>
      <c r="TUO20" s="9"/>
      <c r="TUP20" s="9"/>
      <c r="TUQ20" s="9"/>
      <c r="TUR20" s="9"/>
      <c r="TUS20" s="9"/>
      <c r="TUT20" s="9"/>
      <c r="TUU20" s="9"/>
      <c r="TUV20" s="9"/>
      <c r="TUW20" s="9"/>
      <c r="TUX20" s="9"/>
      <c r="TUY20" s="9"/>
      <c r="TUZ20" s="9"/>
      <c r="TVA20" s="9"/>
      <c r="TVB20" s="9"/>
      <c r="TVC20" s="9"/>
      <c r="TVD20" s="9"/>
      <c r="TVE20" s="9"/>
      <c r="TVF20" s="9"/>
      <c r="TVG20" s="9"/>
      <c r="TVH20" s="9"/>
      <c r="TVI20" s="9"/>
      <c r="TVJ20" s="9"/>
      <c r="TVK20" s="9"/>
      <c r="TVL20" s="9"/>
      <c r="TVM20" s="9"/>
      <c r="TVN20" s="9"/>
      <c r="TVO20" s="9"/>
      <c r="TVP20" s="9"/>
      <c r="TVQ20" s="9"/>
      <c r="TVR20" s="9"/>
      <c r="TVS20" s="9"/>
      <c r="TVT20" s="9"/>
      <c r="TVU20" s="9"/>
      <c r="TVV20" s="9"/>
      <c r="TVW20" s="9"/>
      <c r="TVX20" s="9"/>
      <c r="TVY20" s="9"/>
      <c r="TVZ20" s="9"/>
      <c r="TWA20" s="9"/>
      <c r="TWB20" s="9"/>
      <c r="TWC20" s="9"/>
      <c r="TWD20" s="9"/>
      <c r="TWE20" s="9"/>
      <c r="TWF20" s="9"/>
      <c r="TWG20" s="9"/>
      <c r="TWH20" s="9"/>
      <c r="TWI20" s="9"/>
      <c r="TWJ20" s="9"/>
      <c r="TWK20" s="9"/>
      <c r="TWL20" s="9"/>
      <c r="TWM20" s="9"/>
      <c r="TWN20" s="9"/>
      <c r="TWO20" s="9"/>
      <c r="TWP20" s="9"/>
      <c r="TWQ20" s="9"/>
      <c r="TWR20" s="9"/>
      <c r="TWS20" s="9"/>
      <c r="TWT20" s="9"/>
      <c r="TWU20" s="9"/>
      <c r="TWV20" s="9"/>
      <c r="TWW20" s="9"/>
      <c r="TWX20" s="9"/>
      <c r="TWY20" s="9"/>
      <c r="TWZ20" s="9"/>
      <c r="TXA20" s="9"/>
      <c r="TXB20" s="9"/>
      <c r="TXC20" s="9"/>
      <c r="TXD20" s="9"/>
      <c r="TXE20" s="9"/>
      <c r="TXF20" s="9"/>
      <c r="TXG20" s="9"/>
      <c r="TXH20" s="9"/>
      <c r="TXI20" s="9"/>
      <c r="TXJ20" s="9"/>
      <c r="TXK20" s="9"/>
      <c r="TXL20" s="9"/>
      <c r="TXM20" s="9"/>
      <c r="TXN20" s="9"/>
      <c r="TXO20" s="9"/>
      <c r="TXP20" s="9"/>
      <c r="TXQ20" s="9"/>
      <c r="TXR20" s="9"/>
      <c r="TXS20" s="9"/>
      <c r="TXT20" s="9"/>
      <c r="TXU20" s="9"/>
      <c r="TXV20" s="9"/>
      <c r="TXW20" s="9"/>
      <c r="TXX20" s="9"/>
      <c r="TXY20" s="9"/>
      <c r="TXZ20" s="9"/>
      <c r="TYA20" s="9"/>
      <c r="TYB20" s="9"/>
      <c r="TYC20" s="9"/>
      <c r="TYD20" s="9"/>
      <c r="TYE20" s="9"/>
      <c r="TYF20" s="9"/>
      <c r="TYG20" s="9"/>
      <c r="TYH20" s="9"/>
      <c r="TYI20" s="9"/>
      <c r="TYJ20" s="9"/>
      <c r="TYK20" s="9"/>
      <c r="TYL20" s="9"/>
      <c r="TYM20" s="9"/>
      <c r="TYN20" s="9"/>
      <c r="TYO20" s="9"/>
      <c r="TYP20" s="9"/>
      <c r="TYQ20" s="9"/>
      <c r="TYR20" s="9"/>
      <c r="TYS20" s="9"/>
      <c r="TYT20" s="9"/>
      <c r="TYU20" s="9"/>
      <c r="TYV20" s="9"/>
      <c r="TYW20" s="9"/>
      <c r="TYX20" s="9"/>
      <c r="TYY20" s="9"/>
      <c r="TYZ20" s="9"/>
      <c r="TZA20" s="9"/>
      <c r="TZB20" s="9"/>
      <c r="TZC20" s="9"/>
      <c r="TZD20" s="9"/>
      <c r="TZE20" s="9"/>
      <c r="TZF20" s="9"/>
      <c r="TZG20" s="9"/>
      <c r="TZH20" s="9"/>
      <c r="TZI20" s="9"/>
      <c r="TZJ20" s="9"/>
      <c r="TZK20" s="9"/>
      <c r="TZL20" s="9"/>
      <c r="TZM20" s="9"/>
      <c r="TZN20" s="9"/>
      <c r="TZO20" s="9"/>
      <c r="TZP20" s="9"/>
      <c r="TZQ20" s="9"/>
      <c r="TZR20" s="9"/>
      <c r="TZS20" s="9"/>
      <c r="TZT20" s="9"/>
      <c r="TZU20" s="9"/>
      <c r="TZV20" s="9"/>
      <c r="TZW20" s="9"/>
      <c r="TZX20" s="9"/>
      <c r="TZY20" s="9"/>
      <c r="TZZ20" s="9"/>
      <c r="UAA20" s="9"/>
      <c r="UAB20" s="9"/>
      <c r="UAC20" s="9"/>
      <c r="UAD20" s="9"/>
      <c r="UAE20" s="9"/>
      <c r="UAF20" s="9"/>
      <c r="UAG20" s="9"/>
      <c r="UAH20" s="9"/>
      <c r="UAI20" s="9"/>
      <c r="UAJ20" s="9"/>
      <c r="UAK20" s="9"/>
      <c r="UAL20" s="9"/>
      <c r="UAM20" s="9"/>
      <c r="UAN20" s="9"/>
      <c r="UAO20" s="9"/>
      <c r="UAP20" s="9"/>
      <c r="UAQ20" s="9"/>
      <c r="UAR20" s="9"/>
      <c r="UAS20" s="9"/>
      <c r="UAT20" s="9"/>
      <c r="UAU20" s="9"/>
      <c r="UAV20" s="9"/>
      <c r="UAW20" s="9"/>
      <c r="UAX20" s="9"/>
      <c r="UAY20" s="9"/>
      <c r="UAZ20" s="9"/>
      <c r="UBA20" s="9"/>
      <c r="UBB20" s="9"/>
      <c r="UBC20" s="9"/>
      <c r="UBD20" s="9"/>
      <c r="UBE20" s="9"/>
      <c r="UBF20" s="9"/>
      <c r="UBG20" s="9"/>
      <c r="UBH20" s="9"/>
      <c r="UBI20" s="9"/>
      <c r="UBJ20" s="9"/>
      <c r="UBK20" s="9"/>
      <c r="UBL20" s="9"/>
      <c r="UBM20" s="9"/>
      <c r="UBN20" s="9"/>
      <c r="UBO20" s="9"/>
      <c r="UBP20" s="9"/>
      <c r="UBQ20" s="9"/>
      <c r="UBR20" s="9"/>
      <c r="UBS20" s="9"/>
      <c r="UBT20" s="9"/>
      <c r="UBU20" s="9"/>
      <c r="UBV20" s="9"/>
      <c r="UBW20" s="9"/>
      <c r="UBX20" s="9"/>
      <c r="UBY20" s="9"/>
      <c r="UBZ20" s="9"/>
      <c r="UCA20" s="9"/>
      <c r="UCB20" s="9"/>
      <c r="UCC20" s="9"/>
      <c r="UCD20" s="9"/>
      <c r="UCE20" s="9"/>
      <c r="UCF20" s="9"/>
      <c r="UCG20" s="9"/>
      <c r="UCH20" s="9"/>
      <c r="UCI20" s="9"/>
      <c r="UCJ20" s="9"/>
      <c r="UCK20" s="9"/>
      <c r="UCL20" s="9"/>
      <c r="UCM20" s="9"/>
      <c r="UCN20" s="9"/>
      <c r="UCO20" s="9"/>
      <c r="UCP20" s="9"/>
      <c r="UCQ20" s="9"/>
      <c r="UCR20" s="9"/>
      <c r="UCS20" s="9"/>
      <c r="UCT20" s="9"/>
      <c r="UCU20" s="9"/>
      <c r="UCV20" s="9"/>
      <c r="UCW20" s="9"/>
      <c r="UCX20" s="9"/>
      <c r="UCY20" s="9"/>
      <c r="UCZ20" s="9"/>
      <c r="UDA20" s="9"/>
      <c r="UDB20" s="9"/>
      <c r="UDC20" s="9"/>
      <c r="UDD20" s="9"/>
      <c r="UDE20" s="9"/>
      <c r="UDF20" s="9"/>
      <c r="UDG20" s="9"/>
      <c r="UDH20" s="9"/>
      <c r="UDI20" s="9"/>
      <c r="UDJ20" s="9"/>
      <c r="UDK20" s="9"/>
      <c r="UDL20" s="9"/>
      <c r="UDM20" s="9"/>
      <c r="UDN20" s="9"/>
      <c r="UDO20" s="9"/>
      <c r="UDP20" s="9"/>
      <c r="UDQ20" s="9"/>
      <c r="UDR20" s="9"/>
      <c r="UDS20" s="9"/>
      <c r="UDT20" s="9"/>
      <c r="UDU20" s="9"/>
      <c r="UDV20" s="9"/>
      <c r="UDW20" s="9"/>
      <c r="UDX20" s="9"/>
      <c r="UDY20" s="9"/>
      <c r="UDZ20" s="9"/>
      <c r="UEA20" s="9"/>
      <c r="UEB20" s="9"/>
      <c r="UEC20" s="9"/>
      <c r="UED20" s="9"/>
      <c r="UEE20" s="9"/>
      <c r="UEF20" s="9"/>
      <c r="UEG20" s="9"/>
      <c r="UEH20" s="9"/>
      <c r="UEI20" s="9"/>
      <c r="UEJ20" s="9"/>
      <c r="UEK20" s="9"/>
      <c r="UEL20" s="9"/>
      <c r="UEM20" s="9"/>
      <c r="UEN20" s="9"/>
      <c r="UEO20" s="9"/>
      <c r="UEP20" s="9"/>
      <c r="UEQ20" s="9"/>
      <c r="UER20" s="9"/>
      <c r="UES20" s="9"/>
      <c r="UET20" s="9"/>
      <c r="UEU20" s="9"/>
      <c r="UEV20" s="9"/>
      <c r="UEW20" s="9"/>
      <c r="UEX20" s="9"/>
      <c r="UEY20" s="9"/>
      <c r="UEZ20" s="9"/>
      <c r="UFA20" s="9"/>
      <c r="UFB20" s="9"/>
      <c r="UFC20" s="9"/>
      <c r="UFD20" s="9"/>
      <c r="UFE20" s="9"/>
      <c r="UFF20" s="9"/>
      <c r="UFG20" s="9"/>
      <c r="UFH20" s="9"/>
      <c r="UFI20" s="9"/>
      <c r="UFJ20" s="9"/>
      <c r="UFK20" s="9"/>
      <c r="UFL20" s="9"/>
      <c r="UFM20" s="9"/>
      <c r="UFN20" s="9"/>
      <c r="UFO20" s="9"/>
      <c r="UFP20" s="9"/>
      <c r="UFQ20" s="9"/>
      <c r="UFR20" s="9"/>
      <c r="UFS20" s="9"/>
      <c r="UFT20" s="9"/>
      <c r="UFU20" s="9"/>
      <c r="UFV20" s="9"/>
      <c r="UFW20" s="9"/>
      <c r="UFX20" s="9"/>
      <c r="UFY20" s="9"/>
      <c r="UFZ20" s="9"/>
      <c r="UGA20" s="9"/>
      <c r="UGB20" s="9"/>
      <c r="UGC20" s="9"/>
      <c r="UGD20" s="9"/>
      <c r="UGE20" s="9"/>
      <c r="UGF20" s="9"/>
      <c r="UGG20" s="9"/>
      <c r="UGH20" s="9"/>
      <c r="UGI20" s="9"/>
      <c r="UGJ20" s="9"/>
      <c r="UGK20" s="9"/>
      <c r="UGL20" s="9"/>
      <c r="UGM20" s="9"/>
      <c r="UGN20" s="9"/>
      <c r="UGO20" s="9"/>
      <c r="UGP20" s="9"/>
      <c r="UGQ20" s="9"/>
      <c r="UGR20" s="9"/>
      <c r="UGS20" s="9"/>
      <c r="UGT20" s="9"/>
      <c r="UGU20" s="9"/>
      <c r="UGV20" s="9"/>
      <c r="UGW20" s="9"/>
      <c r="UGX20" s="9"/>
      <c r="UGY20" s="9"/>
      <c r="UGZ20" s="9"/>
      <c r="UHA20" s="9"/>
      <c r="UHB20" s="9"/>
      <c r="UHC20" s="9"/>
      <c r="UHD20" s="9"/>
      <c r="UHE20" s="9"/>
      <c r="UHF20" s="9"/>
      <c r="UHG20" s="9"/>
      <c r="UHH20" s="9"/>
      <c r="UHI20" s="9"/>
      <c r="UHJ20" s="9"/>
      <c r="UHK20" s="9"/>
      <c r="UHL20" s="9"/>
      <c r="UHM20" s="9"/>
      <c r="UHN20" s="9"/>
      <c r="UHO20" s="9"/>
      <c r="UHP20" s="9"/>
      <c r="UHQ20" s="9"/>
      <c r="UHR20" s="9"/>
      <c r="UHS20" s="9"/>
      <c r="UHT20" s="9"/>
      <c r="UHU20" s="9"/>
      <c r="UHV20" s="9"/>
      <c r="UHW20" s="9"/>
      <c r="UHX20" s="9"/>
      <c r="UHY20" s="9"/>
      <c r="UHZ20" s="9"/>
      <c r="UIA20" s="9"/>
      <c r="UIB20" s="9"/>
      <c r="UIC20" s="9"/>
      <c r="UID20" s="9"/>
      <c r="UIE20" s="9"/>
      <c r="UIF20" s="9"/>
      <c r="UIG20" s="9"/>
      <c r="UIH20" s="9"/>
      <c r="UII20" s="9"/>
      <c r="UIJ20" s="9"/>
      <c r="UIK20" s="9"/>
      <c r="UIL20" s="9"/>
      <c r="UIM20" s="9"/>
      <c r="UIN20" s="9"/>
      <c r="UIO20" s="9"/>
      <c r="UIP20" s="9"/>
      <c r="UIQ20" s="9"/>
      <c r="UIR20" s="9"/>
      <c r="UIS20" s="9"/>
      <c r="UIT20" s="9"/>
      <c r="UIU20" s="9"/>
      <c r="UIV20" s="9"/>
      <c r="UIW20" s="9"/>
      <c r="UIX20" s="9"/>
      <c r="UIY20" s="9"/>
      <c r="UIZ20" s="9"/>
      <c r="UJA20" s="9"/>
      <c r="UJB20" s="9"/>
      <c r="UJC20" s="9"/>
      <c r="UJD20" s="9"/>
      <c r="UJE20" s="9"/>
      <c r="UJF20" s="9"/>
      <c r="UJG20" s="9"/>
      <c r="UJH20" s="9"/>
      <c r="UJI20" s="9"/>
      <c r="UJJ20" s="9"/>
      <c r="UJK20" s="9"/>
      <c r="UJL20" s="9"/>
      <c r="UJM20" s="9"/>
      <c r="UJN20" s="9"/>
      <c r="UJO20" s="9"/>
      <c r="UJP20" s="9"/>
      <c r="UJQ20" s="9"/>
      <c r="UJR20" s="9"/>
      <c r="UJS20" s="9"/>
      <c r="UJT20" s="9"/>
      <c r="UJU20" s="9"/>
      <c r="UJV20" s="9"/>
      <c r="UJW20" s="9"/>
      <c r="UJX20" s="9"/>
      <c r="UJY20" s="9"/>
      <c r="UJZ20" s="9"/>
      <c r="UKA20" s="9"/>
      <c r="UKB20" s="9"/>
      <c r="UKC20" s="9"/>
      <c r="UKD20" s="9"/>
      <c r="UKE20" s="9"/>
      <c r="UKF20" s="9"/>
      <c r="UKG20" s="9"/>
      <c r="UKH20" s="9"/>
      <c r="UKI20" s="9"/>
      <c r="UKJ20" s="9"/>
      <c r="UKK20" s="9"/>
      <c r="UKL20" s="9"/>
      <c r="UKM20" s="9"/>
      <c r="UKN20" s="9"/>
      <c r="UKO20" s="9"/>
      <c r="UKP20" s="9"/>
      <c r="UKQ20" s="9"/>
      <c r="UKR20" s="9"/>
      <c r="UKS20" s="9"/>
      <c r="UKT20" s="9"/>
      <c r="UKU20" s="9"/>
      <c r="UKV20" s="9"/>
      <c r="UKW20" s="9"/>
      <c r="UKX20" s="9"/>
      <c r="UKY20" s="9"/>
      <c r="UKZ20" s="9"/>
      <c r="ULA20" s="9"/>
      <c r="ULB20" s="9"/>
      <c r="ULC20" s="9"/>
      <c r="ULD20" s="9"/>
      <c r="ULE20" s="9"/>
      <c r="ULF20" s="9"/>
      <c r="ULG20" s="9"/>
      <c r="ULH20" s="9"/>
      <c r="ULI20" s="9"/>
      <c r="ULJ20" s="9"/>
      <c r="ULK20" s="9"/>
      <c r="ULL20" s="9"/>
      <c r="ULM20" s="9"/>
      <c r="ULN20" s="9"/>
      <c r="ULO20" s="9"/>
      <c r="ULP20" s="9"/>
      <c r="ULQ20" s="9"/>
      <c r="ULR20" s="9"/>
      <c r="ULS20" s="9"/>
      <c r="ULT20" s="9"/>
      <c r="ULU20" s="9"/>
      <c r="ULV20" s="9"/>
      <c r="ULW20" s="9"/>
      <c r="ULX20" s="9"/>
      <c r="ULY20" s="9"/>
      <c r="ULZ20" s="9"/>
      <c r="UMA20" s="9"/>
      <c r="UMB20" s="9"/>
      <c r="UMC20" s="9"/>
      <c r="UMD20" s="9"/>
      <c r="UME20" s="9"/>
      <c r="UMF20" s="9"/>
      <c r="UMG20" s="9"/>
      <c r="UMH20" s="9"/>
      <c r="UMI20" s="9"/>
      <c r="UMJ20" s="9"/>
      <c r="UMK20" s="9"/>
      <c r="UML20" s="9"/>
      <c r="UMM20" s="9"/>
      <c r="UMN20" s="9"/>
      <c r="UMO20" s="9"/>
      <c r="UMP20" s="9"/>
      <c r="UMQ20" s="9"/>
      <c r="UMR20" s="9"/>
      <c r="UMS20" s="9"/>
      <c r="UMT20" s="9"/>
      <c r="UMU20" s="9"/>
      <c r="UMV20" s="9"/>
      <c r="UMW20" s="9"/>
      <c r="UMX20" s="9"/>
      <c r="UMY20" s="9"/>
      <c r="UMZ20" s="9"/>
      <c r="UNA20" s="9"/>
      <c r="UNB20" s="9"/>
      <c r="UNC20" s="9"/>
      <c r="UND20" s="9"/>
      <c r="UNE20" s="9"/>
      <c r="UNF20" s="9"/>
      <c r="UNG20" s="9"/>
      <c r="UNH20" s="9"/>
      <c r="UNI20" s="9"/>
      <c r="UNJ20" s="9"/>
      <c r="UNK20" s="9"/>
      <c r="UNL20" s="9"/>
      <c r="UNM20" s="9"/>
      <c r="UNN20" s="9"/>
      <c r="UNO20" s="9"/>
      <c r="UNP20" s="9"/>
      <c r="UNQ20" s="9"/>
      <c r="UNR20" s="9"/>
      <c r="UNS20" s="9"/>
      <c r="UNT20" s="9"/>
      <c r="UNU20" s="9"/>
      <c r="UNV20" s="9"/>
      <c r="UNW20" s="9"/>
      <c r="UNX20" s="9"/>
      <c r="UNY20" s="9"/>
      <c r="UNZ20" s="9"/>
      <c r="UOA20" s="9"/>
      <c r="UOB20" s="9"/>
      <c r="UOC20" s="9"/>
      <c r="UOD20" s="9"/>
      <c r="UOE20" s="9"/>
      <c r="UOF20" s="9"/>
      <c r="UOG20" s="9"/>
      <c r="UOH20" s="9"/>
      <c r="UOI20" s="9"/>
      <c r="UOJ20" s="9"/>
      <c r="UOK20" s="9"/>
      <c r="UOL20" s="9"/>
      <c r="UOM20" s="9"/>
      <c r="UON20" s="9"/>
      <c r="UOO20" s="9"/>
      <c r="UOP20" s="9"/>
      <c r="UOQ20" s="9"/>
      <c r="UOR20" s="9"/>
      <c r="UOS20" s="9"/>
      <c r="UOT20" s="9"/>
      <c r="UOU20" s="9"/>
      <c r="UOV20" s="9"/>
      <c r="UOW20" s="9"/>
      <c r="UOX20" s="9"/>
      <c r="UOY20" s="9"/>
      <c r="UOZ20" s="9"/>
      <c r="UPA20" s="9"/>
      <c r="UPB20" s="9"/>
      <c r="UPC20" s="9"/>
      <c r="UPD20" s="9"/>
      <c r="UPE20" s="9"/>
      <c r="UPF20" s="9"/>
      <c r="UPG20" s="9"/>
      <c r="UPH20" s="9"/>
      <c r="UPI20" s="9"/>
      <c r="UPJ20" s="9"/>
      <c r="UPK20" s="9"/>
      <c r="UPL20" s="9"/>
      <c r="UPM20" s="9"/>
      <c r="UPN20" s="9"/>
      <c r="UPO20" s="9"/>
      <c r="UPP20" s="9"/>
      <c r="UPQ20" s="9"/>
      <c r="UPR20" s="9"/>
      <c r="UPS20" s="9"/>
      <c r="UPT20" s="9"/>
      <c r="UPU20" s="9"/>
      <c r="UPV20" s="9"/>
      <c r="UPW20" s="9"/>
      <c r="UPX20" s="9"/>
      <c r="UPY20" s="9"/>
      <c r="UPZ20" s="9"/>
      <c r="UQA20" s="9"/>
      <c r="UQB20" s="9"/>
      <c r="UQC20" s="9"/>
      <c r="UQD20" s="9"/>
      <c r="UQE20" s="9"/>
      <c r="UQF20" s="9"/>
      <c r="UQG20" s="9"/>
      <c r="UQH20" s="9"/>
      <c r="UQI20" s="9"/>
      <c r="UQJ20" s="9"/>
      <c r="UQK20" s="9"/>
      <c r="UQL20" s="9"/>
      <c r="UQM20" s="9"/>
      <c r="UQN20" s="9"/>
      <c r="UQO20" s="9"/>
      <c r="UQP20" s="9"/>
      <c r="UQQ20" s="9"/>
      <c r="UQR20" s="9"/>
      <c r="UQS20" s="9"/>
      <c r="UQT20" s="9"/>
      <c r="UQU20" s="9"/>
      <c r="UQV20" s="9"/>
      <c r="UQW20" s="9"/>
      <c r="UQX20" s="9"/>
      <c r="UQY20" s="9"/>
      <c r="UQZ20" s="9"/>
      <c r="URA20" s="9"/>
      <c r="URB20" s="9"/>
      <c r="URC20" s="9"/>
      <c r="URD20" s="9"/>
      <c r="URE20" s="9"/>
      <c r="URF20" s="9"/>
      <c r="URG20" s="9"/>
      <c r="URH20" s="9"/>
      <c r="URI20" s="9"/>
      <c r="URJ20" s="9"/>
      <c r="URK20" s="9"/>
      <c r="URL20" s="9"/>
      <c r="URM20" s="9"/>
      <c r="URN20" s="9"/>
      <c r="URO20" s="9"/>
      <c r="URP20" s="9"/>
      <c r="URQ20" s="9"/>
      <c r="URR20" s="9"/>
      <c r="URS20" s="9"/>
      <c r="URT20" s="9"/>
      <c r="URU20" s="9"/>
      <c r="URV20" s="9"/>
      <c r="URW20" s="9"/>
      <c r="URX20" s="9"/>
      <c r="URY20" s="9"/>
      <c r="URZ20" s="9"/>
      <c r="USA20" s="9"/>
      <c r="USB20" s="9"/>
      <c r="USC20" s="9"/>
      <c r="USD20" s="9"/>
      <c r="USE20" s="9"/>
      <c r="USF20" s="9"/>
      <c r="USG20" s="9"/>
      <c r="USH20" s="9"/>
      <c r="USI20" s="9"/>
      <c r="USJ20" s="9"/>
      <c r="USK20" s="9"/>
      <c r="USL20" s="9"/>
      <c r="USM20" s="9"/>
      <c r="USN20" s="9"/>
      <c r="USO20" s="9"/>
      <c r="USP20" s="9"/>
      <c r="USQ20" s="9"/>
      <c r="USR20" s="9"/>
      <c r="USS20" s="9"/>
      <c r="UST20" s="9"/>
      <c r="USU20" s="9"/>
      <c r="USV20" s="9"/>
      <c r="USW20" s="9"/>
      <c r="USX20" s="9"/>
      <c r="USY20" s="9"/>
      <c r="USZ20" s="9"/>
      <c r="UTA20" s="9"/>
      <c r="UTB20" s="9"/>
      <c r="UTC20" s="9"/>
      <c r="UTD20" s="9"/>
      <c r="UTE20" s="9"/>
      <c r="UTF20" s="9"/>
      <c r="UTG20" s="9"/>
      <c r="UTH20" s="9"/>
      <c r="UTI20" s="9"/>
      <c r="UTJ20" s="9"/>
      <c r="UTK20" s="9"/>
      <c r="UTL20" s="9"/>
      <c r="UTM20" s="9"/>
      <c r="UTN20" s="9"/>
      <c r="UTO20" s="9"/>
      <c r="UTP20" s="9"/>
      <c r="UTQ20" s="9"/>
      <c r="UTR20" s="9"/>
      <c r="UTS20" s="9"/>
      <c r="UTT20" s="9"/>
      <c r="UTU20" s="9"/>
      <c r="UTV20" s="9"/>
      <c r="UTW20" s="9"/>
      <c r="UTX20" s="9"/>
      <c r="UTY20" s="9"/>
      <c r="UTZ20" s="9"/>
      <c r="UUA20" s="9"/>
      <c r="UUB20" s="9"/>
      <c r="UUC20" s="9"/>
      <c r="UUD20" s="9"/>
      <c r="UUE20" s="9"/>
      <c r="UUF20" s="9"/>
      <c r="UUG20" s="9"/>
      <c r="UUH20" s="9"/>
      <c r="UUI20" s="9"/>
      <c r="UUJ20" s="9"/>
      <c r="UUK20" s="9"/>
      <c r="UUL20" s="9"/>
      <c r="UUM20" s="9"/>
      <c r="UUN20" s="9"/>
      <c r="UUO20" s="9"/>
      <c r="UUP20" s="9"/>
      <c r="UUQ20" s="9"/>
      <c r="UUR20" s="9"/>
      <c r="UUS20" s="9"/>
      <c r="UUT20" s="9"/>
      <c r="UUU20" s="9"/>
      <c r="UUV20" s="9"/>
      <c r="UUW20" s="9"/>
      <c r="UUX20" s="9"/>
      <c r="UUY20" s="9"/>
      <c r="UUZ20" s="9"/>
      <c r="UVA20" s="9"/>
      <c r="UVB20" s="9"/>
      <c r="UVC20" s="9"/>
      <c r="UVD20" s="9"/>
      <c r="UVE20" s="9"/>
      <c r="UVF20" s="9"/>
      <c r="UVG20" s="9"/>
      <c r="UVH20" s="9"/>
      <c r="UVI20" s="9"/>
      <c r="UVJ20" s="9"/>
      <c r="UVK20" s="9"/>
      <c r="UVL20" s="9"/>
      <c r="UVM20" s="9"/>
      <c r="UVN20" s="9"/>
      <c r="UVO20" s="9"/>
      <c r="UVP20" s="9"/>
      <c r="UVQ20" s="9"/>
      <c r="UVR20" s="9"/>
      <c r="UVS20" s="9"/>
      <c r="UVT20" s="9"/>
      <c r="UVU20" s="9"/>
      <c r="UVV20" s="9"/>
      <c r="UVW20" s="9"/>
      <c r="UVX20" s="9"/>
      <c r="UVY20" s="9"/>
      <c r="UVZ20" s="9"/>
      <c r="UWA20" s="9"/>
      <c r="UWB20" s="9"/>
      <c r="UWC20" s="9"/>
      <c r="UWD20" s="9"/>
      <c r="UWE20" s="9"/>
      <c r="UWF20" s="9"/>
      <c r="UWG20" s="9"/>
      <c r="UWH20" s="9"/>
      <c r="UWI20" s="9"/>
      <c r="UWJ20" s="9"/>
      <c r="UWK20" s="9"/>
      <c r="UWL20" s="9"/>
      <c r="UWM20" s="9"/>
      <c r="UWN20" s="9"/>
      <c r="UWO20" s="9"/>
      <c r="UWP20" s="9"/>
      <c r="UWQ20" s="9"/>
      <c r="UWR20" s="9"/>
      <c r="UWS20" s="9"/>
      <c r="UWT20" s="9"/>
      <c r="UWU20" s="9"/>
      <c r="UWV20" s="9"/>
      <c r="UWW20" s="9"/>
      <c r="UWX20" s="9"/>
      <c r="UWY20" s="9"/>
      <c r="UWZ20" s="9"/>
      <c r="UXA20" s="9"/>
      <c r="UXB20" s="9"/>
      <c r="UXC20" s="9"/>
      <c r="UXD20" s="9"/>
      <c r="UXE20" s="9"/>
      <c r="UXF20" s="9"/>
      <c r="UXG20" s="9"/>
      <c r="UXH20" s="9"/>
      <c r="UXI20" s="9"/>
      <c r="UXJ20" s="9"/>
      <c r="UXK20" s="9"/>
      <c r="UXL20" s="9"/>
      <c r="UXM20" s="9"/>
      <c r="UXN20" s="9"/>
      <c r="UXO20" s="9"/>
      <c r="UXP20" s="9"/>
      <c r="UXQ20" s="9"/>
      <c r="UXR20" s="9"/>
      <c r="UXS20" s="9"/>
      <c r="UXT20" s="9"/>
      <c r="UXU20" s="9"/>
      <c r="UXV20" s="9"/>
      <c r="UXW20" s="9"/>
      <c r="UXX20" s="9"/>
      <c r="UXY20" s="9"/>
      <c r="UXZ20" s="9"/>
      <c r="UYA20" s="9"/>
      <c r="UYB20" s="9"/>
      <c r="UYC20" s="9"/>
      <c r="UYD20" s="9"/>
      <c r="UYE20" s="9"/>
      <c r="UYF20" s="9"/>
      <c r="UYG20" s="9"/>
      <c r="UYH20" s="9"/>
      <c r="UYI20" s="9"/>
      <c r="UYJ20" s="9"/>
      <c r="UYK20" s="9"/>
      <c r="UYL20" s="9"/>
      <c r="UYM20" s="9"/>
      <c r="UYN20" s="9"/>
      <c r="UYO20" s="9"/>
      <c r="UYP20" s="9"/>
      <c r="UYQ20" s="9"/>
      <c r="UYR20" s="9"/>
      <c r="UYS20" s="9"/>
      <c r="UYT20" s="9"/>
      <c r="UYU20" s="9"/>
      <c r="UYV20" s="9"/>
      <c r="UYW20" s="9"/>
      <c r="UYX20" s="9"/>
      <c r="UYY20" s="9"/>
      <c r="UYZ20" s="9"/>
      <c r="UZA20" s="9"/>
      <c r="UZB20" s="9"/>
      <c r="UZC20" s="9"/>
      <c r="UZD20" s="9"/>
      <c r="UZE20" s="9"/>
      <c r="UZF20" s="9"/>
      <c r="UZG20" s="9"/>
      <c r="UZH20" s="9"/>
      <c r="UZI20" s="9"/>
      <c r="UZJ20" s="9"/>
      <c r="UZK20" s="9"/>
      <c r="UZL20" s="9"/>
      <c r="UZM20" s="9"/>
      <c r="UZN20" s="9"/>
      <c r="UZO20" s="9"/>
      <c r="UZP20" s="9"/>
      <c r="UZQ20" s="9"/>
      <c r="UZR20" s="9"/>
      <c r="UZS20" s="9"/>
      <c r="UZT20" s="9"/>
      <c r="UZU20" s="9"/>
      <c r="UZV20" s="9"/>
      <c r="UZW20" s="9"/>
      <c r="UZX20" s="9"/>
      <c r="UZY20" s="9"/>
      <c r="UZZ20" s="9"/>
      <c r="VAA20" s="9"/>
      <c r="VAB20" s="9"/>
      <c r="VAC20" s="9"/>
      <c r="VAD20" s="9"/>
      <c r="VAE20" s="9"/>
      <c r="VAF20" s="9"/>
      <c r="VAG20" s="9"/>
      <c r="VAH20" s="9"/>
      <c r="VAI20" s="9"/>
      <c r="VAJ20" s="9"/>
      <c r="VAK20" s="9"/>
      <c r="VAL20" s="9"/>
      <c r="VAM20" s="9"/>
      <c r="VAN20" s="9"/>
      <c r="VAO20" s="9"/>
      <c r="VAP20" s="9"/>
      <c r="VAQ20" s="9"/>
      <c r="VAR20" s="9"/>
      <c r="VAS20" s="9"/>
      <c r="VAT20" s="9"/>
      <c r="VAU20" s="9"/>
      <c r="VAV20" s="9"/>
      <c r="VAW20" s="9"/>
      <c r="VAX20" s="9"/>
      <c r="VAY20" s="9"/>
      <c r="VAZ20" s="9"/>
      <c r="VBA20" s="9"/>
      <c r="VBB20" s="9"/>
      <c r="VBC20" s="9"/>
      <c r="VBD20" s="9"/>
      <c r="VBE20" s="9"/>
      <c r="VBF20" s="9"/>
      <c r="VBG20" s="9"/>
      <c r="VBH20" s="9"/>
      <c r="VBI20" s="9"/>
      <c r="VBJ20" s="9"/>
      <c r="VBK20" s="9"/>
      <c r="VBL20" s="9"/>
      <c r="VBM20" s="9"/>
      <c r="VBN20" s="9"/>
      <c r="VBO20" s="9"/>
      <c r="VBP20" s="9"/>
      <c r="VBQ20" s="9"/>
      <c r="VBR20" s="9"/>
      <c r="VBS20" s="9"/>
      <c r="VBT20" s="9"/>
      <c r="VBU20" s="9"/>
      <c r="VBV20" s="9"/>
      <c r="VBW20" s="9"/>
      <c r="VBX20" s="9"/>
      <c r="VBY20" s="9"/>
      <c r="VBZ20" s="9"/>
      <c r="VCA20" s="9"/>
      <c r="VCB20" s="9"/>
      <c r="VCC20" s="9"/>
      <c r="VCD20" s="9"/>
      <c r="VCE20" s="9"/>
      <c r="VCF20" s="9"/>
      <c r="VCG20" s="9"/>
      <c r="VCH20" s="9"/>
      <c r="VCI20" s="9"/>
      <c r="VCJ20" s="9"/>
      <c r="VCK20" s="9"/>
      <c r="VCL20" s="9"/>
      <c r="VCM20" s="9"/>
      <c r="VCN20" s="9"/>
      <c r="VCO20" s="9"/>
      <c r="VCP20" s="9"/>
      <c r="VCQ20" s="9"/>
      <c r="VCR20" s="9"/>
      <c r="VCS20" s="9"/>
      <c r="VCT20" s="9"/>
      <c r="VCU20" s="9"/>
      <c r="VCV20" s="9"/>
      <c r="VCW20" s="9"/>
      <c r="VCX20" s="9"/>
      <c r="VCY20" s="9"/>
      <c r="VCZ20" s="9"/>
      <c r="VDA20" s="9"/>
      <c r="VDB20" s="9"/>
      <c r="VDC20" s="9"/>
      <c r="VDD20" s="9"/>
      <c r="VDE20" s="9"/>
      <c r="VDF20" s="9"/>
      <c r="VDG20" s="9"/>
      <c r="VDH20" s="9"/>
      <c r="VDI20" s="9"/>
      <c r="VDJ20" s="9"/>
      <c r="VDK20" s="9"/>
      <c r="VDL20" s="9"/>
      <c r="VDM20" s="9"/>
      <c r="VDN20" s="9"/>
      <c r="VDO20" s="9"/>
      <c r="VDP20" s="9"/>
      <c r="VDQ20" s="9"/>
      <c r="VDR20" s="9"/>
      <c r="VDS20" s="9"/>
      <c r="VDT20" s="9"/>
      <c r="VDU20" s="9"/>
      <c r="VDV20" s="9"/>
      <c r="VDW20" s="9"/>
      <c r="VDX20" s="9"/>
      <c r="VDY20" s="9"/>
      <c r="VDZ20" s="9"/>
      <c r="VEA20" s="9"/>
      <c r="VEB20" s="9"/>
      <c r="VEC20" s="9"/>
      <c r="VED20" s="9"/>
      <c r="VEE20" s="9"/>
      <c r="VEF20" s="9"/>
      <c r="VEG20" s="9"/>
      <c r="VEH20" s="9"/>
      <c r="VEI20" s="9"/>
      <c r="VEJ20" s="9"/>
      <c r="VEK20" s="9"/>
      <c r="VEL20" s="9"/>
      <c r="VEM20" s="9"/>
      <c r="VEN20" s="9"/>
      <c r="VEO20" s="9"/>
      <c r="VEP20" s="9"/>
      <c r="VEQ20" s="9"/>
      <c r="VER20" s="9"/>
      <c r="VES20" s="9"/>
      <c r="VET20" s="9"/>
      <c r="VEU20" s="9"/>
      <c r="VEV20" s="9"/>
      <c r="VEW20" s="9"/>
      <c r="VEX20" s="9"/>
      <c r="VEY20" s="9"/>
      <c r="VEZ20" s="9"/>
      <c r="VFA20" s="9"/>
      <c r="VFB20" s="9"/>
      <c r="VFC20" s="9"/>
      <c r="VFD20" s="9"/>
      <c r="VFE20" s="9"/>
      <c r="VFF20" s="9"/>
      <c r="VFG20" s="9"/>
      <c r="VFH20" s="9"/>
      <c r="VFI20" s="9"/>
      <c r="VFJ20" s="9"/>
      <c r="VFK20" s="9"/>
      <c r="VFL20" s="9"/>
      <c r="VFM20" s="9"/>
      <c r="VFN20" s="9"/>
      <c r="VFO20" s="9"/>
      <c r="VFP20" s="9"/>
      <c r="VFQ20" s="9"/>
      <c r="VFR20" s="9"/>
      <c r="VFS20" s="9"/>
      <c r="VFT20" s="9"/>
      <c r="VFU20" s="9"/>
      <c r="VFV20" s="9"/>
      <c r="VFW20" s="9"/>
      <c r="VFX20" s="9"/>
      <c r="VFY20" s="9"/>
      <c r="VFZ20" s="9"/>
      <c r="VGA20" s="9"/>
      <c r="VGB20" s="9"/>
      <c r="VGC20" s="9"/>
      <c r="VGD20" s="9"/>
      <c r="VGE20" s="9"/>
      <c r="VGF20" s="9"/>
      <c r="VGG20" s="9"/>
      <c r="VGH20" s="9"/>
      <c r="VGI20" s="9"/>
      <c r="VGJ20" s="9"/>
      <c r="VGK20" s="9"/>
      <c r="VGL20" s="9"/>
      <c r="VGM20" s="9"/>
      <c r="VGN20" s="9"/>
      <c r="VGO20" s="9"/>
      <c r="VGP20" s="9"/>
      <c r="VGQ20" s="9"/>
      <c r="VGR20" s="9"/>
      <c r="VGS20" s="9"/>
      <c r="VGT20" s="9"/>
      <c r="VGU20" s="9"/>
      <c r="VGV20" s="9"/>
      <c r="VGW20" s="9"/>
      <c r="VGX20" s="9"/>
      <c r="VGY20" s="9"/>
      <c r="VGZ20" s="9"/>
      <c r="VHA20" s="9"/>
      <c r="VHB20" s="9"/>
      <c r="VHC20" s="9"/>
      <c r="VHD20" s="9"/>
      <c r="VHE20" s="9"/>
      <c r="VHF20" s="9"/>
      <c r="VHG20" s="9"/>
      <c r="VHH20" s="9"/>
      <c r="VHI20" s="9"/>
      <c r="VHJ20" s="9"/>
      <c r="VHK20" s="9"/>
      <c r="VHL20" s="9"/>
      <c r="VHM20" s="9"/>
      <c r="VHN20" s="9"/>
      <c r="VHO20" s="9"/>
      <c r="VHP20" s="9"/>
      <c r="VHQ20" s="9"/>
      <c r="VHR20" s="9"/>
      <c r="VHS20" s="9"/>
      <c r="VHT20" s="9"/>
      <c r="VHU20" s="9"/>
      <c r="VHV20" s="9"/>
      <c r="VHW20" s="9"/>
      <c r="VHX20" s="9"/>
      <c r="VHY20" s="9"/>
      <c r="VHZ20" s="9"/>
      <c r="VIA20" s="9"/>
      <c r="VIB20" s="9"/>
      <c r="VIC20" s="9"/>
      <c r="VID20" s="9"/>
      <c r="VIE20" s="9"/>
      <c r="VIF20" s="9"/>
      <c r="VIG20" s="9"/>
      <c r="VIH20" s="9"/>
      <c r="VII20" s="9"/>
      <c r="VIJ20" s="9"/>
      <c r="VIK20" s="9"/>
      <c r="VIL20" s="9"/>
      <c r="VIM20" s="9"/>
      <c r="VIN20" s="9"/>
      <c r="VIO20" s="9"/>
      <c r="VIP20" s="9"/>
      <c r="VIQ20" s="9"/>
      <c r="VIR20" s="9"/>
      <c r="VIS20" s="9"/>
      <c r="VIT20" s="9"/>
      <c r="VIU20" s="9"/>
      <c r="VIV20" s="9"/>
      <c r="VIW20" s="9"/>
      <c r="VIX20" s="9"/>
      <c r="VIY20" s="9"/>
      <c r="VIZ20" s="9"/>
      <c r="VJA20" s="9"/>
      <c r="VJB20" s="9"/>
      <c r="VJC20" s="9"/>
      <c r="VJD20" s="9"/>
      <c r="VJE20" s="9"/>
      <c r="VJF20" s="9"/>
      <c r="VJG20" s="9"/>
      <c r="VJH20" s="9"/>
      <c r="VJI20" s="9"/>
      <c r="VJJ20" s="9"/>
      <c r="VJK20" s="9"/>
      <c r="VJL20" s="9"/>
      <c r="VJM20" s="9"/>
      <c r="VJN20" s="9"/>
      <c r="VJO20" s="9"/>
      <c r="VJP20" s="9"/>
      <c r="VJQ20" s="9"/>
      <c r="VJR20" s="9"/>
      <c r="VJS20" s="9"/>
      <c r="VJT20" s="9"/>
      <c r="VJU20" s="9"/>
      <c r="VJV20" s="9"/>
      <c r="VJW20" s="9"/>
      <c r="VJX20" s="9"/>
      <c r="VJY20" s="9"/>
      <c r="VJZ20" s="9"/>
      <c r="VKA20" s="9"/>
      <c r="VKB20" s="9"/>
      <c r="VKC20" s="9"/>
      <c r="VKD20" s="9"/>
      <c r="VKE20" s="9"/>
      <c r="VKF20" s="9"/>
      <c r="VKG20" s="9"/>
      <c r="VKH20" s="9"/>
      <c r="VKI20" s="9"/>
      <c r="VKJ20" s="9"/>
      <c r="VKK20" s="9"/>
      <c r="VKL20" s="9"/>
      <c r="VKM20" s="9"/>
      <c r="VKN20" s="9"/>
      <c r="VKO20" s="9"/>
      <c r="VKP20" s="9"/>
      <c r="VKQ20" s="9"/>
      <c r="VKR20" s="9"/>
      <c r="VKS20" s="9"/>
      <c r="VKT20" s="9"/>
      <c r="VKU20" s="9"/>
      <c r="VKV20" s="9"/>
      <c r="VKW20" s="9"/>
      <c r="VKX20" s="9"/>
      <c r="VKY20" s="9"/>
      <c r="VKZ20" s="9"/>
      <c r="VLA20" s="9"/>
      <c r="VLB20" s="9"/>
      <c r="VLC20" s="9"/>
      <c r="VLD20" s="9"/>
      <c r="VLE20" s="9"/>
      <c r="VLF20" s="9"/>
      <c r="VLG20" s="9"/>
      <c r="VLH20" s="9"/>
      <c r="VLI20" s="9"/>
      <c r="VLJ20" s="9"/>
      <c r="VLK20" s="9"/>
      <c r="VLL20" s="9"/>
      <c r="VLM20" s="9"/>
      <c r="VLN20" s="9"/>
      <c r="VLO20" s="9"/>
      <c r="VLP20" s="9"/>
      <c r="VLQ20" s="9"/>
      <c r="VLR20" s="9"/>
      <c r="VLS20" s="9"/>
      <c r="VLT20" s="9"/>
      <c r="VLU20" s="9"/>
      <c r="VLV20" s="9"/>
      <c r="VLW20" s="9"/>
      <c r="VLX20" s="9"/>
      <c r="VLY20" s="9"/>
      <c r="VLZ20" s="9"/>
      <c r="VMA20" s="9"/>
      <c r="VMB20" s="9"/>
      <c r="VMC20" s="9"/>
      <c r="VMD20" s="9"/>
      <c r="VME20" s="9"/>
      <c r="VMF20" s="9"/>
      <c r="VMG20" s="9"/>
      <c r="VMH20" s="9"/>
      <c r="VMI20" s="9"/>
      <c r="VMJ20" s="9"/>
      <c r="VMK20" s="9"/>
      <c r="VML20" s="9"/>
      <c r="VMM20" s="9"/>
      <c r="VMN20" s="9"/>
      <c r="VMO20" s="9"/>
      <c r="VMP20" s="9"/>
      <c r="VMQ20" s="9"/>
      <c r="VMR20" s="9"/>
      <c r="VMS20" s="9"/>
      <c r="VMT20" s="9"/>
      <c r="VMU20" s="9"/>
      <c r="VMV20" s="9"/>
      <c r="VMW20" s="9"/>
      <c r="VMX20" s="9"/>
      <c r="VMY20" s="9"/>
      <c r="VMZ20" s="9"/>
      <c r="VNA20" s="9"/>
      <c r="VNB20" s="9"/>
      <c r="VNC20" s="9"/>
      <c r="VND20" s="9"/>
      <c r="VNE20" s="9"/>
      <c r="VNF20" s="9"/>
      <c r="VNG20" s="9"/>
      <c r="VNH20" s="9"/>
      <c r="VNI20" s="9"/>
      <c r="VNJ20" s="9"/>
      <c r="VNK20" s="9"/>
      <c r="VNL20" s="9"/>
      <c r="VNM20" s="9"/>
      <c r="VNN20" s="9"/>
      <c r="VNO20" s="9"/>
      <c r="VNP20" s="9"/>
      <c r="VNQ20" s="9"/>
      <c r="VNR20" s="9"/>
      <c r="VNS20" s="9"/>
      <c r="VNT20" s="9"/>
      <c r="VNU20" s="9"/>
      <c r="VNV20" s="9"/>
      <c r="VNW20" s="9"/>
      <c r="VNX20" s="9"/>
      <c r="VNY20" s="9"/>
      <c r="VNZ20" s="9"/>
      <c r="VOA20" s="9"/>
      <c r="VOB20" s="9"/>
      <c r="VOC20" s="9"/>
      <c r="VOD20" s="9"/>
      <c r="VOE20" s="9"/>
      <c r="VOF20" s="9"/>
      <c r="VOG20" s="9"/>
      <c r="VOH20" s="9"/>
      <c r="VOI20" s="9"/>
      <c r="VOJ20" s="9"/>
      <c r="VOK20" s="9"/>
      <c r="VOL20" s="9"/>
      <c r="VOM20" s="9"/>
      <c r="VON20" s="9"/>
      <c r="VOO20" s="9"/>
      <c r="VOP20" s="9"/>
      <c r="VOQ20" s="9"/>
      <c r="VOR20" s="9"/>
      <c r="VOS20" s="9"/>
      <c r="VOT20" s="9"/>
      <c r="VOU20" s="9"/>
      <c r="VOV20" s="9"/>
      <c r="VOW20" s="9"/>
      <c r="VOX20" s="9"/>
      <c r="VOY20" s="9"/>
      <c r="VOZ20" s="9"/>
      <c r="VPA20" s="9"/>
      <c r="VPB20" s="9"/>
      <c r="VPC20" s="9"/>
      <c r="VPD20" s="9"/>
      <c r="VPE20" s="9"/>
      <c r="VPF20" s="9"/>
      <c r="VPG20" s="9"/>
      <c r="VPH20" s="9"/>
      <c r="VPI20" s="9"/>
      <c r="VPJ20" s="9"/>
      <c r="VPK20" s="9"/>
      <c r="VPL20" s="9"/>
      <c r="VPM20" s="9"/>
      <c r="VPN20" s="9"/>
      <c r="VPO20" s="9"/>
      <c r="VPP20" s="9"/>
      <c r="VPQ20" s="9"/>
      <c r="VPR20" s="9"/>
      <c r="VPS20" s="9"/>
      <c r="VPT20" s="9"/>
      <c r="VPU20" s="9"/>
      <c r="VPV20" s="9"/>
      <c r="VPW20" s="9"/>
      <c r="VPX20" s="9"/>
      <c r="VPY20" s="9"/>
      <c r="VPZ20" s="9"/>
      <c r="VQA20" s="9"/>
      <c r="VQB20" s="9"/>
      <c r="VQC20" s="9"/>
      <c r="VQD20" s="9"/>
      <c r="VQE20" s="9"/>
      <c r="VQF20" s="9"/>
      <c r="VQG20" s="9"/>
      <c r="VQH20" s="9"/>
      <c r="VQI20" s="9"/>
      <c r="VQJ20" s="9"/>
      <c r="VQK20" s="9"/>
      <c r="VQL20" s="9"/>
      <c r="VQM20" s="9"/>
      <c r="VQN20" s="9"/>
      <c r="VQO20" s="9"/>
      <c r="VQP20" s="9"/>
      <c r="VQQ20" s="9"/>
      <c r="VQR20" s="9"/>
      <c r="VQS20" s="9"/>
      <c r="VQT20" s="9"/>
      <c r="VQU20" s="9"/>
      <c r="VQV20" s="9"/>
      <c r="VQW20" s="9"/>
      <c r="VQX20" s="9"/>
      <c r="VQY20" s="9"/>
      <c r="VQZ20" s="9"/>
      <c r="VRA20" s="9"/>
      <c r="VRB20" s="9"/>
      <c r="VRC20" s="9"/>
      <c r="VRD20" s="9"/>
      <c r="VRE20" s="9"/>
      <c r="VRF20" s="9"/>
      <c r="VRG20" s="9"/>
      <c r="VRH20" s="9"/>
      <c r="VRI20" s="9"/>
      <c r="VRJ20" s="9"/>
      <c r="VRK20" s="9"/>
      <c r="VRL20" s="9"/>
      <c r="VRM20" s="9"/>
      <c r="VRN20" s="9"/>
      <c r="VRO20" s="9"/>
      <c r="VRP20" s="9"/>
      <c r="VRQ20" s="9"/>
      <c r="VRR20" s="9"/>
      <c r="VRS20" s="9"/>
      <c r="VRT20" s="9"/>
      <c r="VRU20" s="9"/>
      <c r="VRV20" s="9"/>
      <c r="VRW20" s="9"/>
      <c r="VRX20" s="9"/>
      <c r="VRY20" s="9"/>
      <c r="VRZ20" s="9"/>
      <c r="VSA20" s="9"/>
      <c r="VSB20" s="9"/>
      <c r="VSC20" s="9"/>
      <c r="VSD20" s="9"/>
      <c r="VSE20" s="9"/>
      <c r="VSF20" s="9"/>
      <c r="VSG20" s="9"/>
      <c r="VSH20" s="9"/>
      <c r="VSI20" s="9"/>
      <c r="VSJ20" s="9"/>
      <c r="VSK20" s="9"/>
      <c r="VSL20" s="9"/>
      <c r="VSM20" s="9"/>
      <c r="VSN20" s="9"/>
      <c r="VSO20" s="9"/>
      <c r="VSP20" s="9"/>
      <c r="VSQ20" s="9"/>
      <c r="VSR20" s="9"/>
      <c r="VSS20" s="9"/>
      <c r="VST20" s="9"/>
      <c r="VSU20" s="9"/>
      <c r="VSV20" s="9"/>
      <c r="VSW20" s="9"/>
      <c r="VSX20" s="9"/>
      <c r="VSY20" s="9"/>
      <c r="VSZ20" s="9"/>
      <c r="VTA20" s="9"/>
      <c r="VTB20" s="9"/>
      <c r="VTC20" s="9"/>
      <c r="VTD20" s="9"/>
      <c r="VTE20" s="9"/>
      <c r="VTF20" s="9"/>
      <c r="VTG20" s="9"/>
      <c r="VTH20" s="9"/>
      <c r="VTI20" s="9"/>
      <c r="VTJ20" s="9"/>
      <c r="VTK20" s="9"/>
      <c r="VTL20" s="9"/>
      <c r="VTM20" s="9"/>
      <c r="VTN20" s="9"/>
      <c r="VTO20" s="9"/>
      <c r="VTP20" s="9"/>
      <c r="VTQ20" s="9"/>
      <c r="VTR20" s="9"/>
      <c r="VTS20" s="9"/>
      <c r="VTT20" s="9"/>
      <c r="VTU20" s="9"/>
      <c r="VTV20" s="9"/>
      <c r="VTW20" s="9"/>
      <c r="VTX20" s="9"/>
      <c r="VTY20" s="9"/>
      <c r="VTZ20" s="9"/>
      <c r="VUA20" s="9"/>
      <c r="VUB20" s="9"/>
      <c r="VUC20" s="9"/>
      <c r="VUD20" s="9"/>
      <c r="VUE20" s="9"/>
      <c r="VUF20" s="9"/>
      <c r="VUG20" s="9"/>
      <c r="VUH20" s="9"/>
      <c r="VUI20" s="9"/>
      <c r="VUJ20" s="9"/>
      <c r="VUK20" s="9"/>
      <c r="VUL20" s="9"/>
      <c r="VUM20" s="9"/>
      <c r="VUN20" s="9"/>
      <c r="VUO20" s="9"/>
      <c r="VUP20" s="9"/>
      <c r="VUQ20" s="9"/>
      <c r="VUR20" s="9"/>
      <c r="VUS20" s="9"/>
      <c r="VUT20" s="9"/>
      <c r="VUU20" s="9"/>
      <c r="VUV20" s="9"/>
      <c r="VUW20" s="9"/>
      <c r="VUX20" s="9"/>
      <c r="VUY20" s="9"/>
      <c r="VUZ20" s="9"/>
      <c r="VVA20" s="9"/>
      <c r="VVB20" s="9"/>
      <c r="VVC20" s="9"/>
      <c r="VVD20" s="9"/>
      <c r="VVE20" s="9"/>
      <c r="VVF20" s="9"/>
      <c r="VVG20" s="9"/>
      <c r="VVH20" s="9"/>
      <c r="VVI20" s="9"/>
      <c r="VVJ20" s="9"/>
      <c r="VVK20" s="9"/>
      <c r="VVL20" s="9"/>
      <c r="VVM20" s="9"/>
      <c r="VVN20" s="9"/>
      <c r="VVO20" s="9"/>
      <c r="VVP20" s="9"/>
      <c r="VVQ20" s="9"/>
      <c r="VVR20" s="9"/>
      <c r="VVS20" s="9"/>
      <c r="VVT20" s="9"/>
      <c r="VVU20" s="9"/>
      <c r="VVV20" s="9"/>
      <c r="VVW20" s="9"/>
      <c r="VVX20" s="9"/>
      <c r="VVY20" s="9"/>
      <c r="VVZ20" s="9"/>
      <c r="VWA20" s="9"/>
      <c r="VWB20" s="9"/>
      <c r="VWC20" s="9"/>
      <c r="VWD20" s="9"/>
      <c r="VWE20" s="9"/>
      <c r="VWF20" s="9"/>
      <c r="VWG20" s="9"/>
      <c r="VWH20" s="9"/>
      <c r="VWI20" s="9"/>
      <c r="VWJ20" s="9"/>
      <c r="VWK20" s="9"/>
      <c r="VWL20" s="9"/>
      <c r="VWM20" s="9"/>
      <c r="VWN20" s="9"/>
      <c r="VWO20" s="9"/>
      <c r="VWP20" s="9"/>
      <c r="VWQ20" s="9"/>
      <c r="VWR20" s="9"/>
      <c r="VWS20" s="9"/>
      <c r="VWT20" s="9"/>
      <c r="VWU20" s="9"/>
      <c r="VWV20" s="9"/>
      <c r="VWW20" s="9"/>
      <c r="VWX20" s="9"/>
      <c r="VWY20" s="9"/>
      <c r="VWZ20" s="9"/>
      <c r="VXA20" s="9"/>
      <c r="VXB20" s="9"/>
      <c r="VXC20" s="9"/>
      <c r="VXD20" s="9"/>
      <c r="VXE20" s="9"/>
      <c r="VXF20" s="9"/>
      <c r="VXG20" s="9"/>
      <c r="VXH20" s="9"/>
      <c r="VXI20" s="9"/>
      <c r="VXJ20" s="9"/>
      <c r="VXK20" s="9"/>
      <c r="VXL20" s="9"/>
      <c r="VXM20" s="9"/>
      <c r="VXN20" s="9"/>
      <c r="VXO20" s="9"/>
      <c r="VXP20" s="9"/>
      <c r="VXQ20" s="9"/>
      <c r="VXR20" s="9"/>
      <c r="VXS20" s="9"/>
      <c r="VXT20" s="9"/>
      <c r="VXU20" s="9"/>
      <c r="VXV20" s="9"/>
      <c r="VXW20" s="9"/>
      <c r="VXX20" s="9"/>
      <c r="VXY20" s="9"/>
      <c r="VXZ20" s="9"/>
      <c r="VYA20" s="9"/>
      <c r="VYB20" s="9"/>
      <c r="VYC20" s="9"/>
      <c r="VYD20" s="9"/>
      <c r="VYE20" s="9"/>
      <c r="VYF20" s="9"/>
      <c r="VYG20" s="9"/>
      <c r="VYH20" s="9"/>
      <c r="VYI20" s="9"/>
      <c r="VYJ20" s="9"/>
      <c r="VYK20" s="9"/>
      <c r="VYL20" s="9"/>
      <c r="VYM20" s="9"/>
      <c r="VYN20" s="9"/>
      <c r="VYO20" s="9"/>
      <c r="VYP20" s="9"/>
      <c r="VYQ20" s="9"/>
      <c r="VYR20" s="9"/>
      <c r="VYS20" s="9"/>
      <c r="VYT20" s="9"/>
      <c r="VYU20" s="9"/>
      <c r="VYV20" s="9"/>
      <c r="VYW20" s="9"/>
      <c r="VYX20" s="9"/>
      <c r="VYY20" s="9"/>
      <c r="VYZ20" s="9"/>
      <c r="VZA20" s="9"/>
      <c r="VZB20" s="9"/>
      <c r="VZC20" s="9"/>
      <c r="VZD20" s="9"/>
      <c r="VZE20" s="9"/>
      <c r="VZF20" s="9"/>
      <c r="VZG20" s="9"/>
      <c r="VZH20" s="9"/>
      <c r="VZI20" s="9"/>
      <c r="VZJ20" s="9"/>
      <c r="VZK20" s="9"/>
      <c r="VZL20" s="9"/>
      <c r="VZM20" s="9"/>
      <c r="VZN20" s="9"/>
      <c r="VZO20" s="9"/>
      <c r="VZP20" s="9"/>
      <c r="VZQ20" s="9"/>
      <c r="VZR20" s="9"/>
      <c r="VZS20" s="9"/>
      <c r="VZT20" s="9"/>
      <c r="VZU20" s="9"/>
      <c r="VZV20" s="9"/>
      <c r="VZW20" s="9"/>
      <c r="VZX20" s="9"/>
      <c r="VZY20" s="9"/>
      <c r="VZZ20" s="9"/>
      <c r="WAA20" s="9"/>
      <c r="WAB20" s="9"/>
      <c r="WAC20" s="9"/>
      <c r="WAD20" s="9"/>
      <c r="WAE20" s="9"/>
      <c r="WAF20" s="9"/>
      <c r="WAG20" s="9"/>
      <c r="WAH20" s="9"/>
      <c r="WAI20" s="9"/>
      <c r="WAJ20" s="9"/>
      <c r="WAK20" s="9"/>
      <c r="WAL20" s="9"/>
      <c r="WAM20" s="9"/>
      <c r="WAN20" s="9"/>
      <c r="WAO20" s="9"/>
      <c r="WAP20" s="9"/>
      <c r="WAQ20" s="9"/>
      <c r="WAR20" s="9"/>
      <c r="WAS20" s="9"/>
      <c r="WAT20" s="9"/>
      <c r="WAU20" s="9"/>
      <c r="WAV20" s="9"/>
      <c r="WAW20" s="9"/>
      <c r="WAX20" s="9"/>
      <c r="WAY20" s="9"/>
      <c r="WAZ20" s="9"/>
      <c r="WBA20" s="9"/>
      <c r="WBB20" s="9"/>
      <c r="WBC20" s="9"/>
      <c r="WBD20" s="9"/>
      <c r="WBE20" s="9"/>
      <c r="WBF20" s="9"/>
      <c r="WBG20" s="9"/>
      <c r="WBH20" s="9"/>
      <c r="WBI20" s="9"/>
      <c r="WBJ20" s="9"/>
      <c r="WBK20" s="9"/>
      <c r="WBL20" s="9"/>
      <c r="WBM20" s="9"/>
      <c r="WBN20" s="9"/>
      <c r="WBO20" s="9"/>
      <c r="WBP20" s="9"/>
      <c r="WBQ20" s="9"/>
      <c r="WBR20" s="9"/>
      <c r="WBS20" s="9"/>
      <c r="WBT20" s="9"/>
      <c r="WBU20" s="9"/>
      <c r="WBV20" s="9"/>
      <c r="WBW20" s="9"/>
      <c r="WBX20" s="9"/>
      <c r="WBY20" s="9"/>
      <c r="WBZ20" s="9"/>
      <c r="WCA20" s="9"/>
      <c r="WCB20" s="9"/>
      <c r="WCC20" s="9"/>
      <c r="WCD20" s="9"/>
      <c r="WCE20" s="9"/>
      <c r="WCF20" s="9"/>
      <c r="WCG20" s="9"/>
      <c r="WCH20" s="9"/>
      <c r="WCI20" s="9"/>
      <c r="WCJ20" s="9"/>
      <c r="WCK20" s="9"/>
      <c r="WCL20" s="9"/>
      <c r="WCM20" s="9"/>
      <c r="WCN20" s="9"/>
      <c r="WCO20" s="9"/>
      <c r="WCP20" s="9"/>
      <c r="WCQ20" s="9"/>
      <c r="WCR20" s="9"/>
      <c r="WCS20" s="9"/>
      <c r="WCT20" s="9"/>
      <c r="WCU20" s="9"/>
      <c r="WCV20" s="9"/>
      <c r="WCW20" s="9"/>
      <c r="WCX20" s="9"/>
      <c r="WCY20" s="9"/>
      <c r="WCZ20" s="9"/>
      <c r="WDA20" s="9"/>
      <c r="WDB20" s="9"/>
      <c r="WDC20" s="9"/>
      <c r="WDD20" s="9"/>
      <c r="WDE20" s="9"/>
      <c r="WDF20" s="9"/>
      <c r="WDG20" s="9"/>
      <c r="WDH20" s="9"/>
      <c r="WDI20" s="9"/>
      <c r="WDJ20" s="9"/>
      <c r="WDK20" s="9"/>
      <c r="WDL20" s="9"/>
      <c r="WDM20" s="9"/>
      <c r="WDN20" s="9"/>
      <c r="WDO20" s="9"/>
      <c r="WDP20" s="9"/>
      <c r="WDQ20" s="9"/>
      <c r="WDR20" s="9"/>
      <c r="WDS20" s="9"/>
      <c r="WDT20" s="9"/>
      <c r="WDU20" s="9"/>
      <c r="WDV20" s="9"/>
      <c r="WDW20" s="9"/>
      <c r="WDX20" s="9"/>
      <c r="WDY20" s="9"/>
      <c r="WDZ20" s="9"/>
      <c r="WEA20" s="9"/>
      <c r="WEB20" s="9"/>
      <c r="WEC20" s="9"/>
      <c r="WED20" s="9"/>
      <c r="WEE20" s="9"/>
      <c r="WEF20" s="9"/>
      <c r="WEG20" s="9"/>
      <c r="WEH20" s="9"/>
      <c r="WEI20" s="9"/>
      <c r="WEJ20" s="9"/>
      <c r="WEK20" s="9"/>
      <c r="WEL20" s="9"/>
      <c r="WEM20" s="9"/>
      <c r="WEN20" s="9"/>
      <c r="WEO20" s="9"/>
      <c r="WEP20" s="9"/>
      <c r="WEQ20" s="9"/>
      <c r="WER20" s="9"/>
      <c r="WES20" s="9"/>
      <c r="WET20" s="9"/>
      <c r="WEU20" s="9"/>
      <c r="WEV20" s="9"/>
      <c r="WEW20" s="9"/>
      <c r="WEX20" s="9"/>
      <c r="WEY20" s="9"/>
      <c r="WEZ20" s="9"/>
      <c r="WFA20" s="9"/>
      <c r="WFB20" s="9"/>
      <c r="WFC20" s="9"/>
      <c r="WFD20" s="9"/>
      <c r="WFE20" s="9"/>
      <c r="WFF20" s="9"/>
      <c r="WFG20" s="9"/>
      <c r="WFH20" s="9"/>
      <c r="WFI20" s="9"/>
      <c r="WFJ20" s="9"/>
      <c r="WFK20" s="9"/>
      <c r="WFL20" s="9"/>
      <c r="WFM20" s="9"/>
      <c r="WFN20" s="9"/>
      <c r="WFO20" s="9"/>
      <c r="WFP20" s="9"/>
      <c r="WFQ20" s="9"/>
      <c r="WFR20" s="9"/>
      <c r="WFS20" s="9"/>
      <c r="WFT20" s="9"/>
      <c r="WFU20" s="9"/>
      <c r="WFV20" s="9"/>
      <c r="WFW20" s="9"/>
      <c r="WFX20" s="9"/>
      <c r="WFY20" s="9"/>
      <c r="WFZ20" s="9"/>
      <c r="WGA20" s="9"/>
      <c r="WGB20" s="9"/>
      <c r="WGC20" s="9"/>
      <c r="WGD20" s="9"/>
      <c r="WGE20" s="9"/>
      <c r="WGF20" s="9"/>
      <c r="WGG20" s="9"/>
      <c r="WGH20" s="9"/>
      <c r="WGI20" s="9"/>
      <c r="WGJ20" s="9"/>
      <c r="WGK20" s="9"/>
      <c r="WGL20" s="9"/>
      <c r="WGM20" s="9"/>
      <c r="WGN20" s="9"/>
      <c r="WGO20" s="9"/>
      <c r="WGP20" s="9"/>
      <c r="WGQ20" s="9"/>
      <c r="WGR20" s="9"/>
      <c r="WGS20" s="9"/>
      <c r="WGT20" s="9"/>
      <c r="WGU20" s="9"/>
      <c r="WGV20" s="9"/>
      <c r="WGW20" s="9"/>
      <c r="WGX20" s="9"/>
      <c r="WGY20" s="9"/>
      <c r="WGZ20" s="9"/>
      <c r="WHA20" s="9"/>
      <c r="WHB20" s="9"/>
      <c r="WHC20" s="9"/>
      <c r="WHD20" s="9"/>
      <c r="WHE20" s="9"/>
      <c r="WHF20" s="9"/>
      <c r="WHG20" s="9"/>
      <c r="WHH20" s="9"/>
      <c r="WHI20" s="9"/>
      <c r="WHJ20" s="9"/>
      <c r="WHK20" s="9"/>
      <c r="WHL20" s="9"/>
      <c r="WHM20" s="9"/>
      <c r="WHN20" s="9"/>
      <c r="WHO20" s="9"/>
      <c r="WHP20" s="9"/>
      <c r="WHQ20" s="9"/>
      <c r="WHR20" s="9"/>
      <c r="WHS20" s="9"/>
      <c r="WHT20" s="9"/>
      <c r="WHU20" s="9"/>
      <c r="WHV20" s="9"/>
      <c r="WHW20" s="9"/>
      <c r="WHX20" s="9"/>
      <c r="WHY20" s="9"/>
      <c r="WHZ20" s="9"/>
      <c r="WIA20" s="9"/>
      <c r="WIB20" s="9"/>
      <c r="WIC20" s="9"/>
      <c r="WID20" s="9"/>
      <c r="WIE20" s="9"/>
      <c r="WIF20" s="9"/>
      <c r="WIG20" s="9"/>
      <c r="WIH20" s="9"/>
      <c r="WII20" s="9"/>
      <c r="WIJ20" s="9"/>
      <c r="WIK20" s="9"/>
      <c r="WIL20" s="9"/>
      <c r="WIM20" s="9"/>
      <c r="WIN20" s="9"/>
      <c r="WIO20" s="9"/>
      <c r="WIP20" s="9"/>
      <c r="WIQ20" s="9"/>
      <c r="WIR20" s="9"/>
      <c r="WIS20" s="9"/>
      <c r="WIT20" s="9"/>
      <c r="WIU20" s="9"/>
      <c r="WIV20" s="9"/>
      <c r="WIW20" s="9"/>
      <c r="WIX20" s="9"/>
      <c r="WIY20" s="9"/>
      <c r="WIZ20" s="9"/>
      <c r="WJA20" s="9"/>
      <c r="WJB20" s="9"/>
      <c r="WJC20" s="9"/>
      <c r="WJD20" s="9"/>
      <c r="WJE20" s="9"/>
      <c r="WJF20" s="9"/>
      <c r="WJG20" s="9"/>
      <c r="WJH20" s="9"/>
      <c r="WJI20" s="9"/>
      <c r="WJJ20" s="9"/>
      <c r="WJK20" s="9"/>
      <c r="WJL20" s="9"/>
      <c r="WJM20" s="9"/>
      <c r="WJN20" s="9"/>
      <c r="WJO20" s="9"/>
      <c r="WJP20" s="9"/>
      <c r="WJQ20" s="9"/>
      <c r="WJR20" s="9"/>
      <c r="WJS20" s="9"/>
      <c r="WJT20" s="9"/>
      <c r="WJU20" s="9"/>
      <c r="WJV20" s="9"/>
      <c r="WJW20" s="9"/>
      <c r="WJX20" s="9"/>
      <c r="WJY20" s="9"/>
      <c r="WJZ20" s="9"/>
      <c r="WKA20" s="9"/>
      <c r="WKB20" s="9"/>
      <c r="WKC20" s="9"/>
      <c r="WKD20" s="9"/>
      <c r="WKE20" s="9"/>
      <c r="WKF20" s="9"/>
      <c r="WKG20" s="9"/>
      <c r="WKH20" s="9"/>
      <c r="WKI20" s="9"/>
      <c r="WKJ20" s="9"/>
      <c r="WKK20" s="9"/>
      <c r="WKL20" s="9"/>
      <c r="WKM20" s="9"/>
      <c r="WKN20" s="9"/>
      <c r="WKO20" s="9"/>
      <c r="WKP20" s="9"/>
      <c r="WKQ20" s="9"/>
      <c r="WKR20" s="9"/>
      <c r="WKS20" s="9"/>
      <c r="WKT20" s="9"/>
      <c r="WKU20" s="9"/>
      <c r="WKV20" s="9"/>
      <c r="WKW20" s="9"/>
      <c r="WKX20" s="9"/>
      <c r="WKY20" s="9"/>
      <c r="WKZ20" s="9"/>
      <c r="WLA20" s="9"/>
      <c r="WLB20" s="9"/>
      <c r="WLC20" s="9"/>
      <c r="WLD20" s="9"/>
      <c r="WLE20" s="9"/>
      <c r="WLF20" s="9"/>
      <c r="WLG20" s="9"/>
      <c r="WLH20" s="9"/>
      <c r="WLI20" s="9"/>
      <c r="WLJ20" s="9"/>
      <c r="WLK20" s="9"/>
      <c r="WLL20" s="9"/>
      <c r="WLM20" s="9"/>
      <c r="WLN20" s="9"/>
      <c r="WLO20" s="9"/>
      <c r="WLP20" s="9"/>
      <c r="WLQ20" s="9"/>
      <c r="WLR20" s="9"/>
      <c r="WLS20" s="9"/>
      <c r="WLT20" s="9"/>
      <c r="WLU20" s="9"/>
      <c r="WLV20" s="9"/>
      <c r="WLW20" s="9"/>
      <c r="WLX20" s="9"/>
      <c r="WLY20" s="9"/>
      <c r="WLZ20" s="9"/>
      <c r="WMA20" s="9"/>
      <c r="WMB20" s="9"/>
      <c r="WMC20" s="9"/>
      <c r="WMD20" s="9"/>
      <c r="WME20" s="9"/>
      <c r="WMF20" s="9"/>
      <c r="WMG20" s="9"/>
      <c r="WMH20" s="9"/>
      <c r="WMI20" s="9"/>
      <c r="WMJ20" s="9"/>
      <c r="WMK20" s="9"/>
      <c r="WML20" s="9"/>
      <c r="WMM20" s="9"/>
      <c r="WMN20" s="9"/>
      <c r="WMO20" s="9"/>
      <c r="WMP20" s="9"/>
      <c r="WMQ20" s="9"/>
      <c r="WMR20" s="9"/>
      <c r="WMS20" s="9"/>
      <c r="WMT20" s="9"/>
      <c r="WMU20" s="9"/>
      <c r="WMV20" s="9"/>
      <c r="WMW20" s="9"/>
      <c r="WMX20" s="9"/>
      <c r="WMY20" s="9"/>
      <c r="WMZ20" s="9"/>
      <c r="WNA20" s="9"/>
      <c r="WNB20" s="9"/>
      <c r="WNC20" s="9"/>
      <c r="WND20" s="9"/>
      <c r="WNE20" s="9"/>
      <c r="WNF20" s="9"/>
      <c r="WNG20" s="9"/>
      <c r="WNH20" s="9"/>
      <c r="WNI20" s="9"/>
      <c r="WNJ20" s="9"/>
      <c r="WNK20" s="9"/>
      <c r="WNL20" s="9"/>
      <c r="WNM20" s="9"/>
      <c r="WNN20" s="9"/>
      <c r="WNO20" s="9"/>
      <c r="WNP20" s="9"/>
      <c r="WNQ20" s="9"/>
      <c r="WNR20" s="9"/>
      <c r="WNS20" s="9"/>
      <c r="WNT20" s="9"/>
      <c r="WNU20" s="9"/>
      <c r="WNV20" s="9"/>
      <c r="WNW20" s="9"/>
      <c r="WNX20" s="9"/>
      <c r="WNY20" s="9"/>
      <c r="WNZ20" s="9"/>
      <c r="WOA20" s="9"/>
      <c r="WOB20" s="9"/>
      <c r="WOC20" s="9"/>
      <c r="WOD20" s="9"/>
      <c r="WOE20" s="9"/>
      <c r="WOF20" s="9"/>
      <c r="WOG20" s="9"/>
      <c r="WOH20" s="9"/>
      <c r="WOI20" s="9"/>
      <c r="WOJ20" s="9"/>
      <c r="WOK20" s="9"/>
      <c r="WOL20" s="9"/>
      <c r="WOM20" s="9"/>
      <c r="WON20" s="9"/>
      <c r="WOO20" s="9"/>
      <c r="WOP20" s="9"/>
      <c r="WOQ20" s="9"/>
      <c r="WOR20" s="9"/>
      <c r="WOS20" s="9"/>
      <c r="WOT20" s="9"/>
      <c r="WOU20" s="9"/>
      <c r="WOV20" s="9"/>
      <c r="WOW20" s="9"/>
      <c r="WOX20" s="9"/>
      <c r="WOY20" s="9"/>
      <c r="WOZ20" s="9"/>
      <c r="WPA20" s="9"/>
      <c r="WPB20" s="9"/>
      <c r="WPC20" s="9"/>
      <c r="WPD20" s="9"/>
      <c r="WPE20" s="9"/>
      <c r="WPF20" s="9"/>
      <c r="WPG20" s="9"/>
      <c r="WPH20" s="9"/>
      <c r="WPI20" s="9"/>
      <c r="WPJ20" s="9"/>
      <c r="WPK20" s="9"/>
      <c r="WPL20" s="9"/>
      <c r="WPM20" s="9"/>
      <c r="WPN20" s="9"/>
      <c r="WPO20" s="9"/>
      <c r="WPP20" s="9"/>
      <c r="WPQ20" s="9"/>
      <c r="WPR20" s="9"/>
      <c r="WPS20" s="9"/>
      <c r="WPT20" s="9"/>
      <c r="WPU20" s="9"/>
      <c r="WPV20" s="9"/>
      <c r="WPW20" s="9"/>
      <c r="WPX20" s="9"/>
      <c r="WPY20" s="9"/>
      <c r="WPZ20" s="9"/>
      <c r="WQA20" s="9"/>
      <c r="WQB20" s="9"/>
      <c r="WQC20" s="9"/>
      <c r="WQD20" s="9"/>
      <c r="WQE20" s="9"/>
      <c r="WQF20" s="9"/>
      <c r="WQG20" s="9"/>
      <c r="WQH20" s="9"/>
      <c r="WQI20" s="9"/>
      <c r="WQJ20" s="9"/>
      <c r="WQK20" s="9"/>
      <c r="WQL20" s="9"/>
      <c r="WQM20" s="9"/>
      <c r="WQN20" s="9"/>
      <c r="WQO20" s="9"/>
      <c r="WQP20" s="9"/>
      <c r="WQQ20" s="9"/>
      <c r="WQR20" s="9"/>
      <c r="WQS20" s="9"/>
      <c r="WQT20" s="9"/>
      <c r="WQU20" s="9"/>
      <c r="WQV20" s="9"/>
      <c r="WQW20" s="9"/>
      <c r="WQX20" s="9"/>
      <c r="WQY20" s="9"/>
      <c r="WQZ20" s="9"/>
      <c r="WRA20" s="9"/>
      <c r="WRB20" s="9"/>
      <c r="WRC20" s="9"/>
      <c r="WRD20" s="9"/>
      <c r="WRE20" s="9"/>
      <c r="WRF20" s="9"/>
      <c r="WRG20" s="9"/>
      <c r="WRH20" s="9"/>
      <c r="WRI20" s="9"/>
      <c r="WRJ20" s="9"/>
      <c r="WRK20" s="9"/>
      <c r="WRL20" s="9"/>
      <c r="WRM20" s="9"/>
      <c r="WRN20" s="9"/>
      <c r="WRO20" s="9"/>
      <c r="WRP20" s="9"/>
      <c r="WRQ20" s="9"/>
      <c r="WRR20" s="9"/>
      <c r="WRS20" s="9"/>
      <c r="WRT20" s="9"/>
      <c r="WRU20" s="9"/>
      <c r="WRV20" s="9"/>
      <c r="WRW20" s="9"/>
      <c r="WRX20" s="9"/>
      <c r="WRY20" s="9"/>
      <c r="WRZ20" s="9"/>
    </row>
    <row r="21" spans="3:16042" ht="20.9" customHeight="1" x14ac:dyDescent="0.25">
      <c r="C21" s="1083" t="s">
        <v>96</v>
      </c>
      <c r="D21" s="1049"/>
      <c r="E21" s="1027"/>
      <c r="F21" s="1027"/>
      <c r="G21" s="1027"/>
      <c r="H21" s="1027"/>
      <c r="I21" s="90"/>
      <c r="J21" s="1120"/>
      <c r="K21" s="1121"/>
      <c r="L21" s="1121"/>
      <c r="M21" s="1121"/>
      <c r="N21" s="1121"/>
      <c r="O21" s="1122"/>
      <c r="P21" s="1026"/>
      <c r="Q21" s="1027"/>
      <c r="R21" s="1027"/>
      <c r="S21" s="1028"/>
      <c r="T21" s="1026"/>
      <c r="U21" s="1027"/>
      <c r="V21" s="1027"/>
      <c r="W21" s="1028"/>
      <c r="X21" s="1026"/>
      <c r="Y21" s="1027"/>
      <c r="Z21" s="1027"/>
      <c r="AA21" s="1027"/>
      <c r="AB21" s="1028"/>
      <c r="AC21" s="1026"/>
      <c r="AD21" s="1027"/>
      <c r="AE21" s="1027"/>
      <c r="AF21" s="1028"/>
      <c r="AG21" s="1056"/>
      <c r="AH21" s="1057"/>
      <c r="AI21" s="1058"/>
      <c r="AJ21" s="1026"/>
      <c r="AK21" s="1027"/>
      <c r="AL21" s="1027"/>
      <c r="AM21" s="1028"/>
      <c r="AN21" s="1031"/>
      <c r="AO21" s="1032"/>
      <c r="AP21" s="1032"/>
      <c r="AQ21" s="1032"/>
      <c r="AR21" s="1032"/>
      <c r="AS21" s="1033"/>
      <c r="AT21" s="1026"/>
      <c r="AU21" s="1027"/>
      <c r="AV21" s="1027"/>
      <c r="AW21" s="1027"/>
      <c r="AX21" s="1027"/>
      <c r="AY21" s="1027"/>
      <c r="AZ21" s="1028"/>
      <c r="BA21" s="1026"/>
      <c r="BB21" s="1028"/>
      <c r="BC21" s="1026"/>
      <c r="BD21" s="1028"/>
      <c r="BE21" s="1000"/>
      <c r="BF21" s="1004"/>
      <c r="BG21" s="1004"/>
      <c r="BH21" s="1001"/>
      <c r="BI21" s="1026"/>
      <c r="BJ21" s="1027"/>
      <c r="BK21" s="1027"/>
      <c r="BL21" s="1027"/>
      <c r="BM21" s="1027"/>
      <c r="BN21" s="1027"/>
      <c r="BO21" s="1028"/>
      <c r="BP21" s="1026"/>
      <c r="BQ21" s="1028"/>
      <c r="BR21" s="1026"/>
      <c r="BS21" s="1028"/>
      <c r="BT21" s="1000"/>
      <c r="BU21" s="1004"/>
      <c r="BV21" s="1004"/>
      <c r="BW21" s="1001"/>
      <c r="BX21" s="1026"/>
      <c r="BY21" s="1027"/>
      <c r="BZ21" s="1027"/>
      <c r="CA21" s="1027"/>
      <c r="CB21" s="1027"/>
      <c r="CC21" s="1027"/>
      <c r="CD21" s="1028"/>
      <c r="CE21" s="1026"/>
      <c r="CF21" s="1028"/>
      <c r="CG21" s="1026"/>
      <c r="CH21" s="1028"/>
      <c r="CI21" s="1000"/>
      <c r="CJ21" s="1004"/>
      <c r="CK21" s="1004"/>
      <c r="CL21" s="1001"/>
      <c r="CM21" s="1026"/>
      <c r="CN21" s="1027"/>
      <c r="CO21" s="1027"/>
      <c r="CP21" s="1027"/>
      <c r="CQ21" s="1027"/>
      <c r="CR21" s="1027"/>
      <c r="CS21" s="1027"/>
      <c r="CT21" s="1028"/>
      <c r="CU21" s="1026"/>
      <c r="CV21" s="1027"/>
      <c r="CW21" s="1027"/>
      <c r="CX21" s="1027"/>
      <c r="CY21" s="1027"/>
      <c r="CZ21" s="835"/>
      <c r="DA21" s="459"/>
      <c r="DB21" s="836"/>
      <c r="DC21" s="84"/>
    </row>
    <row r="22" spans="3:16042" ht="20.9" customHeight="1" x14ac:dyDescent="0.25">
      <c r="C22" s="1084"/>
      <c r="D22" s="1050"/>
      <c r="E22" s="1024"/>
      <c r="F22" s="1024"/>
      <c r="G22" s="1024"/>
      <c r="H22" s="1024"/>
      <c r="I22" s="158"/>
      <c r="J22" s="1123"/>
      <c r="K22" s="1124"/>
      <c r="L22" s="1124"/>
      <c r="M22" s="1124"/>
      <c r="N22" s="1124"/>
      <c r="O22" s="1125"/>
      <c r="P22" s="1023"/>
      <c r="Q22" s="1024"/>
      <c r="R22" s="1024"/>
      <c r="S22" s="1025"/>
      <c r="T22" s="1023"/>
      <c r="U22" s="1024"/>
      <c r="V22" s="1024"/>
      <c r="W22" s="1025"/>
      <c r="X22" s="1023"/>
      <c r="Y22" s="1024"/>
      <c r="Z22" s="1024"/>
      <c r="AA22" s="1024"/>
      <c r="AB22" s="1025"/>
      <c r="AC22" s="1023"/>
      <c r="AD22" s="1024"/>
      <c r="AE22" s="1024"/>
      <c r="AF22" s="1025"/>
      <c r="AG22" s="1059"/>
      <c r="AH22" s="1060"/>
      <c r="AI22" s="1061"/>
      <c r="AJ22" s="1023"/>
      <c r="AK22" s="1024"/>
      <c r="AL22" s="1024"/>
      <c r="AM22" s="1025"/>
      <c r="AN22" s="1034"/>
      <c r="AO22" s="1035"/>
      <c r="AP22" s="1035"/>
      <c r="AQ22" s="1035"/>
      <c r="AR22" s="1035"/>
      <c r="AS22" s="1036"/>
      <c r="AT22" s="1023"/>
      <c r="AU22" s="1024"/>
      <c r="AV22" s="1024"/>
      <c r="AW22" s="1024"/>
      <c r="AX22" s="1024"/>
      <c r="AY22" s="1024"/>
      <c r="AZ22" s="1025"/>
      <c r="BA22" s="1023"/>
      <c r="BB22" s="1025"/>
      <c r="BC22" s="1023"/>
      <c r="BD22" s="1025"/>
      <c r="BE22" s="1023"/>
      <c r="BF22" s="1024"/>
      <c r="BG22" s="1024"/>
      <c r="BH22" s="1025"/>
      <c r="BI22" s="1023"/>
      <c r="BJ22" s="1024"/>
      <c r="BK22" s="1024"/>
      <c r="BL22" s="1024"/>
      <c r="BM22" s="1024"/>
      <c r="BN22" s="1024"/>
      <c r="BO22" s="1025"/>
      <c r="BP22" s="1023"/>
      <c r="BQ22" s="1025"/>
      <c r="BR22" s="1023"/>
      <c r="BS22" s="1025"/>
      <c r="BT22" s="1023"/>
      <c r="BU22" s="1024"/>
      <c r="BV22" s="1024"/>
      <c r="BW22" s="1025"/>
      <c r="BX22" s="1023"/>
      <c r="BY22" s="1024"/>
      <c r="BZ22" s="1024"/>
      <c r="CA22" s="1024"/>
      <c r="CB22" s="1024"/>
      <c r="CC22" s="1024"/>
      <c r="CD22" s="1025"/>
      <c r="CE22" s="1023"/>
      <c r="CF22" s="1025"/>
      <c r="CG22" s="1023"/>
      <c r="CH22" s="1025"/>
      <c r="CI22" s="1023"/>
      <c r="CJ22" s="1024"/>
      <c r="CK22" s="1024"/>
      <c r="CL22" s="1025"/>
      <c r="CM22" s="1023"/>
      <c r="CN22" s="1024"/>
      <c r="CO22" s="1024"/>
      <c r="CP22" s="1024"/>
      <c r="CQ22" s="1024"/>
      <c r="CR22" s="1024"/>
      <c r="CS22" s="1024"/>
      <c r="CT22" s="1025"/>
      <c r="CU22" s="1023"/>
      <c r="CV22" s="1024"/>
      <c r="CW22" s="1024"/>
      <c r="CX22" s="1024"/>
      <c r="CY22" s="1024"/>
      <c r="CZ22" s="607"/>
      <c r="DA22" s="663"/>
      <c r="DB22" s="619"/>
      <c r="DC22" s="84"/>
    </row>
    <row r="23" spans="3:16042" ht="20.9" customHeight="1" x14ac:dyDescent="0.25">
      <c r="C23" s="1081" t="s">
        <v>97</v>
      </c>
      <c r="D23" s="1037"/>
      <c r="E23" s="246"/>
      <c r="F23" s="246"/>
      <c r="G23" s="246"/>
      <c r="H23" s="246"/>
      <c r="I23" s="161"/>
      <c r="J23" s="1013"/>
      <c r="K23" s="1014"/>
      <c r="L23" s="1014"/>
      <c r="M23" s="1014"/>
      <c r="N23" s="1014"/>
      <c r="O23" s="1015"/>
      <c r="P23" s="1013"/>
      <c r="Q23" s="1014"/>
      <c r="R23" s="1014"/>
      <c r="S23" s="1015"/>
      <c r="T23" s="1013"/>
      <c r="U23" s="1014"/>
      <c r="V23" s="1014"/>
      <c r="W23" s="1015"/>
      <c r="X23" s="1006"/>
      <c r="Y23" s="1007"/>
      <c r="Z23" s="1007"/>
      <c r="AA23" s="1007"/>
      <c r="AB23" s="1008"/>
      <c r="AC23" s="1013"/>
      <c r="AD23" s="1014"/>
      <c r="AE23" s="1014"/>
      <c r="AF23" s="1015"/>
      <c r="AG23" s="1006"/>
      <c r="AH23" s="1007"/>
      <c r="AI23" s="1008"/>
      <c r="AJ23" s="1013"/>
      <c r="AK23" s="1014"/>
      <c r="AL23" s="1014"/>
      <c r="AM23" s="1015"/>
      <c r="AN23" s="1037"/>
      <c r="AO23" s="1007"/>
      <c r="AP23" s="1007"/>
      <c r="AQ23" s="1007"/>
      <c r="AR23" s="1007"/>
      <c r="AS23" s="1008"/>
      <c r="AT23" s="1013"/>
      <c r="AU23" s="1014"/>
      <c r="AV23" s="1014"/>
      <c r="AW23" s="1014"/>
      <c r="AX23" s="1014"/>
      <c r="AY23" s="1014"/>
      <c r="AZ23" s="1015"/>
      <c r="BA23" s="1013"/>
      <c r="BB23" s="1015"/>
      <c r="BC23" s="1013"/>
      <c r="BD23" s="1015"/>
      <c r="BE23" s="1006"/>
      <c r="BF23" s="1007"/>
      <c r="BG23" s="1007"/>
      <c r="BH23" s="1008"/>
      <c r="BI23" s="1013"/>
      <c r="BJ23" s="1014"/>
      <c r="BK23" s="1014"/>
      <c r="BL23" s="1014"/>
      <c r="BM23" s="1014"/>
      <c r="BN23" s="1014"/>
      <c r="BO23" s="1015"/>
      <c r="BP23" s="1013"/>
      <c r="BQ23" s="1015"/>
      <c r="BR23" s="1013"/>
      <c r="BS23" s="1015"/>
      <c r="BT23" s="1006"/>
      <c r="BU23" s="1007"/>
      <c r="BV23" s="1007"/>
      <c r="BW23" s="1008"/>
      <c r="BX23" s="1013"/>
      <c r="BY23" s="1014"/>
      <c r="BZ23" s="1014"/>
      <c r="CA23" s="1014"/>
      <c r="CB23" s="1014"/>
      <c r="CC23" s="1014"/>
      <c r="CD23" s="1015"/>
      <c r="CE23" s="1013"/>
      <c r="CF23" s="1015"/>
      <c r="CG23" s="1013"/>
      <c r="CH23" s="1015"/>
      <c r="CI23" s="1006"/>
      <c r="CJ23" s="1007"/>
      <c r="CK23" s="1007"/>
      <c r="CL23" s="1008"/>
      <c r="CM23" s="1013"/>
      <c r="CN23" s="1014"/>
      <c r="CO23" s="1014"/>
      <c r="CP23" s="1014"/>
      <c r="CQ23" s="1014"/>
      <c r="CR23" s="1014"/>
      <c r="CS23" s="1014"/>
      <c r="CT23" s="1015"/>
      <c r="CU23" s="1013"/>
      <c r="CV23" s="1014"/>
      <c r="CW23" s="1014"/>
      <c r="CX23" s="1014"/>
      <c r="CY23" s="1015"/>
      <c r="CZ23" s="837"/>
      <c r="DA23" s="163"/>
      <c r="DB23" s="838"/>
      <c r="DC23" s="84"/>
    </row>
    <row r="24" spans="3:16042" ht="20.9" customHeight="1" x14ac:dyDescent="0.25">
      <c r="C24" s="1082"/>
      <c r="D24" s="1085"/>
      <c r="E24" s="160"/>
      <c r="F24" s="160"/>
      <c r="G24" s="160"/>
      <c r="H24" s="160"/>
      <c r="I24" s="165"/>
      <c r="J24" s="983"/>
      <c r="K24" s="999"/>
      <c r="L24" s="999"/>
      <c r="M24" s="999"/>
      <c r="N24" s="999"/>
      <c r="O24" s="984"/>
      <c r="P24" s="983"/>
      <c r="Q24" s="999"/>
      <c r="R24" s="999"/>
      <c r="S24" s="984"/>
      <c r="T24" s="983"/>
      <c r="U24" s="999"/>
      <c r="V24" s="999"/>
      <c r="W24" s="984"/>
      <c r="X24" s="983"/>
      <c r="Y24" s="999"/>
      <c r="Z24" s="999"/>
      <c r="AA24" s="999"/>
      <c r="AB24" s="984"/>
      <c r="AC24" s="983"/>
      <c r="AD24" s="999"/>
      <c r="AE24" s="999"/>
      <c r="AF24" s="984"/>
      <c r="AG24" s="983"/>
      <c r="AH24" s="999"/>
      <c r="AI24" s="984"/>
      <c r="AJ24" s="983"/>
      <c r="AK24" s="999"/>
      <c r="AL24" s="999"/>
      <c r="AM24" s="984"/>
      <c r="AN24" s="1038"/>
      <c r="AO24" s="999"/>
      <c r="AP24" s="999"/>
      <c r="AQ24" s="999"/>
      <c r="AR24" s="999"/>
      <c r="AS24" s="984"/>
      <c r="AT24" s="983"/>
      <c r="AU24" s="999"/>
      <c r="AV24" s="999"/>
      <c r="AW24" s="999"/>
      <c r="AX24" s="999"/>
      <c r="AY24" s="999"/>
      <c r="AZ24" s="984"/>
      <c r="BA24" s="983"/>
      <c r="BB24" s="984"/>
      <c r="BC24" s="983"/>
      <c r="BD24" s="984"/>
      <c r="BE24" s="983"/>
      <c r="BF24" s="999"/>
      <c r="BG24" s="999"/>
      <c r="BH24" s="984"/>
      <c r="BI24" s="983"/>
      <c r="BJ24" s="999"/>
      <c r="BK24" s="999"/>
      <c r="BL24" s="999"/>
      <c r="BM24" s="999"/>
      <c r="BN24" s="999"/>
      <c r="BO24" s="984"/>
      <c r="BP24" s="983"/>
      <c r="BQ24" s="984"/>
      <c r="BR24" s="983"/>
      <c r="BS24" s="984"/>
      <c r="BT24" s="983"/>
      <c r="BU24" s="999"/>
      <c r="BV24" s="999"/>
      <c r="BW24" s="984"/>
      <c r="BX24" s="983"/>
      <c r="BY24" s="999"/>
      <c r="BZ24" s="999"/>
      <c r="CA24" s="999"/>
      <c r="CB24" s="999"/>
      <c r="CC24" s="999"/>
      <c r="CD24" s="984"/>
      <c r="CE24" s="983"/>
      <c r="CF24" s="984"/>
      <c r="CG24" s="983"/>
      <c r="CH24" s="984"/>
      <c r="CI24" s="983"/>
      <c r="CJ24" s="999"/>
      <c r="CK24" s="999"/>
      <c r="CL24" s="984"/>
      <c r="CM24" s="983"/>
      <c r="CN24" s="999"/>
      <c r="CO24" s="999"/>
      <c r="CP24" s="999"/>
      <c r="CQ24" s="999"/>
      <c r="CR24" s="999"/>
      <c r="CS24" s="999"/>
      <c r="CT24" s="984"/>
      <c r="CU24" s="983"/>
      <c r="CV24" s="999"/>
      <c r="CW24" s="999"/>
      <c r="CX24" s="999"/>
      <c r="CY24" s="984"/>
      <c r="CZ24" s="620"/>
      <c r="DA24" s="676"/>
      <c r="DB24" s="621"/>
      <c r="DC24" s="84"/>
    </row>
    <row r="25" spans="3:16042" ht="20.9" customHeight="1" x14ac:dyDescent="0.25">
      <c r="C25" s="1047" t="s">
        <v>98</v>
      </c>
      <c r="D25" s="1086"/>
      <c r="E25" s="156"/>
      <c r="F25" s="156"/>
      <c r="G25" s="156"/>
      <c r="H25" s="156"/>
      <c r="I25" s="157"/>
      <c r="J25" s="1000"/>
      <c r="K25" s="1004"/>
      <c r="L25" s="1004"/>
      <c r="M25" s="1004"/>
      <c r="N25" s="1004"/>
      <c r="O25" s="1001"/>
      <c r="P25" s="1000"/>
      <c r="Q25" s="1004"/>
      <c r="R25" s="1004"/>
      <c r="S25" s="1001"/>
      <c r="T25" s="1000"/>
      <c r="U25" s="1004"/>
      <c r="V25" s="1004"/>
      <c r="W25" s="1001"/>
      <c r="X25" s="1000"/>
      <c r="Y25" s="1004"/>
      <c r="Z25" s="1004"/>
      <c r="AA25" s="1004"/>
      <c r="AB25" s="1001"/>
      <c r="AC25" s="1000"/>
      <c r="AD25" s="1004"/>
      <c r="AE25" s="1004"/>
      <c r="AF25" s="1001"/>
      <c r="AG25" s="1056"/>
      <c r="AH25" s="1057"/>
      <c r="AI25" s="1058"/>
      <c r="AJ25" s="1000"/>
      <c r="AK25" s="1004"/>
      <c r="AL25" s="1004"/>
      <c r="AM25" s="1001"/>
      <c r="AN25" s="1040"/>
      <c r="AO25" s="1004"/>
      <c r="AP25" s="1004"/>
      <c r="AQ25" s="1004"/>
      <c r="AR25" s="1004"/>
      <c r="AS25" s="1001"/>
      <c r="AT25" s="1000"/>
      <c r="AU25" s="1004"/>
      <c r="AV25" s="1004"/>
      <c r="AW25" s="1004"/>
      <c r="AX25" s="1004"/>
      <c r="AY25" s="1004"/>
      <c r="AZ25" s="1001"/>
      <c r="BA25" s="1000"/>
      <c r="BB25" s="1001"/>
      <c r="BC25" s="1000"/>
      <c r="BD25" s="1001"/>
      <c r="BE25" s="1000"/>
      <c r="BF25" s="1004"/>
      <c r="BG25" s="1004"/>
      <c r="BH25" s="1001"/>
      <c r="BI25" s="1000"/>
      <c r="BJ25" s="1004"/>
      <c r="BK25" s="1004"/>
      <c r="BL25" s="1004"/>
      <c r="BM25" s="1004"/>
      <c r="BN25" s="1004"/>
      <c r="BO25" s="1001"/>
      <c r="BP25" s="1000"/>
      <c r="BQ25" s="1001"/>
      <c r="BR25" s="1000"/>
      <c r="BS25" s="1001"/>
      <c r="BT25" s="1000"/>
      <c r="BU25" s="1004"/>
      <c r="BV25" s="1004"/>
      <c r="BW25" s="1001"/>
      <c r="BX25" s="1000"/>
      <c r="BY25" s="1004"/>
      <c r="BZ25" s="1004"/>
      <c r="CA25" s="1004"/>
      <c r="CB25" s="1004"/>
      <c r="CC25" s="1004"/>
      <c r="CD25" s="1001"/>
      <c r="CE25" s="1000"/>
      <c r="CF25" s="1001"/>
      <c r="CG25" s="1000"/>
      <c r="CH25" s="1001"/>
      <c r="CI25" s="1000"/>
      <c r="CJ25" s="1004"/>
      <c r="CK25" s="1004"/>
      <c r="CL25" s="1001"/>
      <c r="CM25" s="1000"/>
      <c r="CN25" s="1004"/>
      <c r="CO25" s="1004"/>
      <c r="CP25" s="1004"/>
      <c r="CQ25" s="1004"/>
      <c r="CR25" s="1004"/>
      <c r="CS25" s="1004"/>
      <c r="CT25" s="1001"/>
      <c r="CU25" s="1000"/>
      <c r="CV25" s="1004"/>
      <c r="CW25" s="1004"/>
      <c r="CX25" s="1004"/>
      <c r="CY25" s="1001"/>
      <c r="CZ25" s="835"/>
      <c r="DA25" s="459"/>
      <c r="DB25" s="836"/>
      <c r="DC25" s="84"/>
    </row>
    <row r="26" spans="3:16042" ht="20.9" customHeight="1" x14ac:dyDescent="0.25">
      <c r="C26" s="1048"/>
      <c r="D26" s="1050"/>
      <c r="E26" s="90"/>
      <c r="F26" s="90"/>
      <c r="G26" s="90"/>
      <c r="H26" s="90"/>
      <c r="I26" s="159"/>
      <c r="J26" s="1002"/>
      <c r="K26" s="1005"/>
      <c r="L26" s="1005"/>
      <c r="M26" s="1005"/>
      <c r="N26" s="1005"/>
      <c r="O26" s="1003"/>
      <c r="P26" s="1002"/>
      <c r="Q26" s="1005"/>
      <c r="R26" s="1005"/>
      <c r="S26" s="1003"/>
      <c r="T26" s="1002"/>
      <c r="U26" s="1005"/>
      <c r="V26" s="1005"/>
      <c r="W26" s="1003"/>
      <c r="X26" s="1002"/>
      <c r="Y26" s="1005"/>
      <c r="Z26" s="1005"/>
      <c r="AA26" s="1005"/>
      <c r="AB26" s="1003"/>
      <c r="AC26" s="1002"/>
      <c r="AD26" s="1005"/>
      <c r="AE26" s="1005"/>
      <c r="AF26" s="1003"/>
      <c r="AG26" s="1059"/>
      <c r="AH26" s="1060"/>
      <c r="AI26" s="1061"/>
      <c r="AJ26" s="1002"/>
      <c r="AK26" s="1005"/>
      <c r="AL26" s="1005"/>
      <c r="AM26" s="1003"/>
      <c r="AN26" s="1041"/>
      <c r="AO26" s="1005"/>
      <c r="AP26" s="1005"/>
      <c r="AQ26" s="1005"/>
      <c r="AR26" s="1005"/>
      <c r="AS26" s="1003"/>
      <c r="AT26" s="1002"/>
      <c r="AU26" s="1005"/>
      <c r="AV26" s="1005"/>
      <c r="AW26" s="1005"/>
      <c r="AX26" s="1005"/>
      <c r="AY26" s="1005"/>
      <c r="AZ26" s="1003"/>
      <c r="BA26" s="1002"/>
      <c r="BB26" s="1003"/>
      <c r="BC26" s="1002"/>
      <c r="BD26" s="1003"/>
      <c r="BE26" s="1023"/>
      <c r="BF26" s="1024"/>
      <c r="BG26" s="1024"/>
      <c r="BH26" s="1025"/>
      <c r="BI26" s="1002"/>
      <c r="BJ26" s="1005"/>
      <c r="BK26" s="1005"/>
      <c r="BL26" s="1005"/>
      <c r="BM26" s="1005"/>
      <c r="BN26" s="1005"/>
      <c r="BO26" s="1003"/>
      <c r="BP26" s="1002"/>
      <c r="BQ26" s="1003"/>
      <c r="BR26" s="1002"/>
      <c r="BS26" s="1003"/>
      <c r="BT26" s="1023"/>
      <c r="BU26" s="1024"/>
      <c r="BV26" s="1024"/>
      <c r="BW26" s="1025"/>
      <c r="BX26" s="1002"/>
      <c r="BY26" s="1005"/>
      <c r="BZ26" s="1005"/>
      <c r="CA26" s="1005"/>
      <c r="CB26" s="1005"/>
      <c r="CC26" s="1005"/>
      <c r="CD26" s="1003"/>
      <c r="CE26" s="1002"/>
      <c r="CF26" s="1003"/>
      <c r="CG26" s="1002"/>
      <c r="CH26" s="1003"/>
      <c r="CI26" s="1023"/>
      <c r="CJ26" s="1024"/>
      <c r="CK26" s="1024"/>
      <c r="CL26" s="1025"/>
      <c r="CM26" s="1002"/>
      <c r="CN26" s="1005"/>
      <c r="CO26" s="1005"/>
      <c r="CP26" s="1005"/>
      <c r="CQ26" s="1005"/>
      <c r="CR26" s="1005"/>
      <c r="CS26" s="1005"/>
      <c r="CT26" s="1003"/>
      <c r="CU26" s="1002"/>
      <c r="CV26" s="1005"/>
      <c r="CW26" s="1005"/>
      <c r="CX26" s="1005"/>
      <c r="CY26" s="1003"/>
      <c r="CZ26" s="607"/>
      <c r="DA26" s="663"/>
      <c r="DB26" s="619"/>
      <c r="DC26" s="84"/>
    </row>
    <row r="27" spans="3:16042" ht="20.9" customHeight="1" x14ac:dyDescent="0.25">
      <c r="C27" s="1079" t="s">
        <v>99</v>
      </c>
      <c r="D27" s="1037"/>
      <c r="E27" s="246"/>
      <c r="F27" s="246"/>
      <c r="G27" s="246"/>
      <c r="H27" s="246"/>
      <c r="I27" s="161"/>
      <c r="J27" s="981"/>
      <c r="K27" s="998"/>
      <c r="L27" s="998"/>
      <c r="M27" s="998"/>
      <c r="N27" s="998"/>
      <c r="O27" s="982"/>
      <c r="P27" s="981"/>
      <c r="Q27" s="998"/>
      <c r="R27" s="998"/>
      <c r="S27" s="982"/>
      <c r="T27" s="981"/>
      <c r="U27" s="998"/>
      <c r="V27" s="998"/>
      <c r="W27" s="982"/>
      <c r="X27" s="981"/>
      <c r="Y27" s="998"/>
      <c r="Z27" s="998"/>
      <c r="AA27" s="998"/>
      <c r="AB27" s="982"/>
      <c r="AC27" s="981"/>
      <c r="AD27" s="998"/>
      <c r="AE27" s="998"/>
      <c r="AF27" s="982"/>
      <c r="AG27" s="1006"/>
      <c r="AH27" s="1007"/>
      <c r="AI27" s="1008"/>
      <c r="AJ27" s="981"/>
      <c r="AK27" s="998"/>
      <c r="AL27" s="998"/>
      <c r="AM27" s="982"/>
      <c r="AN27" s="1088"/>
      <c r="AO27" s="998"/>
      <c r="AP27" s="998"/>
      <c r="AQ27" s="998"/>
      <c r="AR27" s="998"/>
      <c r="AS27" s="982"/>
      <c r="AT27" s="981"/>
      <c r="AU27" s="998"/>
      <c r="AV27" s="998"/>
      <c r="AW27" s="998"/>
      <c r="AX27" s="998"/>
      <c r="AY27" s="998"/>
      <c r="AZ27" s="982"/>
      <c r="BA27" s="981"/>
      <c r="BB27" s="982"/>
      <c r="BC27" s="981"/>
      <c r="BD27" s="982"/>
      <c r="BE27" s="1006"/>
      <c r="BF27" s="1007"/>
      <c r="BG27" s="1007"/>
      <c r="BH27" s="1008"/>
      <c r="BI27" s="981"/>
      <c r="BJ27" s="998"/>
      <c r="BK27" s="998"/>
      <c r="BL27" s="998"/>
      <c r="BM27" s="998"/>
      <c r="BN27" s="998"/>
      <c r="BO27" s="982"/>
      <c r="BP27" s="981"/>
      <c r="BQ27" s="982"/>
      <c r="BR27" s="981"/>
      <c r="BS27" s="982"/>
      <c r="BT27" s="1006"/>
      <c r="BU27" s="1007"/>
      <c r="BV27" s="1007"/>
      <c r="BW27" s="1008"/>
      <c r="BX27" s="981"/>
      <c r="BY27" s="998"/>
      <c r="BZ27" s="998"/>
      <c r="CA27" s="998"/>
      <c r="CB27" s="998"/>
      <c r="CC27" s="998"/>
      <c r="CD27" s="982"/>
      <c r="CE27" s="981"/>
      <c r="CF27" s="982"/>
      <c r="CG27" s="981"/>
      <c r="CH27" s="982"/>
      <c r="CI27" s="1006"/>
      <c r="CJ27" s="1007"/>
      <c r="CK27" s="1007"/>
      <c r="CL27" s="1008"/>
      <c r="CM27" s="981"/>
      <c r="CN27" s="998"/>
      <c r="CO27" s="998"/>
      <c r="CP27" s="998"/>
      <c r="CQ27" s="998"/>
      <c r="CR27" s="998"/>
      <c r="CS27" s="998"/>
      <c r="CT27" s="982"/>
      <c r="CU27" s="981"/>
      <c r="CV27" s="998"/>
      <c r="CW27" s="998"/>
      <c r="CX27" s="998"/>
      <c r="CY27" s="982"/>
      <c r="CZ27" s="837"/>
      <c r="DA27" s="163"/>
      <c r="DB27" s="838"/>
      <c r="DC27" s="84"/>
    </row>
    <row r="28" spans="3:16042" ht="20.9" customHeight="1" x14ac:dyDescent="0.25">
      <c r="C28" s="1080"/>
      <c r="D28" s="1085"/>
      <c r="E28" s="160"/>
      <c r="F28" s="160"/>
      <c r="G28" s="160"/>
      <c r="H28" s="160"/>
      <c r="I28" s="165"/>
      <c r="J28" s="983"/>
      <c r="K28" s="999"/>
      <c r="L28" s="999"/>
      <c r="M28" s="999"/>
      <c r="N28" s="999"/>
      <c r="O28" s="984"/>
      <c r="P28" s="983"/>
      <c r="Q28" s="999"/>
      <c r="R28" s="999"/>
      <c r="S28" s="984"/>
      <c r="T28" s="983"/>
      <c r="U28" s="999"/>
      <c r="V28" s="999"/>
      <c r="W28" s="984"/>
      <c r="X28" s="983"/>
      <c r="Y28" s="999"/>
      <c r="Z28" s="999"/>
      <c r="AA28" s="999"/>
      <c r="AB28" s="984"/>
      <c r="AC28" s="983"/>
      <c r="AD28" s="999"/>
      <c r="AE28" s="999"/>
      <c r="AF28" s="984"/>
      <c r="AG28" s="983"/>
      <c r="AH28" s="999"/>
      <c r="AI28" s="984"/>
      <c r="AJ28" s="983"/>
      <c r="AK28" s="999"/>
      <c r="AL28" s="999"/>
      <c r="AM28" s="984"/>
      <c r="AN28" s="1038"/>
      <c r="AO28" s="999"/>
      <c r="AP28" s="999"/>
      <c r="AQ28" s="999"/>
      <c r="AR28" s="999"/>
      <c r="AS28" s="984"/>
      <c r="AT28" s="983"/>
      <c r="AU28" s="999"/>
      <c r="AV28" s="999"/>
      <c r="AW28" s="999"/>
      <c r="AX28" s="999"/>
      <c r="AY28" s="999"/>
      <c r="AZ28" s="984"/>
      <c r="BA28" s="983"/>
      <c r="BB28" s="984"/>
      <c r="BC28" s="983"/>
      <c r="BD28" s="984"/>
      <c r="BE28" s="983"/>
      <c r="BF28" s="999"/>
      <c r="BG28" s="999"/>
      <c r="BH28" s="984"/>
      <c r="BI28" s="983"/>
      <c r="BJ28" s="999"/>
      <c r="BK28" s="999"/>
      <c r="BL28" s="999"/>
      <c r="BM28" s="999"/>
      <c r="BN28" s="999"/>
      <c r="BO28" s="984"/>
      <c r="BP28" s="983"/>
      <c r="BQ28" s="984"/>
      <c r="BR28" s="983"/>
      <c r="BS28" s="984"/>
      <c r="BT28" s="983"/>
      <c r="BU28" s="999"/>
      <c r="BV28" s="999"/>
      <c r="BW28" s="984"/>
      <c r="BX28" s="983"/>
      <c r="BY28" s="999"/>
      <c r="BZ28" s="999"/>
      <c r="CA28" s="999"/>
      <c r="CB28" s="999"/>
      <c r="CC28" s="999"/>
      <c r="CD28" s="984"/>
      <c r="CE28" s="983"/>
      <c r="CF28" s="984"/>
      <c r="CG28" s="983"/>
      <c r="CH28" s="984"/>
      <c r="CI28" s="983"/>
      <c r="CJ28" s="999"/>
      <c r="CK28" s="999"/>
      <c r="CL28" s="984"/>
      <c r="CM28" s="983"/>
      <c r="CN28" s="999"/>
      <c r="CO28" s="999"/>
      <c r="CP28" s="999"/>
      <c r="CQ28" s="999"/>
      <c r="CR28" s="999"/>
      <c r="CS28" s="999"/>
      <c r="CT28" s="984"/>
      <c r="CU28" s="983"/>
      <c r="CV28" s="999"/>
      <c r="CW28" s="999"/>
      <c r="CX28" s="999"/>
      <c r="CY28" s="984"/>
      <c r="CZ28" s="620"/>
      <c r="DA28" s="676"/>
      <c r="DB28" s="621"/>
      <c r="DC28" s="84"/>
    </row>
    <row r="29" spans="3:16042" ht="20.9" customHeight="1" x14ac:dyDescent="0.25">
      <c r="C29" s="1074" t="s">
        <v>100</v>
      </c>
      <c r="D29" s="1086"/>
      <c r="E29" s="156"/>
      <c r="F29" s="156"/>
      <c r="G29" s="156"/>
      <c r="H29" s="156"/>
      <c r="I29" s="157"/>
      <c r="J29" s="1000"/>
      <c r="K29" s="1004"/>
      <c r="L29" s="1004"/>
      <c r="M29" s="1004"/>
      <c r="N29" s="1004"/>
      <c r="O29" s="1001"/>
      <c r="P29" s="1000"/>
      <c r="Q29" s="1004"/>
      <c r="R29" s="1004"/>
      <c r="S29" s="1001"/>
      <c r="T29" s="1000"/>
      <c r="U29" s="1004"/>
      <c r="V29" s="1004"/>
      <c r="W29" s="1001"/>
      <c r="X29" s="1000"/>
      <c r="Y29" s="1004"/>
      <c r="Z29" s="1004"/>
      <c r="AA29" s="1004"/>
      <c r="AB29" s="1001"/>
      <c r="AC29" s="1000"/>
      <c r="AD29" s="1004"/>
      <c r="AE29" s="1004"/>
      <c r="AF29" s="1001"/>
      <c r="AG29" s="1056"/>
      <c r="AH29" s="1057"/>
      <c r="AI29" s="1058"/>
      <c r="AJ29" s="1000"/>
      <c r="AK29" s="1004"/>
      <c r="AL29" s="1004"/>
      <c r="AM29" s="1001"/>
      <c r="AN29" s="1004"/>
      <c r="AO29" s="1004"/>
      <c r="AP29" s="1004"/>
      <c r="AQ29" s="1004"/>
      <c r="AR29" s="1004"/>
      <c r="AS29" s="1001"/>
      <c r="AT29" s="1000"/>
      <c r="AU29" s="1004"/>
      <c r="AV29" s="1004"/>
      <c r="AW29" s="1004"/>
      <c r="AX29" s="1004"/>
      <c r="AY29" s="1004"/>
      <c r="AZ29" s="1001"/>
      <c r="BA29" s="1000"/>
      <c r="BB29" s="1001"/>
      <c r="BC29" s="1000"/>
      <c r="BD29" s="1001"/>
      <c r="BE29" s="1000"/>
      <c r="BF29" s="1004"/>
      <c r="BG29" s="1004"/>
      <c r="BH29" s="1001"/>
      <c r="BI29" s="1000"/>
      <c r="BJ29" s="1004"/>
      <c r="BK29" s="1004"/>
      <c r="BL29" s="1004"/>
      <c r="BM29" s="1004"/>
      <c r="BN29" s="1004"/>
      <c r="BO29" s="1001"/>
      <c r="BP29" s="1000"/>
      <c r="BQ29" s="1001"/>
      <c r="BR29" s="1000"/>
      <c r="BS29" s="1001"/>
      <c r="BT29" s="1000"/>
      <c r="BU29" s="1004"/>
      <c r="BV29" s="1004"/>
      <c r="BW29" s="1001"/>
      <c r="BX29" s="1000"/>
      <c r="BY29" s="1004"/>
      <c r="BZ29" s="1004"/>
      <c r="CA29" s="1004"/>
      <c r="CB29" s="1004"/>
      <c r="CC29" s="1004"/>
      <c r="CD29" s="1001"/>
      <c r="CE29" s="1000"/>
      <c r="CF29" s="1001"/>
      <c r="CG29" s="1000"/>
      <c r="CH29" s="1001"/>
      <c r="CI29" s="1000"/>
      <c r="CJ29" s="1004"/>
      <c r="CK29" s="1004"/>
      <c r="CL29" s="1001"/>
      <c r="CM29" s="1000"/>
      <c r="CN29" s="1004"/>
      <c r="CO29" s="1004"/>
      <c r="CP29" s="1004"/>
      <c r="CQ29" s="1004"/>
      <c r="CR29" s="1004"/>
      <c r="CS29" s="1004"/>
      <c r="CT29" s="1001"/>
      <c r="CU29" s="1000"/>
      <c r="CV29" s="1004"/>
      <c r="CW29" s="1004"/>
      <c r="CX29" s="1004"/>
      <c r="CY29" s="1001"/>
      <c r="CZ29" s="835"/>
      <c r="DA29" s="459"/>
      <c r="DB29" s="836"/>
      <c r="DC29" s="84"/>
    </row>
    <row r="30" spans="3:16042" ht="20.9" customHeight="1" x14ac:dyDescent="0.25">
      <c r="C30" s="1075"/>
      <c r="D30" s="1049"/>
      <c r="E30" s="90"/>
      <c r="F30" s="90"/>
      <c r="G30" s="90"/>
      <c r="H30" s="90"/>
      <c r="I30" s="159"/>
      <c r="J30" s="1002"/>
      <c r="K30" s="1005"/>
      <c r="L30" s="1005"/>
      <c r="M30" s="1005"/>
      <c r="N30" s="1005"/>
      <c r="O30" s="1003"/>
      <c r="P30" s="1002"/>
      <c r="Q30" s="1005"/>
      <c r="R30" s="1005"/>
      <c r="S30" s="1003"/>
      <c r="T30" s="1002"/>
      <c r="U30" s="1005"/>
      <c r="V30" s="1005"/>
      <c r="W30" s="1003"/>
      <c r="X30" s="1002"/>
      <c r="Y30" s="1005"/>
      <c r="Z30" s="1005"/>
      <c r="AA30" s="1005"/>
      <c r="AB30" s="1003"/>
      <c r="AC30" s="1002"/>
      <c r="AD30" s="1005"/>
      <c r="AE30" s="1005"/>
      <c r="AF30" s="1003"/>
      <c r="AG30" s="1059"/>
      <c r="AH30" s="1060"/>
      <c r="AI30" s="1061"/>
      <c r="AJ30" s="1002"/>
      <c r="AK30" s="1005"/>
      <c r="AL30" s="1005"/>
      <c r="AM30" s="1003"/>
      <c r="AN30" s="1005"/>
      <c r="AO30" s="1005"/>
      <c r="AP30" s="1005"/>
      <c r="AQ30" s="1005"/>
      <c r="AR30" s="1005"/>
      <c r="AS30" s="1003"/>
      <c r="AT30" s="1002"/>
      <c r="AU30" s="1005"/>
      <c r="AV30" s="1005"/>
      <c r="AW30" s="1005"/>
      <c r="AX30" s="1005"/>
      <c r="AY30" s="1005"/>
      <c r="AZ30" s="1003"/>
      <c r="BA30" s="1002"/>
      <c r="BB30" s="1003"/>
      <c r="BC30" s="1002"/>
      <c r="BD30" s="1003"/>
      <c r="BE30" s="1023"/>
      <c r="BF30" s="1024"/>
      <c r="BG30" s="1024"/>
      <c r="BH30" s="1025"/>
      <c r="BI30" s="1002"/>
      <c r="BJ30" s="1005"/>
      <c r="BK30" s="1005"/>
      <c r="BL30" s="1005"/>
      <c r="BM30" s="1005"/>
      <c r="BN30" s="1005"/>
      <c r="BO30" s="1003"/>
      <c r="BP30" s="1002"/>
      <c r="BQ30" s="1003"/>
      <c r="BR30" s="1002"/>
      <c r="BS30" s="1003"/>
      <c r="BT30" s="1023"/>
      <c r="BU30" s="1024"/>
      <c r="BV30" s="1024"/>
      <c r="BW30" s="1025"/>
      <c r="BX30" s="1002"/>
      <c r="BY30" s="1005"/>
      <c r="BZ30" s="1005"/>
      <c r="CA30" s="1005"/>
      <c r="CB30" s="1005"/>
      <c r="CC30" s="1005"/>
      <c r="CD30" s="1003"/>
      <c r="CE30" s="1002"/>
      <c r="CF30" s="1003"/>
      <c r="CG30" s="1002"/>
      <c r="CH30" s="1003"/>
      <c r="CI30" s="1023"/>
      <c r="CJ30" s="1024"/>
      <c r="CK30" s="1024"/>
      <c r="CL30" s="1025"/>
      <c r="CM30" s="1002"/>
      <c r="CN30" s="1005"/>
      <c r="CO30" s="1005"/>
      <c r="CP30" s="1005"/>
      <c r="CQ30" s="1005"/>
      <c r="CR30" s="1005"/>
      <c r="CS30" s="1005"/>
      <c r="CT30" s="1003"/>
      <c r="CU30" s="1002"/>
      <c r="CV30" s="1005"/>
      <c r="CW30" s="1005"/>
      <c r="CX30" s="1005"/>
      <c r="CY30" s="1003"/>
      <c r="CZ30" s="607"/>
      <c r="DA30" s="663"/>
      <c r="DB30" s="619"/>
      <c r="DC30" s="84"/>
    </row>
    <row r="31" spans="3:16042" ht="20.9" customHeight="1" x14ac:dyDescent="0.25">
      <c r="C31" s="1072" t="s">
        <v>101</v>
      </c>
      <c r="D31" s="1037"/>
      <c r="E31" s="246"/>
      <c r="F31" s="246"/>
      <c r="G31" s="246"/>
      <c r="H31" s="246"/>
      <c r="I31" s="161"/>
      <c r="J31" s="981"/>
      <c r="K31" s="998"/>
      <c r="L31" s="998"/>
      <c r="M31" s="998"/>
      <c r="N31" s="998"/>
      <c r="O31" s="982"/>
      <c r="P31" s="981"/>
      <c r="Q31" s="998"/>
      <c r="R31" s="998"/>
      <c r="S31" s="982"/>
      <c r="T31" s="981"/>
      <c r="U31" s="998"/>
      <c r="V31" s="998"/>
      <c r="W31" s="982"/>
      <c r="X31" s="981"/>
      <c r="Y31" s="998"/>
      <c r="Z31" s="998"/>
      <c r="AA31" s="998"/>
      <c r="AB31" s="982"/>
      <c r="AC31" s="981"/>
      <c r="AD31" s="998"/>
      <c r="AE31" s="998"/>
      <c r="AF31" s="982"/>
      <c r="AG31" s="1006"/>
      <c r="AH31" s="1007"/>
      <c r="AI31" s="1008"/>
      <c r="AJ31" s="981"/>
      <c r="AK31" s="998"/>
      <c r="AL31" s="998"/>
      <c r="AM31" s="982"/>
      <c r="AN31" s="998"/>
      <c r="AO31" s="998"/>
      <c r="AP31" s="998"/>
      <c r="AQ31" s="998"/>
      <c r="AR31" s="998"/>
      <c r="AS31" s="982"/>
      <c r="AT31" s="981"/>
      <c r="AU31" s="998"/>
      <c r="AV31" s="998"/>
      <c r="AW31" s="998"/>
      <c r="AX31" s="998"/>
      <c r="AY31" s="998"/>
      <c r="AZ31" s="982"/>
      <c r="BA31" s="981"/>
      <c r="BB31" s="982"/>
      <c r="BC31" s="981"/>
      <c r="BD31" s="982"/>
      <c r="BE31" s="1006"/>
      <c r="BF31" s="1007"/>
      <c r="BG31" s="1007"/>
      <c r="BH31" s="1008"/>
      <c r="BI31" s="981"/>
      <c r="BJ31" s="998"/>
      <c r="BK31" s="998"/>
      <c r="BL31" s="998"/>
      <c r="BM31" s="998"/>
      <c r="BN31" s="998"/>
      <c r="BO31" s="982"/>
      <c r="BP31" s="981"/>
      <c r="BQ31" s="982"/>
      <c r="BR31" s="981"/>
      <c r="BS31" s="982"/>
      <c r="BT31" s="1006"/>
      <c r="BU31" s="1007"/>
      <c r="BV31" s="1007"/>
      <c r="BW31" s="1008"/>
      <c r="BX31" s="981"/>
      <c r="BY31" s="998"/>
      <c r="BZ31" s="998"/>
      <c r="CA31" s="998"/>
      <c r="CB31" s="998"/>
      <c r="CC31" s="998"/>
      <c r="CD31" s="982"/>
      <c r="CE31" s="981"/>
      <c r="CF31" s="982"/>
      <c r="CG31" s="981"/>
      <c r="CH31" s="982"/>
      <c r="CI31" s="1006"/>
      <c r="CJ31" s="1007"/>
      <c r="CK31" s="1007"/>
      <c r="CL31" s="1008"/>
      <c r="CM31" s="981"/>
      <c r="CN31" s="998"/>
      <c r="CO31" s="998"/>
      <c r="CP31" s="998"/>
      <c r="CQ31" s="998"/>
      <c r="CR31" s="998"/>
      <c r="CS31" s="998"/>
      <c r="CT31" s="982"/>
      <c r="CU31" s="981"/>
      <c r="CV31" s="998"/>
      <c r="CW31" s="998"/>
      <c r="CX31" s="998"/>
      <c r="CY31" s="982"/>
      <c r="CZ31" s="837"/>
      <c r="DA31" s="163"/>
      <c r="DB31" s="838"/>
      <c r="DC31" s="84"/>
    </row>
    <row r="32" spans="3:16042" ht="20.9" customHeight="1" x14ac:dyDescent="0.25">
      <c r="C32" s="1078"/>
      <c r="D32" s="1087"/>
      <c r="E32" s="160"/>
      <c r="F32" s="160"/>
      <c r="G32" s="160"/>
      <c r="H32" s="160"/>
      <c r="I32" s="165"/>
      <c r="J32" s="983"/>
      <c r="K32" s="999"/>
      <c r="L32" s="999"/>
      <c r="M32" s="999"/>
      <c r="N32" s="999"/>
      <c r="O32" s="984"/>
      <c r="P32" s="983"/>
      <c r="Q32" s="999"/>
      <c r="R32" s="999"/>
      <c r="S32" s="984"/>
      <c r="T32" s="983"/>
      <c r="U32" s="999"/>
      <c r="V32" s="999"/>
      <c r="W32" s="984"/>
      <c r="X32" s="983"/>
      <c r="Y32" s="999"/>
      <c r="Z32" s="999"/>
      <c r="AA32" s="999"/>
      <c r="AB32" s="984"/>
      <c r="AC32" s="983"/>
      <c r="AD32" s="999"/>
      <c r="AE32" s="999"/>
      <c r="AF32" s="984"/>
      <c r="AG32" s="983"/>
      <c r="AH32" s="999"/>
      <c r="AI32" s="984"/>
      <c r="AJ32" s="983"/>
      <c r="AK32" s="999"/>
      <c r="AL32" s="999"/>
      <c r="AM32" s="984"/>
      <c r="AN32" s="999"/>
      <c r="AO32" s="999"/>
      <c r="AP32" s="999"/>
      <c r="AQ32" s="999"/>
      <c r="AR32" s="999"/>
      <c r="AS32" s="984"/>
      <c r="AT32" s="983"/>
      <c r="AU32" s="999"/>
      <c r="AV32" s="999"/>
      <c r="AW32" s="999"/>
      <c r="AX32" s="999"/>
      <c r="AY32" s="999"/>
      <c r="AZ32" s="984"/>
      <c r="BA32" s="983"/>
      <c r="BB32" s="984"/>
      <c r="BC32" s="983"/>
      <c r="BD32" s="984"/>
      <c r="BE32" s="983"/>
      <c r="BF32" s="999"/>
      <c r="BG32" s="999"/>
      <c r="BH32" s="984"/>
      <c r="BI32" s="983"/>
      <c r="BJ32" s="999"/>
      <c r="BK32" s="999"/>
      <c r="BL32" s="999"/>
      <c r="BM32" s="999"/>
      <c r="BN32" s="999"/>
      <c r="BO32" s="984"/>
      <c r="BP32" s="983"/>
      <c r="BQ32" s="984"/>
      <c r="BR32" s="983"/>
      <c r="BS32" s="984"/>
      <c r="BT32" s="983"/>
      <c r="BU32" s="999"/>
      <c r="BV32" s="999"/>
      <c r="BW32" s="984"/>
      <c r="BX32" s="983"/>
      <c r="BY32" s="999"/>
      <c r="BZ32" s="999"/>
      <c r="CA32" s="999"/>
      <c r="CB32" s="999"/>
      <c r="CC32" s="999"/>
      <c r="CD32" s="984"/>
      <c r="CE32" s="983"/>
      <c r="CF32" s="984"/>
      <c r="CG32" s="983"/>
      <c r="CH32" s="984"/>
      <c r="CI32" s="983"/>
      <c r="CJ32" s="999"/>
      <c r="CK32" s="999"/>
      <c r="CL32" s="984"/>
      <c r="CM32" s="983"/>
      <c r="CN32" s="999"/>
      <c r="CO32" s="999"/>
      <c r="CP32" s="999"/>
      <c r="CQ32" s="999"/>
      <c r="CR32" s="999"/>
      <c r="CS32" s="999"/>
      <c r="CT32" s="984"/>
      <c r="CU32" s="983"/>
      <c r="CV32" s="999"/>
      <c r="CW32" s="999"/>
      <c r="CX32" s="999"/>
      <c r="CY32" s="984"/>
      <c r="CZ32" s="620"/>
      <c r="DA32" s="676"/>
      <c r="DB32" s="621"/>
      <c r="DC32" s="84"/>
    </row>
    <row r="33" spans="3:107" ht="20.9" customHeight="1" x14ac:dyDescent="0.25">
      <c r="C33" s="1076" t="s">
        <v>102</v>
      </c>
      <c r="D33" s="1086"/>
      <c r="E33" s="156"/>
      <c r="F33" s="156"/>
      <c r="G33" s="156"/>
      <c r="H33" s="156"/>
      <c r="I33" s="157"/>
      <c r="J33" s="1000"/>
      <c r="K33" s="1004"/>
      <c r="L33" s="1004"/>
      <c r="M33" s="1004"/>
      <c r="N33" s="1004"/>
      <c r="O33" s="1001"/>
      <c r="P33" s="1000"/>
      <c r="Q33" s="1004"/>
      <c r="R33" s="1004"/>
      <c r="S33" s="1001"/>
      <c r="T33" s="1000"/>
      <c r="U33" s="1004"/>
      <c r="V33" s="1004"/>
      <c r="W33" s="1001"/>
      <c r="X33" s="1000"/>
      <c r="Y33" s="1004"/>
      <c r="Z33" s="1004"/>
      <c r="AA33" s="1004"/>
      <c r="AB33" s="1001"/>
      <c r="AC33" s="1000"/>
      <c r="AD33" s="1004"/>
      <c r="AE33" s="1004"/>
      <c r="AF33" s="1001"/>
      <c r="AG33" s="1056"/>
      <c r="AH33" s="1057"/>
      <c r="AI33" s="1058"/>
      <c r="AJ33" s="1000"/>
      <c r="AK33" s="1004"/>
      <c r="AL33" s="1004"/>
      <c r="AM33" s="1001"/>
      <c r="AN33" s="1004"/>
      <c r="AO33" s="1004"/>
      <c r="AP33" s="1004"/>
      <c r="AQ33" s="1004"/>
      <c r="AR33" s="1004"/>
      <c r="AS33" s="1001"/>
      <c r="AT33" s="1000"/>
      <c r="AU33" s="1004"/>
      <c r="AV33" s="1004"/>
      <c r="AW33" s="1004"/>
      <c r="AX33" s="1004"/>
      <c r="AY33" s="1004"/>
      <c r="AZ33" s="1001"/>
      <c r="BA33" s="1000"/>
      <c r="BB33" s="1001"/>
      <c r="BC33" s="1000"/>
      <c r="BD33" s="1001"/>
      <c r="BE33" s="1000"/>
      <c r="BF33" s="1004"/>
      <c r="BG33" s="1004"/>
      <c r="BH33" s="1001"/>
      <c r="BI33" s="1000"/>
      <c r="BJ33" s="1004"/>
      <c r="BK33" s="1004"/>
      <c r="BL33" s="1004"/>
      <c r="BM33" s="1004"/>
      <c r="BN33" s="1004"/>
      <c r="BO33" s="1001"/>
      <c r="BP33" s="1000"/>
      <c r="BQ33" s="1001"/>
      <c r="BR33" s="1000"/>
      <c r="BS33" s="1001"/>
      <c r="BT33" s="1000"/>
      <c r="BU33" s="1004"/>
      <c r="BV33" s="1004"/>
      <c r="BW33" s="1001"/>
      <c r="BX33" s="1000"/>
      <c r="BY33" s="1004"/>
      <c r="BZ33" s="1004"/>
      <c r="CA33" s="1004"/>
      <c r="CB33" s="1004"/>
      <c r="CC33" s="1004"/>
      <c r="CD33" s="1001"/>
      <c r="CE33" s="1000"/>
      <c r="CF33" s="1001"/>
      <c r="CG33" s="1000"/>
      <c r="CH33" s="1001"/>
      <c r="CI33" s="1000"/>
      <c r="CJ33" s="1004"/>
      <c r="CK33" s="1004"/>
      <c r="CL33" s="1001"/>
      <c r="CM33" s="1000"/>
      <c r="CN33" s="1004"/>
      <c r="CO33" s="1004"/>
      <c r="CP33" s="1004"/>
      <c r="CQ33" s="1004"/>
      <c r="CR33" s="1004"/>
      <c r="CS33" s="1004"/>
      <c r="CT33" s="1001"/>
      <c r="CU33" s="1000"/>
      <c r="CV33" s="1004"/>
      <c r="CW33" s="1004"/>
      <c r="CX33" s="1004"/>
      <c r="CY33" s="1001"/>
      <c r="CZ33" s="835"/>
      <c r="DA33" s="459"/>
      <c r="DB33" s="836"/>
      <c r="DC33" s="84"/>
    </row>
    <row r="34" spans="3:107" ht="20.9" customHeight="1" x14ac:dyDescent="0.25">
      <c r="C34" s="1077"/>
      <c r="D34" s="1049"/>
      <c r="E34" s="90"/>
      <c r="F34" s="90"/>
      <c r="G34" s="90"/>
      <c r="H34" s="90"/>
      <c r="I34" s="159"/>
      <c r="J34" s="1002"/>
      <c r="K34" s="1005"/>
      <c r="L34" s="1005"/>
      <c r="M34" s="1005"/>
      <c r="N34" s="1005"/>
      <c r="O34" s="1003"/>
      <c r="P34" s="1002"/>
      <c r="Q34" s="1005"/>
      <c r="R34" s="1005"/>
      <c r="S34" s="1003"/>
      <c r="T34" s="1002"/>
      <c r="U34" s="1005"/>
      <c r="V34" s="1005"/>
      <c r="W34" s="1003"/>
      <c r="X34" s="1002"/>
      <c r="Y34" s="1005"/>
      <c r="Z34" s="1005"/>
      <c r="AA34" s="1005"/>
      <c r="AB34" s="1003"/>
      <c r="AC34" s="1002"/>
      <c r="AD34" s="1005"/>
      <c r="AE34" s="1005"/>
      <c r="AF34" s="1003"/>
      <c r="AG34" s="1059"/>
      <c r="AH34" s="1060"/>
      <c r="AI34" s="1061"/>
      <c r="AJ34" s="1002"/>
      <c r="AK34" s="1005"/>
      <c r="AL34" s="1005"/>
      <c r="AM34" s="1003"/>
      <c r="AN34" s="1005"/>
      <c r="AO34" s="1005"/>
      <c r="AP34" s="1005"/>
      <c r="AQ34" s="1005"/>
      <c r="AR34" s="1005"/>
      <c r="AS34" s="1003"/>
      <c r="AT34" s="1002"/>
      <c r="AU34" s="1005"/>
      <c r="AV34" s="1005"/>
      <c r="AW34" s="1005"/>
      <c r="AX34" s="1005"/>
      <c r="AY34" s="1005"/>
      <c r="AZ34" s="1003"/>
      <c r="BA34" s="1002"/>
      <c r="BB34" s="1003"/>
      <c r="BC34" s="1002"/>
      <c r="BD34" s="1003"/>
      <c r="BE34" s="1023"/>
      <c r="BF34" s="1024"/>
      <c r="BG34" s="1024"/>
      <c r="BH34" s="1025"/>
      <c r="BI34" s="1002"/>
      <c r="BJ34" s="1005"/>
      <c r="BK34" s="1005"/>
      <c r="BL34" s="1005"/>
      <c r="BM34" s="1005"/>
      <c r="BN34" s="1005"/>
      <c r="BO34" s="1003"/>
      <c r="BP34" s="1002"/>
      <c r="BQ34" s="1003"/>
      <c r="BR34" s="1002"/>
      <c r="BS34" s="1003"/>
      <c r="BT34" s="1023"/>
      <c r="BU34" s="1024"/>
      <c r="BV34" s="1024"/>
      <c r="BW34" s="1025"/>
      <c r="BX34" s="1002"/>
      <c r="BY34" s="1005"/>
      <c r="BZ34" s="1005"/>
      <c r="CA34" s="1005"/>
      <c r="CB34" s="1005"/>
      <c r="CC34" s="1005"/>
      <c r="CD34" s="1003"/>
      <c r="CE34" s="1002"/>
      <c r="CF34" s="1003"/>
      <c r="CG34" s="1002"/>
      <c r="CH34" s="1003"/>
      <c r="CI34" s="1023"/>
      <c r="CJ34" s="1024"/>
      <c r="CK34" s="1024"/>
      <c r="CL34" s="1025"/>
      <c r="CM34" s="1002"/>
      <c r="CN34" s="1005"/>
      <c r="CO34" s="1005"/>
      <c r="CP34" s="1005"/>
      <c r="CQ34" s="1005"/>
      <c r="CR34" s="1005"/>
      <c r="CS34" s="1005"/>
      <c r="CT34" s="1003"/>
      <c r="CU34" s="1002"/>
      <c r="CV34" s="1005"/>
      <c r="CW34" s="1005"/>
      <c r="CX34" s="1005"/>
      <c r="CY34" s="1003"/>
      <c r="CZ34" s="607"/>
      <c r="DA34" s="663"/>
      <c r="DB34" s="619"/>
      <c r="DC34" s="84"/>
    </row>
    <row r="35" spans="3:107" ht="20.9" customHeight="1" x14ac:dyDescent="0.25">
      <c r="C35" s="1072" t="s">
        <v>103</v>
      </c>
      <c r="D35" s="1037"/>
      <c r="E35" s="246"/>
      <c r="F35" s="246"/>
      <c r="G35" s="246"/>
      <c r="H35" s="246"/>
      <c r="I35" s="161"/>
      <c r="J35" s="981"/>
      <c r="K35" s="998"/>
      <c r="L35" s="998"/>
      <c r="M35" s="998"/>
      <c r="N35" s="998"/>
      <c r="O35" s="982"/>
      <c r="P35" s="981"/>
      <c r="Q35" s="998"/>
      <c r="R35" s="998"/>
      <c r="S35" s="982"/>
      <c r="T35" s="981"/>
      <c r="U35" s="998"/>
      <c r="V35" s="998"/>
      <c r="W35" s="982"/>
      <c r="X35" s="981"/>
      <c r="Y35" s="998"/>
      <c r="Z35" s="998"/>
      <c r="AA35" s="998"/>
      <c r="AB35" s="982"/>
      <c r="AC35" s="981"/>
      <c r="AD35" s="998"/>
      <c r="AE35" s="998"/>
      <c r="AF35" s="982"/>
      <c r="AG35" s="1006"/>
      <c r="AH35" s="1007"/>
      <c r="AI35" s="1008"/>
      <c r="AJ35" s="981"/>
      <c r="AK35" s="998"/>
      <c r="AL35" s="998"/>
      <c r="AM35" s="982"/>
      <c r="AN35" s="998"/>
      <c r="AO35" s="998"/>
      <c r="AP35" s="998"/>
      <c r="AQ35" s="998"/>
      <c r="AR35" s="998"/>
      <c r="AS35" s="982"/>
      <c r="AT35" s="981"/>
      <c r="AU35" s="998"/>
      <c r="AV35" s="998"/>
      <c r="AW35" s="998"/>
      <c r="AX35" s="998"/>
      <c r="AY35" s="998"/>
      <c r="AZ35" s="982"/>
      <c r="BA35" s="981"/>
      <c r="BB35" s="982"/>
      <c r="BC35" s="981"/>
      <c r="BD35" s="982"/>
      <c r="BE35" s="1006"/>
      <c r="BF35" s="1007"/>
      <c r="BG35" s="1007"/>
      <c r="BH35" s="1008"/>
      <c r="BI35" s="981"/>
      <c r="BJ35" s="998"/>
      <c r="BK35" s="998"/>
      <c r="BL35" s="998"/>
      <c r="BM35" s="998"/>
      <c r="BN35" s="998"/>
      <c r="BO35" s="982"/>
      <c r="BP35" s="981"/>
      <c r="BQ35" s="982"/>
      <c r="BR35" s="981"/>
      <c r="BS35" s="982"/>
      <c r="BT35" s="1006"/>
      <c r="BU35" s="1007"/>
      <c r="BV35" s="1007"/>
      <c r="BW35" s="1008"/>
      <c r="BX35" s="981"/>
      <c r="BY35" s="998"/>
      <c r="BZ35" s="998"/>
      <c r="CA35" s="998"/>
      <c r="CB35" s="998"/>
      <c r="CC35" s="998"/>
      <c r="CD35" s="982"/>
      <c r="CE35" s="981"/>
      <c r="CF35" s="982"/>
      <c r="CG35" s="981"/>
      <c r="CH35" s="982"/>
      <c r="CI35" s="1006"/>
      <c r="CJ35" s="1007"/>
      <c r="CK35" s="1007"/>
      <c r="CL35" s="1008"/>
      <c r="CM35" s="981"/>
      <c r="CN35" s="998"/>
      <c r="CO35" s="998"/>
      <c r="CP35" s="998"/>
      <c r="CQ35" s="998"/>
      <c r="CR35" s="998"/>
      <c r="CS35" s="998"/>
      <c r="CT35" s="982"/>
      <c r="CU35" s="981"/>
      <c r="CV35" s="998"/>
      <c r="CW35" s="998"/>
      <c r="CX35" s="998"/>
      <c r="CY35" s="982"/>
      <c r="CZ35" s="837"/>
      <c r="DA35" s="163"/>
      <c r="DB35" s="838"/>
      <c r="DC35" s="84"/>
    </row>
    <row r="36" spans="3:107" ht="20.9" customHeight="1" x14ac:dyDescent="0.25">
      <c r="C36" s="1078"/>
      <c r="D36" s="1087"/>
      <c r="E36" s="160"/>
      <c r="F36" s="160"/>
      <c r="G36" s="160"/>
      <c r="H36" s="160"/>
      <c r="I36" s="165"/>
      <c r="J36" s="983"/>
      <c r="K36" s="999"/>
      <c r="L36" s="999"/>
      <c r="M36" s="999"/>
      <c r="N36" s="999"/>
      <c r="O36" s="984"/>
      <c r="P36" s="983"/>
      <c r="Q36" s="999"/>
      <c r="R36" s="999"/>
      <c r="S36" s="984"/>
      <c r="T36" s="983"/>
      <c r="U36" s="999"/>
      <c r="V36" s="999"/>
      <c r="W36" s="984"/>
      <c r="X36" s="983"/>
      <c r="Y36" s="999"/>
      <c r="Z36" s="999"/>
      <c r="AA36" s="999"/>
      <c r="AB36" s="984"/>
      <c r="AC36" s="983"/>
      <c r="AD36" s="999"/>
      <c r="AE36" s="999"/>
      <c r="AF36" s="984"/>
      <c r="AG36" s="983"/>
      <c r="AH36" s="999"/>
      <c r="AI36" s="984"/>
      <c r="AJ36" s="983"/>
      <c r="AK36" s="999"/>
      <c r="AL36" s="999"/>
      <c r="AM36" s="984"/>
      <c r="AN36" s="999"/>
      <c r="AO36" s="999"/>
      <c r="AP36" s="999"/>
      <c r="AQ36" s="999"/>
      <c r="AR36" s="999"/>
      <c r="AS36" s="984"/>
      <c r="AT36" s="983"/>
      <c r="AU36" s="999"/>
      <c r="AV36" s="999"/>
      <c r="AW36" s="999"/>
      <c r="AX36" s="999"/>
      <c r="AY36" s="999"/>
      <c r="AZ36" s="984"/>
      <c r="BA36" s="983"/>
      <c r="BB36" s="984"/>
      <c r="BC36" s="983"/>
      <c r="BD36" s="984"/>
      <c r="BE36" s="983"/>
      <c r="BF36" s="999"/>
      <c r="BG36" s="999"/>
      <c r="BH36" s="984"/>
      <c r="BI36" s="983"/>
      <c r="BJ36" s="999"/>
      <c r="BK36" s="999"/>
      <c r="BL36" s="999"/>
      <c r="BM36" s="999"/>
      <c r="BN36" s="999"/>
      <c r="BO36" s="984"/>
      <c r="BP36" s="983"/>
      <c r="BQ36" s="984"/>
      <c r="BR36" s="983"/>
      <c r="BS36" s="984"/>
      <c r="BT36" s="983"/>
      <c r="BU36" s="999"/>
      <c r="BV36" s="999"/>
      <c r="BW36" s="984"/>
      <c r="BX36" s="983"/>
      <c r="BY36" s="999"/>
      <c r="BZ36" s="999"/>
      <c r="CA36" s="999"/>
      <c r="CB36" s="999"/>
      <c r="CC36" s="999"/>
      <c r="CD36" s="984"/>
      <c r="CE36" s="983"/>
      <c r="CF36" s="984"/>
      <c r="CG36" s="983"/>
      <c r="CH36" s="984"/>
      <c r="CI36" s="983"/>
      <c r="CJ36" s="999"/>
      <c r="CK36" s="999"/>
      <c r="CL36" s="984"/>
      <c r="CM36" s="983"/>
      <c r="CN36" s="999"/>
      <c r="CO36" s="999"/>
      <c r="CP36" s="999"/>
      <c r="CQ36" s="999"/>
      <c r="CR36" s="999"/>
      <c r="CS36" s="999"/>
      <c r="CT36" s="984"/>
      <c r="CU36" s="983"/>
      <c r="CV36" s="999"/>
      <c r="CW36" s="999"/>
      <c r="CX36" s="999"/>
      <c r="CY36" s="984"/>
      <c r="CZ36" s="620"/>
      <c r="DA36" s="676"/>
      <c r="DB36" s="621"/>
      <c r="DC36" s="84"/>
    </row>
    <row r="37" spans="3:107" ht="20.9" customHeight="1" x14ac:dyDescent="0.25">
      <c r="C37" s="1074" t="s">
        <v>104</v>
      </c>
      <c r="D37" s="1086"/>
      <c r="E37" s="156"/>
      <c r="F37" s="156"/>
      <c r="G37" s="156"/>
      <c r="H37" s="156"/>
      <c r="I37" s="157"/>
      <c r="J37" s="1000"/>
      <c r="K37" s="1004"/>
      <c r="L37" s="1004"/>
      <c r="M37" s="1004"/>
      <c r="N37" s="1004"/>
      <c r="O37" s="1001"/>
      <c r="P37" s="1000"/>
      <c r="Q37" s="1004"/>
      <c r="R37" s="1004"/>
      <c r="S37" s="1001"/>
      <c r="T37" s="1000"/>
      <c r="U37" s="1004"/>
      <c r="V37" s="1004"/>
      <c r="W37" s="1001"/>
      <c r="X37" s="1000"/>
      <c r="Y37" s="1004"/>
      <c r="Z37" s="1004"/>
      <c r="AA37" s="1004"/>
      <c r="AB37" s="1001"/>
      <c r="AC37" s="1000"/>
      <c r="AD37" s="1004"/>
      <c r="AE37" s="1004"/>
      <c r="AF37" s="1001"/>
      <c r="AG37" s="1056"/>
      <c r="AH37" s="1057"/>
      <c r="AI37" s="1058"/>
      <c r="AJ37" s="1000"/>
      <c r="AK37" s="1004"/>
      <c r="AL37" s="1004"/>
      <c r="AM37" s="1001"/>
      <c r="AN37" s="1004"/>
      <c r="AO37" s="1004"/>
      <c r="AP37" s="1004"/>
      <c r="AQ37" s="1004"/>
      <c r="AR37" s="1004"/>
      <c r="AS37" s="1001"/>
      <c r="AT37" s="1000"/>
      <c r="AU37" s="1004"/>
      <c r="AV37" s="1004"/>
      <c r="AW37" s="1004"/>
      <c r="AX37" s="1004"/>
      <c r="AY37" s="1004"/>
      <c r="AZ37" s="1001"/>
      <c r="BA37" s="1000"/>
      <c r="BB37" s="1001"/>
      <c r="BC37" s="1000"/>
      <c r="BD37" s="1001"/>
      <c r="BE37" s="1000"/>
      <c r="BF37" s="1004"/>
      <c r="BG37" s="1004"/>
      <c r="BH37" s="1001"/>
      <c r="BI37" s="1000"/>
      <c r="BJ37" s="1004"/>
      <c r="BK37" s="1004"/>
      <c r="BL37" s="1004"/>
      <c r="BM37" s="1004"/>
      <c r="BN37" s="1004"/>
      <c r="BO37" s="1001"/>
      <c r="BP37" s="1000"/>
      <c r="BQ37" s="1001"/>
      <c r="BR37" s="1000"/>
      <c r="BS37" s="1001"/>
      <c r="BT37" s="1000"/>
      <c r="BU37" s="1004"/>
      <c r="BV37" s="1004"/>
      <c r="BW37" s="1001"/>
      <c r="BX37" s="1000"/>
      <c r="BY37" s="1004"/>
      <c r="BZ37" s="1004"/>
      <c r="CA37" s="1004"/>
      <c r="CB37" s="1004"/>
      <c r="CC37" s="1004"/>
      <c r="CD37" s="1001"/>
      <c r="CE37" s="1000"/>
      <c r="CF37" s="1001"/>
      <c r="CG37" s="1000"/>
      <c r="CH37" s="1001"/>
      <c r="CI37" s="1000"/>
      <c r="CJ37" s="1004"/>
      <c r="CK37" s="1004"/>
      <c r="CL37" s="1001"/>
      <c r="CM37" s="1000"/>
      <c r="CN37" s="1004"/>
      <c r="CO37" s="1004"/>
      <c r="CP37" s="1004"/>
      <c r="CQ37" s="1004"/>
      <c r="CR37" s="1004"/>
      <c r="CS37" s="1004"/>
      <c r="CT37" s="1001"/>
      <c r="CU37" s="1000"/>
      <c r="CV37" s="1004"/>
      <c r="CW37" s="1004"/>
      <c r="CX37" s="1004"/>
      <c r="CY37" s="1001"/>
      <c r="CZ37" s="835"/>
      <c r="DA37" s="459"/>
      <c r="DB37" s="836"/>
      <c r="DC37" s="84"/>
    </row>
    <row r="38" spans="3:107" ht="20.9" customHeight="1" x14ac:dyDescent="0.25">
      <c r="C38" s="1075"/>
      <c r="D38" s="1049"/>
      <c r="E38" s="90"/>
      <c r="F38" s="90"/>
      <c r="G38" s="90"/>
      <c r="H38" s="90"/>
      <c r="I38" s="159"/>
      <c r="J38" s="1002"/>
      <c r="K38" s="1005"/>
      <c r="L38" s="1005"/>
      <c r="M38" s="1005"/>
      <c r="N38" s="1005"/>
      <c r="O38" s="1003"/>
      <c r="P38" s="1002"/>
      <c r="Q38" s="1005"/>
      <c r="R38" s="1005"/>
      <c r="S38" s="1003"/>
      <c r="T38" s="1002"/>
      <c r="U38" s="1005"/>
      <c r="V38" s="1005"/>
      <c r="W38" s="1003"/>
      <c r="X38" s="1002"/>
      <c r="Y38" s="1005"/>
      <c r="Z38" s="1005"/>
      <c r="AA38" s="1005"/>
      <c r="AB38" s="1003"/>
      <c r="AC38" s="1002"/>
      <c r="AD38" s="1005"/>
      <c r="AE38" s="1005"/>
      <c r="AF38" s="1003"/>
      <c r="AG38" s="1059"/>
      <c r="AH38" s="1060"/>
      <c r="AI38" s="1061"/>
      <c r="AJ38" s="1002"/>
      <c r="AK38" s="1005"/>
      <c r="AL38" s="1005"/>
      <c r="AM38" s="1003"/>
      <c r="AN38" s="1005"/>
      <c r="AO38" s="1005"/>
      <c r="AP38" s="1005"/>
      <c r="AQ38" s="1005"/>
      <c r="AR38" s="1005"/>
      <c r="AS38" s="1003"/>
      <c r="AT38" s="1002"/>
      <c r="AU38" s="1005"/>
      <c r="AV38" s="1005"/>
      <c r="AW38" s="1005"/>
      <c r="AX38" s="1005"/>
      <c r="AY38" s="1005"/>
      <c r="AZ38" s="1003"/>
      <c r="BA38" s="1002"/>
      <c r="BB38" s="1003"/>
      <c r="BC38" s="1002"/>
      <c r="BD38" s="1003"/>
      <c r="BE38" s="1023"/>
      <c r="BF38" s="1024"/>
      <c r="BG38" s="1024"/>
      <c r="BH38" s="1025"/>
      <c r="BI38" s="1002"/>
      <c r="BJ38" s="1005"/>
      <c r="BK38" s="1005"/>
      <c r="BL38" s="1005"/>
      <c r="BM38" s="1005"/>
      <c r="BN38" s="1005"/>
      <c r="BO38" s="1003"/>
      <c r="BP38" s="1002"/>
      <c r="BQ38" s="1003"/>
      <c r="BR38" s="1002"/>
      <c r="BS38" s="1003"/>
      <c r="BT38" s="1023"/>
      <c r="BU38" s="1024"/>
      <c r="BV38" s="1024"/>
      <c r="BW38" s="1025"/>
      <c r="BX38" s="1002"/>
      <c r="BY38" s="1005"/>
      <c r="BZ38" s="1005"/>
      <c r="CA38" s="1005"/>
      <c r="CB38" s="1005"/>
      <c r="CC38" s="1005"/>
      <c r="CD38" s="1003"/>
      <c r="CE38" s="1002"/>
      <c r="CF38" s="1003"/>
      <c r="CG38" s="1002"/>
      <c r="CH38" s="1003"/>
      <c r="CI38" s="1023"/>
      <c r="CJ38" s="1024"/>
      <c r="CK38" s="1024"/>
      <c r="CL38" s="1025"/>
      <c r="CM38" s="1002"/>
      <c r="CN38" s="1005"/>
      <c r="CO38" s="1005"/>
      <c r="CP38" s="1005"/>
      <c r="CQ38" s="1005"/>
      <c r="CR38" s="1005"/>
      <c r="CS38" s="1005"/>
      <c r="CT38" s="1003"/>
      <c r="CU38" s="1002"/>
      <c r="CV38" s="1005"/>
      <c r="CW38" s="1005"/>
      <c r="CX38" s="1005"/>
      <c r="CY38" s="1003"/>
      <c r="CZ38" s="607"/>
      <c r="DA38" s="663"/>
      <c r="DB38" s="619"/>
      <c r="DC38" s="84"/>
    </row>
    <row r="39" spans="3:107" ht="20.9" customHeight="1" x14ac:dyDescent="0.25">
      <c r="C39" s="1072" t="s">
        <v>105</v>
      </c>
      <c r="D39" s="1037"/>
      <c r="E39" s="246"/>
      <c r="F39" s="246"/>
      <c r="G39" s="246"/>
      <c r="H39" s="246"/>
      <c r="I39" s="161"/>
      <c r="J39" s="981"/>
      <c r="K39" s="998"/>
      <c r="L39" s="998"/>
      <c r="M39" s="998"/>
      <c r="N39" s="998"/>
      <c r="O39" s="982"/>
      <c r="P39" s="981"/>
      <c r="Q39" s="998"/>
      <c r="R39" s="998"/>
      <c r="S39" s="982"/>
      <c r="T39" s="981"/>
      <c r="U39" s="998"/>
      <c r="V39" s="998"/>
      <c r="W39" s="982"/>
      <c r="X39" s="981"/>
      <c r="Y39" s="998"/>
      <c r="Z39" s="998"/>
      <c r="AA39" s="998"/>
      <c r="AB39" s="982"/>
      <c r="AC39" s="981"/>
      <c r="AD39" s="998"/>
      <c r="AE39" s="998"/>
      <c r="AF39" s="982"/>
      <c r="AG39" s="1006"/>
      <c r="AH39" s="1007"/>
      <c r="AI39" s="1008"/>
      <c r="AJ39" s="981"/>
      <c r="AK39" s="998"/>
      <c r="AL39" s="998"/>
      <c r="AM39" s="982"/>
      <c r="AN39" s="998"/>
      <c r="AO39" s="998"/>
      <c r="AP39" s="998"/>
      <c r="AQ39" s="998"/>
      <c r="AR39" s="998"/>
      <c r="AS39" s="982"/>
      <c r="AT39" s="981"/>
      <c r="AU39" s="998"/>
      <c r="AV39" s="998"/>
      <c r="AW39" s="998"/>
      <c r="AX39" s="998"/>
      <c r="AY39" s="998"/>
      <c r="AZ39" s="982"/>
      <c r="BA39" s="981"/>
      <c r="BB39" s="982"/>
      <c r="BC39" s="981"/>
      <c r="BD39" s="982"/>
      <c r="BE39" s="1006"/>
      <c r="BF39" s="1007"/>
      <c r="BG39" s="1007"/>
      <c r="BH39" s="1008"/>
      <c r="BI39" s="981"/>
      <c r="BJ39" s="998"/>
      <c r="BK39" s="998"/>
      <c r="BL39" s="998"/>
      <c r="BM39" s="998"/>
      <c r="BN39" s="998"/>
      <c r="BO39" s="982"/>
      <c r="BP39" s="981"/>
      <c r="BQ39" s="982"/>
      <c r="BR39" s="981"/>
      <c r="BS39" s="982"/>
      <c r="BT39" s="1006"/>
      <c r="BU39" s="1007"/>
      <c r="BV39" s="1007"/>
      <c r="BW39" s="1008"/>
      <c r="BX39" s="981"/>
      <c r="BY39" s="998"/>
      <c r="BZ39" s="998"/>
      <c r="CA39" s="998"/>
      <c r="CB39" s="998"/>
      <c r="CC39" s="998"/>
      <c r="CD39" s="982"/>
      <c r="CE39" s="981"/>
      <c r="CF39" s="982"/>
      <c r="CG39" s="981"/>
      <c r="CH39" s="982"/>
      <c r="CI39" s="1006"/>
      <c r="CJ39" s="1007"/>
      <c r="CK39" s="1007"/>
      <c r="CL39" s="1008"/>
      <c r="CM39" s="981"/>
      <c r="CN39" s="998"/>
      <c r="CO39" s="998"/>
      <c r="CP39" s="998"/>
      <c r="CQ39" s="998"/>
      <c r="CR39" s="998"/>
      <c r="CS39" s="998"/>
      <c r="CT39" s="982"/>
      <c r="CU39" s="981"/>
      <c r="CV39" s="998"/>
      <c r="CW39" s="998"/>
      <c r="CX39" s="998"/>
      <c r="CY39" s="982"/>
      <c r="CZ39" s="837"/>
      <c r="DA39" s="163"/>
      <c r="DB39" s="838"/>
      <c r="DC39" s="84"/>
    </row>
    <row r="40" spans="3:107" ht="20.9" customHeight="1" x14ac:dyDescent="0.25">
      <c r="C40" s="1073"/>
      <c r="D40" s="1085"/>
      <c r="E40" s="164"/>
      <c r="F40" s="164"/>
      <c r="G40" s="164"/>
      <c r="H40" s="164"/>
      <c r="I40" s="165"/>
      <c r="J40" s="983"/>
      <c r="K40" s="999"/>
      <c r="L40" s="999"/>
      <c r="M40" s="999"/>
      <c r="N40" s="999"/>
      <c r="O40" s="984"/>
      <c r="P40" s="983"/>
      <c r="Q40" s="999"/>
      <c r="R40" s="999"/>
      <c r="S40" s="984"/>
      <c r="T40" s="983"/>
      <c r="U40" s="999"/>
      <c r="V40" s="999"/>
      <c r="W40" s="984"/>
      <c r="X40" s="983"/>
      <c r="Y40" s="999"/>
      <c r="Z40" s="999"/>
      <c r="AA40" s="999"/>
      <c r="AB40" s="984"/>
      <c r="AC40" s="983"/>
      <c r="AD40" s="999"/>
      <c r="AE40" s="999"/>
      <c r="AF40" s="984"/>
      <c r="AG40" s="983"/>
      <c r="AH40" s="999"/>
      <c r="AI40" s="984"/>
      <c r="AJ40" s="983"/>
      <c r="AK40" s="999"/>
      <c r="AL40" s="999"/>
      <c r="AM40" s="984"/>
      <c r="AN40" s="999"/>
      <c r="AO40" s="999"/>
      <c r="AP40" s="999"/>
      <c r="AQ40" s="999"/>
      <c r="AR40" s="999"/>
      <c r="AS40" s="984"/>
      <c r="AT40" s="983"/>
      <c r="AU40" s="999"/>
      <c r="AV40" s="999"/>
      <c r="AW40" s="999"/>
      <c r="AX40" s="999"/>
      <c r="AY40" s="999"/>
      <c r="AZ40" s="984"/>
      <c r="BA40" s="983"/>
      <c r="BB40" s="984"/>
      <c r="BC40" s="983"/>
      <c r="BD40" s="984"/>
      <c r="BE40" s="983"/>
      <c r="BF40" s="999"/>
      <c r="BG40" s="999"/>
      <c r="BH40" s="984"/>
      <c r="BI40" s="983"/>
      <c r="BJ40" s="999"/>
      <c r="BK40" s="999"/>
      <c r="BL40" s="999"/>
      <c r="BM40" s="999"/>
      <c r="BN40" s="999"/>
      <c r="BO40" s="984"/>
      <c r="BP40" s="983"/>
      <c r="BQ40" s="984"/>
      <c r="BR40" s="983"/>
      <c r="BS40" s="984"/>
      <c r="BT40" s="983"/>
      <c r="BU40" s="999"/>
      <c r="BV40" s="999"/>
      <c r="BW40" s="984"/>
      <c r="BX40" s="983"/>
      <c r="BY40" s="999"/>
      <c r="BZ40" s="999"/>
      <c r="CA40" s="999"/>
      <c r="CB40" s="999"/>
      <c r="CC40" s="999"/>
      <c r="CD40" s="984"/>
      <c r="CE40" s="983"/>
      <c r="CF40" s="984"/>
      <c r="CG40" s="983"/>
      <c r="CH40" s="984"/>
      <c r="CI40" s="983"/>
      <c r="CJ40" s="999"/>
      <c r="CK40" s="999"/>
      <c r="CL40" s="984"/>
      <c r="CM40" s="983"/>
      <c r="CN40" s="999"/>
      <c r="CO40" s="999"/>
      <c r="CP40" s="999"/>
      <c r="CQ40" s="999"/>
      <c r="CR40" s="999"/>
      <c r="CS40" s="999"/>
      <c r="CT40" s="984"/>
      <c r="CU40" s="983"/>
      <c r="CV40" s="999"/>
      <c r="CW40" s="999"/>
      <c r="CX40" s="999"/>
      <c r="CY40" s="984"/>
      <c r="CZ40" s="620"/>
      <c r="DA40" s="676"/>
      <c r="DB40" s="621"/>
      <c r="DC40" s="84"/>
    </row>
    <row r="41" spans="3:107" ht="20.9" customHeight="1" x14ac:dyDescent="0.25">
      <c r="D41" s="585" t="s">
        <v>186</v>
      </c>
      <c r="E41" s="584"/>
      <c r="F41" s="584"/>
      <c r="G41" s="584"/>
      <c r="H41" s="584"/>
      <c r="I41" s="584"/>
      <c r="J41" s="584"/>
      <c r="K41" s="584"/>
      <c r="L41" s="584"/>
      <c r="M41" s="584"/>
      <c r="N41" s="584"/>
      <c r="O41" s="584"/>
      <c r="P41" s="585"/>
      <c r="Q41" s="585"/>
      <c r="R41" s="585"/>
      <c r="S41" s="585"/>
    </row>
    <row r="42" spans="3:107" ht="20.9" customHeight="1" x14ac:dyDescent="0.25">
      <c r="D42" s="398" t="str">
        <f>"CATI: IF "&amp;$AT$4&amp;"0!=1 AND "&amp;$BI$4&amp;"!=1 AND "&amp;$BX$4&amp;"!=1 AND "&amp;'1.HHroster'!O32&amp;"0=1 SAVE"</f>
        <v>CATI: IF 2.10!=1 AND 2.13!=1 AND 2.16!=1 AND 1.20=1 SAVE</v>
      </c>
      <c r="E42" s="260"/>
      <c r="F42" s="260"/>
      <c r="G42" s="260"/>
      <c r="H42" s="260"/>
      <c r="I42" s="260"/>
      <c r="J42" s="260"/>
      <c r="K42" s="260"/>
      <c r="L42" s="260"/>
      <c r="M42" s="133"/>
      <c r="N42" s="133"/>
      <c r="O42" s="133"/>
      <c r="P42" s="133" t="s">
        <v>187</v>
      </c>
      <c r="Q42" s="133"/>
      <c r="R42" s="77"/>
      <c r="S42" s="77"/>
      <c r="T42" s="77"/>
      <c r="U42" s="77"/>
      <c r="V42" s="77"/>
      <c r="W42" s="77"/>
    </row>
    <row r="43" spans="3:107" ht="20.9" customHeight="1" x14ac:dyDescent="0.25">
      <c r="D43" s="133" t="s">
        <v>188</v>
      </c>
      <c r="E43" s="260"/>
      <c r="F43" s="260"/>
      <c r="G43" s="260"/>
      <c r="H43" s="260"/>
      <c r="I43" s="260"/>
      <c r="J43" s="260"/>
      <c r="K43" s="260"/>
      <c r="L43" s="260"/>
      <c r="M43" s="133"/>
      <c r="N43" s="133"/>
      <c r="O43" s="133"/>
      <c r="P43" s="103"/>
      <c r="Q43" s="103"/>
    </row>
    <row r="44" spans="3:107" ht="20.9" customHeight="1" x14ac:dyDescent="0.25">
      <c r="D44" s="133" t="s">
        <v>189</v>
      </c>
      <c r="E44" s="260"/>
      <c r="F44" s="260"/>
      <c r="G44" s="260"/>
      <c r="H44" s="260"/>
      <c r="I44" s="260"/>
      <c r="J44" s="133"/>
      <c r="K44" s="133"/>
      <c r="L44" s="133"/>
      <c r="M44" s="133"/>
      <c r="N44" s="133"/>
      <c r="O44" s="133"/>
      <c r="P44" s="103"/>
      <c r="Q44" s="103"/>
    </row>
    <row r="45" spans="3:107" ht="20.9" customHeight="1" x14ac:dyDescent="0.25">
      <c r="D45" s="12"/>
      <c r="E45" s="12"/>
      <c r="F45" s="12"/>
      <c r="G45" s="12"/>
      <c r="H45" s="12"/>
      <c r="I45" s="12"/>
      <c r="J45" s="103"/>
      <c r="K45" s="103"/>
      <c r="L45" s="103"/>
      <c r="M45" s="103"/>
      <c r="N45" s="103"/>
      <c r="O45" s="103"/>
      <c r="P45" s="103"/>
      <c r="Q45" s="103"/>
    </row>
    <row r="46" spans="3:107" ht="20.9" customHeight="1" x14ac:dyDescent="0.25">
      <c r="D46" s="398" t="str">
        <f>"CATI: RANDOMLY SELECT ONE PERSON  "&amp;$AT$4&amp;"0!=1 AND "&amp;$BI$4&amp;"!=1 AND "&amp;$BX$4&amp;"!=1 AND "&amp;$CM$4&amp;"!=1 AND "&amp;'1.HHroster'!O32&amp;"0 != 1 SAVE"</f>
        <v>CATI: RANDOMLY SELECT ONE PERSON  2.10!=1 AND 2.13!=1 AND 2.16!=1 AND 2.19!=1 AND 1.20 != 1 SAVE</v>
      </c>
      <c r="E46" s="260"/>
      <c r="F46" s="260"/>
      <c r="G46" s="260"/>
      <c r="H46" s="260"/>
      <c r="I46" s="260"/>
      <c r="J46" s="260"/>
      <c r="K46" s="260"/>
      <c r="L46" s="260"/>
      <c r="M46" s="133"/>
      <c r="N46" s="133"/>
      <c r="O46" s="133"/>
      <c r="P46" s="133"/>
      <c r="Q46" s="133"/>
      <c r="R46" s="77"/>
      <c r="S46" s="77"/>
      <c r="T46" s="77"/>
      <c r="U46" s="77"/>
    </row>
    <row r="47" spans="3:107" ht="20.9" customHeight="1" x14ac:dyDescent="0.25">
      <c r="D47" s="133" t="s">
        <v>190</v>
      </c>
      <c r="E47" s="400"/>
      <c r="F47" s="133"/>
      <c r="G47" s="133"/>
      <c r="H47" s="133"/>
      <c r="I47" s="133"/>
      <c r="J47" s="133"/>
      <c r="K47" s="133"/>
      <c r="L47" s="133"/>
      <c r="M47" s="133"/>
      <c r="N47" s="133"/>
      <c r="O47" s="133"/>
      <c r="P47" s="133" t="s">
        <v>191</v>
      </c>
      <c r="Q47" s="133"/>
      <c r="R47" s="77"/>
      <c r="S47" s="77"/>
      <c r="T47" s="77"/>
      <c r="U47" s="77"/>
      <c r="V47" s="77"/>
      <c r="W47" s="77"/>
    </row>
    <row r="48" spans="3:107" ht="20.9" customHeight="1" x14ac:dyDescent="0.25">
      <c r="D48" s="133" t="s">
        <v>192</v>
      </c>
      <c r="E48" s="400"/>
      <c r="F48" s="133"/>
      <c r="G48" s="133"/>
      <c r="H48" s="133"/>
      <c r="I48" s="133"/>
      <c r="J48" s="133"/>
      <c r="K48" s="133"/>
      <c r="L48" s="133"/>
      <c r="M48" s="133"/>
      <c r="N48" s="133"/>
      <c r="O48" s="133"/>
      <c r="P48" s="103"/>
      <c r="Q48" s="103"/>
    </row>
    <row r="49" spans="4:97" ht="20.9" customHeight="1" x14ac:dyDescent="0.25">
      <c r="D49" s="67"/>
      <c r="E49" s="67"/>
      <c r="F49" s="67"/>
      <c r="G49" s="67"/>
      <c r="H49" s="67"/>
      <c r="I49" s="67"/>
      <c r="J49" s="67"/>
      <c r="K49" s="67"/>
      <c r="L49" s="67"/>
      <c r="M49" s="67"/>
      <c r="N49" s="67"/>
      <c r="O49" s="67"/>
    </row>
    <row r="50" spans="4:97" ht="20.9" customHeight="1" x14ac:dyDescent="0.25">
      <c r="D50" s="376" t="str">
        <f>"CATI: COUNT MEMBERS WHO HAS ("&amp;$AT$4&amp;"0 &lt; 3 OR "&amp;$BI$4&amp;" &lt; 3 OR "&amp;$BX$4&amp;" &lt; 3) SAVE [MIGRA]"</f>
        <v>CATI: COUNT MEMBERS WHO HAS (2.10 &lt; 3 OR 2.13 &lt; 3 OR 2.16 &lt; 3) SAVE [MIGRA]</v>
      </c>
      <c r="E50" s="376"/>
      <c r="F50" s="376"/>
      <c r="G50" s="376"/>
      <c r="H50" s="376"/>
      <c r="I50" s="376"/>
      <c r="J50" s="376"/>
      <c r="K50" s="376"/>
      <c r="L50" s="376"/>
      <c r="M50" s="376"/>
      <c r="N50" s="376"/>
      <c r="O50" s="376"/>
      <c r="P50" s="376"/>
      <c r="Q50" s="376"/>
      <c r="R50" s="376"/>
      <c r="S50" s="376"/>
      <c r="T50" s="376"/>
    </row>
    <row r="51" spans="4:97" ht="20.9" customHeight="1" x14ac:dyDescent="0.25">
      <c r="D51" s="67"/>
      <c r="E51" s="67"/>
      <c r="F51" s="67"/>
      <c r="G51" s="67"/>
      <c r="H51" s="67"/>
      <c r="I51" s="67"/>
      <c r="J51" s="67"/>
      <c r="K51" s="67"/>
      <c r="L51" s="67"/>
      <c r="M51" s="67"/>
      <c r="N51" s="67"/>
      <c r="O51" s="67"/>
    </row>
    <row r="52" spans="4:97" ht="20.9" customHeight="1" x14ac:dyDescent="0.25">
      <c r="D52" s="133" t="str">
        <f>"CATI: IF THERE ARE ANY MEMBER WHO HAS ("&amp;$AT$4&amp;"0 &lt; 3) SAVE [SWP]=1 OTHERWISE [SWP]=0"</f>
        <v>CATI: IF THERE ARE ANY MEMBER WHO HAS (2.10 &lt; 3) SAVE [SWP]=1 OTHERWISE [SWP]=0</v>
      </c>
      <c r="E52" s="260"/>
      <c r="F52" s="260"/>
      <c r="G52" s="260"/>
      <c r="H52" s="260"/>
      <c r="I52" s="260"/>
      <c r="J52" s="260"/>
      <c r="K52" s="260"/>
      <c r="L52" s="260"/>
      <c r="M52" s="133"/>
      <c r="N52" s="133"/>
      <c r="O52" s="133"/>
      <c r="P52" s="77"/>
      <c r="Q52" s="77"/>
      <c r="R52" s="77"/>
      <c r="S52" s="77"/>
      <c r="T52" s="77"/>
    </row>
    <row r="53" spans="4:97" ht="20.9" customHeight="1" x14ac:dyDescent="0.25">
      <c r="D53" s="67"/>
      <c r="E53" s="67"/>
      <c r="F53" s="67"/>
      <c r="G53" s="67"/>
      <c r="H53" s="67"/>
      <c r="I53" s="67"/>
      <c r="J53" s="67"/>
      <c r="K53" s="67"/>
      <c r="L53" s="67"/>
      <c r="M53" s="67"/>
      <c r="N53" s="67"/>
      <c r="O53" s="67"/>
    </row>
    <row r="54" spans="4:97" ht="20.9" customHeight="1" x14ac:dyDescent="0.25">
      <c r="D54" s="133" t="str">
        <f>"CATI: IF THERE ARE ANY MEMBER WHO HAS ("&amp;$BI$4&amp;" &lt; 3 ) SAVE [PLS]=1 OTHERWISE [PLS]=0"</f>
        <v>CATI: IF THERE ARE ANY MEMBER WHO HAS (2.13 &lt; 3 ) SAVE [PLS]=1 OTHERWISE [PLS]=0</v>
      </c>
      <c r="E54" s="260"/>
      <c r="F54" s="260"/>
      <c r="G54" s="260"/>
      <c r="H54" s="260"/>
      <c r="I54" s="260"/>
      <c r="J54" s="260"/>
      <c r="K54" s="260"/>
      <c r="L54" s="260"/>
      <c r="M54" s="133"/>
      <c r="N54" s="133"/>
      <c r="O54" s="133"/>
      <c r="P54" s="77"/>
      <c r="Q54" s="77"/>
      <c r="R54" s="77"/>
      <c r="S54" s="77"/>
      <c r="T54" s="77"/>
    </row>
    <row r="55" spans="4:97" ht="20.9" customHeight="1" x14ac:dyDescent="0.25">
      <c r="D55" s="67"/>
      <c r="E55" s="67"/>
      <c r="F55" s="67"/>
      <c r="G55" s="67"/>
      <c r="H55" s="67"/>
      <c r="I55" s="67"/>
      <c r="J55" s="67"/>
      <c r="K55" s="67"/>
      <c r="L55" s="67"/>
      <c r="M55" s="67"/>
      <c r="N55" s="67"/>
      <c r="O55" s="67"/>
    </row>
    <row r="56" spans="4:97" ht="20.9" customHeight="1" x14ac:dyDescent="0.25">
      <c r="D56" s="133" t="str">
        <f>"CATI: IF THERE ARE ANY MEMBER WHO HAS ("&amp;$BX$4&amp;" &lt; 3) SAVE [RSE]=1 OTHERWISE [RSE]=0"</f>
        <v>CATI: IF THERE ARE ANY MEMBER WHO HAS (2.16 &lt; 3) SAVE [RSE]=1 OTHERWISE [RSE]=0</v>
      </c>
      <c r="E56" s="260"/>
      <c r="F56" s="260"/>
      <c r="G56" s="260"/>
      <c r="H56" s="260"/>
      <c r="I56" s="260"/>
      <c r="J56" s="260"/>
      <c r="K56" s="260"/>
      <c r="L56" s="260"/>
      <c r="M56" s="133"/>
      <c r="N56" s="133"/>
      <c r="O56" s="133"/>
      <c r="P56" s="77"/>
      <c r="Q56" s="77"/>
      <c r="R56" s="77"/>
      <c r="S56" s="77"/>
      <c r="T56" s="77"/>
    </row>
    <row r="57" spans="4:97" ht="20.9" customHeight="1" x14ac:dyDescent="0.25">
      <c r="D57" s="67"/>
      <c r="E57" s="67"/>
      <c r="F57" s="67"/>
      <c r="G57" s="67"/>
      <c r="H57" s="67"/>
      <c r="I57" s="67"/>
      <c r="J57" s="67"/>
      <c r="K57" s="67"/>
      <c r="L57" s="67"/>
      <c r="M57" s="67"/>
      <c r="N57" s="67"/>
      <c r="O57" s="67"/>
    </row>
    <row r="58" spans="4:97" ht="20.9" customHeight="1" x14ac:dyDescent="0.25">
      <c r="D58" s="985" t="str">
        <f>"CATI: IF THERE ANY MEMBERS WHO HAS "&amp;CZ4&amp;"= 0 AND ("&amp;$AT$4&amp;"0 = 4 OR "&amp;$BI$4&amp;" = 4 OR "&amp;$BX$4&amp;" = 4) SAVE [NAP]=1 OTHERWISE [NAP]=0"</f>
        <v>CATI: IF THERE ANY MEMBERS WHO HAS 2.21= 0 AND (2.10 = 4 OR 2.13 = 4 OR 2.16 = 4) SAVE [NAP]=1 OTHERWISE [NAP]=0</v>
      </c>
      <c r="E58" s="985"/>
      <c r="F58" s="985"/>
      <c r="G58" s="985"/>
      <c r="H58" s="985"/>
      <c r="I58" s="985"/>
      <c r="J58" s="985"/>
      <c r="K58" s="985"/>
      <c r="L58" s="985"/>
      <c r="M58" s="985"/>
      <c r="N58" s="985"/>
      <c r="O58" s="985"/>
      <c r="P58" s="985"/>
      <c r="Q58" s="985"/>
      <c r="R58" s="985"/>
      <c r="S58" s="985"/>
      <c r="T58" s="985"/>
      <c r="U58" s="985"/>
      <c r="V58" s="985"/>
      <c r="X58" s="125" t="s">
        <v>193</v>
      </c>
    </row>
    <row r="59" spans="4:97" s="67" customFormat="1" ht="20.9" customHeight="1" x14ac:dyDescent="0.25">
      <c r="D59" s="133" t="str">
        <f>"CATI: SI LA SUMA DE "&amp;CZ4&amp;" PARA TODOS LOS MIEMBROS ES = 0 SAVE [H_NMIGRA]=1 OTHERWISE [H_NMIGRA]=0"</f>
        <v>CATI: SI LA SUMA DE 2.21 PARA TODOS LOS MIEMBROS ES = 0 SAVE [H_NMIGRA]=1 OTHERWISE [H_NMIGRA]=0</v>
      </c>
      <c r="E59" s="133"/>
      <c r="F59" s="133"/>
      <c r="G59" s="133"/>
      <c r="H59" s="133"/>
      <c r="I59" s="133"/>
      <c r="J59" s="133"/>
      <c r="K59" s="133"/>
      <c r="L59" s="133"/>
      <c r="M59" s="133"/>
      <c r="N59" s="133"/>
      <c r="O59" s="133"/>
      <c r="P59" s="133"/>
      <c r="Q59" s="133"/>
      <c r="R59" s="133"/>
      <c r="S59" s="133"/>
      <c r="T59" s="133"/>
      <c r="X59" s="67" t="s">
        <v>194</v>
      </c>
      <c r="AI59" s="135"/>
      <c r="AK59" s="139"/>
      <c r="AL59" s="139"/>
      <c r="AZ59" s="135"/>
      <c r="BO59" s="135"/>
      <c r="CD59" s="135"/>
      <c r="CS59" s="135"/>
    </row>
    <row r="60" spans="4:97" ht="20.9" customHeight="1" x14ac:dyDescent="0.25">
      <c r="P60" s="126"/>
      <c r="Q60" s="126"/>
      <c r="R60" s="126"/>
      <c r="S60" s="126"/>
      <c r="T60" s="126"/>
      <c r="U60" s="126"/>
      <c r="V60" s="126"/>
      <c r="W60" s="126"/>
      <c r="X60" s="126"/>
      <c r="Y60" s="126"/>
      <c r="Z60" s="126"/>
      <c r="AA60" s="126"/>
    </row>
    <row r="61" spans="4:97" s="67" customFormat="1" ht="20.9" customHeight="1" x14ac:dyDescent="0.25">
      <c r="D61" s="985" t="str">
        <f>"CATI: IF THERE ARE ANY MEMBER WHO HAS "&amp;CZ4&amp;"= 0 AND "&amp;$AT$4&amp;"0 = 3 SAVE [NJ_SWP]=1 OTHERWISE [NJ_SWP]=0"</f>
        <v>CATI: IF THERE ARE ANY MEMBER WHO HAS 2.21= 0 AND 2.10 = 3 SAVE [NJ_SWP]=1 OTHERWISE [NJ_SWP]=0</v>
      </c>
      <c r="E61" s="985"/>
      <c r="F61" s="985"/>
      <c r="G61" s="985"/>
      <c r="H61" s="985"/>
      <c r="I61" s="985"/>
      <c r="J61" s="985"/>
      <c r="K61" s="985"/>
      <c r="L61" s="985"/>
      <c r="M61" s="985"/>
      <c r="N61" s="985"/>
      <c r="O61" s="985"/>
      <c r="P61" s="985"/>
      <c r="Q61" s="985"/>
      <c r="R61" s="985"/>
      <c r="S61" s="985"/>
      <c r="T61" s="985"/>
      <c r="U61" s="77" t="s">
        <v>195</v>
      </c>
      <c r="V61" s="77"/>
      <c r="W61" s="77"/>
      <c r="X61" s="77"/>
      <c r="Y61" s="77"/>
      <c r="Z61" s="77"/>
      <c r="AI61" s="135"/>
      <c r="AK61" s="139"/>
      <c r="AL61" s="139"/>
      <c r="AZ61" s="135"/>
      <c r="BO61" s="135"/>
      <c r="CD61" s="135"/>
      <c r="CS61" s="135"/>
    </row>
    <row r="62" spans="4:97" s="67" customFormat="1" ht="20.9" customHeight="1" x14ac:dyDescent="0.25">
      <c r="AI62" s="135"/>
      <c r="AK62" s="139"/>
      <c r="AL62" s="139"/>
      <c r="AZ62" s="135"/>
      <c r="BO62" s="135"/>
      <c r="CD62" s="135"/>
      <c r="CS62" s="135"/>
    </row>
    <row r="63" spans="4:97" s="67" customFormat="1" ht="20.9" customHeight="1" x14ac:dyDescent="0.25">
      <c r="D63" s="985" t="str">
        <f>"CATI: IF THERE ARE ANY MEMBER WHO HAS "&amp;CZ4&amp;"= 0 AND "&amp;$BI$4&amp;" = 3 SAVE [NJ_PLS]=1 OTHERWISE [NJ_PLS]=0"</f>
        <v>CATI: IF THERE ARE ANY MEMBER WHO HAS 2.21= 0 AND 2.13 = 3 SAVE [NJ_PLS]=1 OTHERWISE [NJ_PLS]=0</v>
      </c>
      <c r="E63" s="985"/>
      <c r="F63" s="985"/>
      <c r="G63" s="985"/>
      <c r="H63" s="985"/>
      <c r="I63" s="985"/>
      <c r="J63" s="985"/>
      <c r="K63" s="985"/>
      <c r="L63" s="985"/>
      <c r="M63" s="985"/>
      <c r="N63" s="985"/>
      <c r="O63" s="985"/>
      <c r="P63" s="985"/>
      <c r="Q63" s="985"/>
      <c r="R63" s="985"/>
      <c r="S63" s="985"/>
      <c r="T63" s="985"/>
      <c r="U63" s="77" t="s">
        <v>195</v>
      </c>
      <c r="V63" s="77"/>
      <c r="W63" s="77"/>
      <c r="X63" s="77"/>
      <c r="Y63" s="77"/>
      <c r="Z63" s="77"/>
      <c r="AI63" s="135"/>
      <c r="AK63" s="139"/>
      <c r="AL63" s="139"/>
      <c r="AZ63" s="135"/>
      <c r="BO63" s="135"/>
      <c r="CD63" s="135"/>
      <c r="CS63" s="135"/>
    </row>
    <row r="64" spans="4:97" s="67" customFormat="1" ht="20.9" customHeight="1" x14ac:dyDescent="0.25">
      <c r="AI64" s="135"/>
      <c r="AK64" s="139"/>
      <c r="AL64" s="139"/>
      <c r="AZ64" s="135"/>
      <c r="BO64" s="135"/>
      <c r="CD64" s="135"/>
      <c r="CS64" s="135"/>
    </row>
    <row r="65" spans="4:97" s="67" customFormat="1" ht="20.9" customHeight="1" x14ac:dyDescent="0.25">
      <c r="D65" s="985" t="str">
        <f>"CATI: IF THERE ARE ANY MEMBER WHO HAS "&amp;CZ4&amp;"= 0 AND "&amp;$BX$4&amp;" = 3 SAVE [NJ_RSE]=1 OTHERWISE [NJ_RSE]=0"</f>
        <v>CATI: IF THERE ARE ANY MEMBER WHO HAS 2.21= 0 AND 2.16 = 3 SAVE [NJ_RSE]=1 OTHERWISE [NJ_RSE]=0</v>
      </c>
      <c r="E65" s="985"/>
      <c r="F65" s="985"/>
      <c r="G65" s="985"/>
      <c r="H65" s="985"/>
      <c r="I65" s="985"/>
      <c r="J65" s="985"/>
      <c r="K65" s="985"/>
      <c r="L65" s="985"/>
      <c r="M65" s="985"/>
      <c r="N65" s="985"/>
      <c r="O65" s="985"/>
      <c r="P65" s="985"/>
      <c r="Q65" s="985"/>
      <c r="R65" s="985"/>
      <c r="S65" s="985"/>
      <c r="T65" s="985"/>
      <c r="U65" s="77" t="s">
        <v>195</v>
      </c>
      <c r="V65" s="77"/>
      <c r="W65" s="77"/>
      <c r="X65" s="77"/>
      <c r="Y65" s="77"/>
      <c r="Z65" s="77"/>
      <c r="AI65" s="135"/>
      <c r="AK65" s="139"/>
      <c r="AL65" s="139"/>
      <c r="AZ65" s="135"/>
      <c r="BO65" s="135"/>
      <c r="CD65" s="135"/>
      <c r="CS65" s="135"/>
    </row>
    <row r="66" spans="4:97" ht="20.9" customHeight="1" x14ac:dyDescent="0.25">
      <c r="D66" s="67"/>
      <c r="E66" s="67"/>
      <c r="F66" s="67"/>
      <c r="G66" s="67"/>
      <c r="H66" s="67"/>
      <c r="I66" s="67"/>
      <c r="J66" s="67"/>
      <c r="K66" s="67"/>
      <c r="L66" s="67"/>
      <c r="M66" s="67"/>
      <c r="N66" s="67"/>
      <c r="O66" s="67"/>
    </row>
    <row r="67" spans="4:97" ht="20.9" customHeight="1" x14ac:dyDescent="0.25">
      <c r="D67" s="985" t="str">
        <f>"CATI: IF THERE ARE ANY MEMBER WHO IS ("&amp;'1.HHroster'!H32&amp;"= 2) AND ("&amp;$AT$4&amp;"0 &lt; 3 OR "&amp;$BI$4&amp;" &lt; 3 OR "&amp;$BX$4&amp;" &lt; 3) SAVE [FEM]=1 OTHERWISE [FEM]=0"</f>
        <v>CATI: IF THERE ARE ANY MEMBER WHO IS (1.18= 2) AND (2.10 &lt; 3 OR 2.13 &lt; 3 OR 2.16 &lt; 3) SAVE [FEM]=1 OTHERWISE [FEM]=0</v>
      </c>
      <c r="E67" s="985"/>
      <c r="F67" s="985"/>
      <c r="G67" s="985"/>
      <c r="H67" s="985"/>
      <c r="I67" s="985"/>
      <c r="J67" s="985"/>
      <c r="K67" s="985"/>
      <c r="L67" s="985"/>
      <c r="M67" s="985"/>
      <c r="N67" s="985"/>
      <c r="O67" s="985"/>
      <c r="P67" s="985"/>
      <c r="Q67" s="985"/>
      <c r="R67" s="985"/>
      <c r="S67" s="985"/>
      <c r="T67" s="985"/>
      <c r="U67" s="985"/>
      <c r="V67" s="985"/>
      <c r="W67" s="67" t="s">
        <v>196</v>
      </c>
    </row>
    <row r="68" spans="4:97" ht="20.9" customHeight="1" x14ac:dyDescent="0.25">
      <c r="D68" s="67"/>
      <c r="E68" s="67"/>
      <c r="F68" s="67"/>
      <c r="G68" s="67"/>
      <c r="H68" s="67"/>
      <c r="I68" s="67"/>
      <c r="J68" s="67"/>
      <c r="K68" s="67"/>
      <c r="L68" s="67"/>
      <c r="M68" s="67"/>
      <c r="N68" s="67"/>
      <c r="O68" s="67"/>
    </row>
    <row r="69" spans="4:97" ht="20.9" customHeight="1" x14ac:dyDescent="0.25">
      <c r="D69" s="985" t="str">
        <f>"CATI: IF THERE ARE ANY MEMBER WHO IS ("&amp;'1.HHroster'!H32&amp;"= 1) AND ("&amp;$AT$4&amp;"0 &lt; 3 OR "&amp;$BI$4&amp;" &lt; 3 OR "&amp;$BX$4&amp;" &lt; 3) SAVE [MALE]=1 OTHERWISE [MALE]=0"</f>
        <v>CATI: IF THERE ARE ANY MEMBER WHO IS (1.18= 1) AND (2.10 &lt; 3 OR 2.13 &lt; 3 OR 2.16 &lt; 3) SAVE [MALE]=1 OTHERWISE [MALE]=0</v>
      </c>
      <c r="E69" s="985"/>
      <c r="F69" s="985"/>
      <c r="G69" s="985"/>
      <c r="H69" s="985"/>
      <c r="I69" s="985"/>
      <c r="J69" s="985"/>
      <c r="K69" s="985"/>
      <c r="L69" s="985"/>
      <c r="M69" s="985"/>
      <c r="N69" s="985"/>
      <c r="O69" s="985"/>
      <c r="P69" s="985"/>
      <c r="Q69" s="985"/>
      <c r="R69" s="985"/>
      <c r="S69" s="985"/>
      <c r="T69" s="985"/>
      <c r="U69" s="985"/>
      <c r="V69" s="985"/>
      <c r="W69" s="67" t="s">
        <v>197</v>
      </c>
    </row>
  </sheetData>
  <mergeCells count="341">
    <mergeCell ref="D63:T63"/>
    <mergeCell ref="D65:T65"/>
    <mergeCell ref="D67:V67"/>
    <mergeCell ref="D69:V69"/>
    <mergeCell ref="CE13:CH14"/>
    <mergeCell ref="CE16:CH17"/>
    <mergeCell ref="D61:T61"/>
    <mergeCell ref="BI37:BO38"/>
    <mergeCell ref="CI33:CL34"/>
    <mergeCell ref="CI39:CL40"/>
    <mergeCell ref="CI31:CL32"/>
    <mergeCell ref="BP31:BQ32"/>
    <mergeCell ref="CI21:CL22"/>
    <mergeCell ref="BA13:BD14"/>
    <mergeCell ref="BA16:BD17"/>
    <mergeCell ref="BI18:BI19"/>
    <mergeCell ref="J37:O38"/>
    <mergeCell ref="D35:D36"/>
    <mergeCell ref="J39:O40"/>
    <mergeCell ref="T35:W36"/>
    <mergeCell ref="T37:W38"/>
    <mergeCell ref="AG33:AI34"/>
    <mergeCell ref="J35:O36"/>
    <mergeCell ref="J27:O28"/>
    <mergeCell ref="BP39:BQ40"/>
    <mergeCell ref="BP37:BQ38"/>
    <mergeCell ref="CI35:CL36"/>
    <mergeCell ref="CI37:CL38"/>
    <mergeCell ref="CG35:CH36"/>
    <mergeCell ref="CE33:CF34"/>
    <mergeCell ref="CG33:CH34"/>
    <mergeCell ref="CG37:CH38"/>
    <mergeCell ref="BR37:BS38"/>
    <mergeCell ref="CE35:CF36"/>
    <mergeCell ref="BT37:BW38"/>
    <mergeCell ref="BX37:CD38"/>
    <mergeCell ref="BX33:CD34"/>
    <mergeCell ref="BT35:BW36"/>
    <mergeCell ref="BR35:BS36"/>
    <mergeCell ref="CE39:CF40"/>
    <mergeCell ref="CE37:CF38"/>
    <mergeCell ref="BT33:BW34"/>
    <mergeCell ref="CM18:CM19"/>
    <mergeCell ref="BJ15:BM16"/>
    <mergeCell ref="BJ18:BM19"/>
    <mergeCell ref="CM23:CT24"/>
    <mergeCell ref="CM29:CT30"/>
    <mergeCell ref="CM21:CT22"/>
    <mergeCell ref="BX31:CD32"/>
    <mergeCell ref="CM31:CT32"/>
    <mergeCell ref="BX29:CD30"/>
    <mergeCell ref="CE31:CF32"/>
    <mergeCell ref="CG31:CH32"/>
    <mergeCell ref="CE29:CF30"/>
    <mergeCell ref="CG29:CH30"/>
    <mergeCell ref="CI25:CL26"/>
    <mergeCell ref="BT29:BW30"/>
    <mergeCell ref="BT31:BW32"/>
    <mergeCell ref="CI23:CL24"/>
    <mergeCell ref="CI27:CL28"/>
    <mergeCell ref="CI29:CL30"/>
    <mergeCell ref="CE27:CF28"/>
    <mergeCell ref="CG27:CH28"/>
    <mergeCell ref="BR27:BS28"/>
    <mergeCell ref="BI27:BO28"/>
    <mergeCell ref="BR29:BS30"/>
    <mergeCell ref="CU2:CY3"/>
    <mergeCell ref="BA8:BD9"/>
    <mergeCell ref="BP8:BS9"/>
    <mergeCell ref="CE8:CH9"/>
    <mergeCell ref="CM8:CT9"/>
    <mergeCell ref="CM5:CT7"/>
    <mergeCell ref="CG21:CH22"/>
    <mergeCell ref="CE23:CF24"/>
    <mergeCell ref="CG23:CH24"/>
    <mergeCell ref="BX18:BX19"/>
    <mergeCell ref="BN18:BN19"/>
    <mergeCell ref="BO18:BO19"/>
    <mergeCell ref="CU21:CY22"/>
    <mergeCell ref="CU23:CY24"/>
    <mergeCell ref="CE21:CF22"/>
    <mergeCell ref="CI5:CL7"/>
    <mergeCell ref="CI20:CL20"/>
    <mergeCell ref="BE5:BH8"/>
    <mergeCell ref="CI11:CL12"/>
    <mergeCell ref="BY20:CB20"/>
    <mergeCell ref="BI21:BO22"/>
    <mergeCell ref="BI23:BO24"/>
    <mergeCell ref="BE23:BH24"/>
    <mergeCell ref="BT21:BW22"/>
    <mergeCell ref="AT39:AZ40"/>
    <mergeCell ref="AN39:AS40"/>
    <mergeCell ref="X37:AB38"/>
    <mergeCell ref="AC37:AF38"/>
    <mergeCell ref="P37:S38"/>
    <mergeCell ref="AJ37:AM38"/>
    <mergeCell ref="AC35:AF36"/>
    <mergeCell ref="AG39:AI40"/>
    <mergeCell ref="AJ39:AM40"/>
    <mergeCell ref="AJ35:AM36"/>
    <mergeCell ref="AG35:AI36"/>
    <mergeCell ref="AG37:AI38"/>
    <mergeCell ref="T39:W40"/>
    <mergeCell ref="X35:AB36"/>
    <mergeCell ref="X39:AB40"/>
    <mergeCell ref="AC39:AF40"/>
    <mergeCell ref="CU5:CY7"/>
    <mergeCell ref="BY13:CB14"/>
    <mergeCell ref="CN18:CP19"/>
    <mergeCell ref="J5:O7"/>
    <mergeCell ref="CI16:CL19"/>
    <mergeCell ref="AN4:AS4"/>
    <mergeCell ref="AT21:AZ22"/>
    <mergeCell ref="X21:AB22"/>
    <mergeCell ref="AN10:AS11"/>
    <mergeCell ref="AY18:AY19"/>
    <mergeCell ref="AN5:AS7"/>
    <mergeCell ref="P5:S7"/>
    <mergeCell ref="BY18:CB19"/>
    <mergeCell ref="BT5:BW7"/>
    <mergeCell ref="CE20:CF20"/>
    <mergeCell ref="CG20:CH20"/>
    <mergeCell ref="BP20:BQ20"/>
    <mergeCell ref="CD18:CD19"/>
    <mergeCell ref="CU4:CY4"/>
    <mergeCell ref="AU15:AX16"/>
    <mergeCell ref="P4:S4"/>
    <mergeCell ref="AC21:AF22"/>
    <mergeCell ref="J21:O22"/>
    <mergeCell ref="T21:W22"/>
    <mergeCell ref="D5:I7"/>
    <mergeCell ref="BP5:BS7"/>
    <mergeCell ref="BA5:BD7"/>
    <mergeCell ref="BE21:BH22"/>
    <mergeCell ref="J4:O4"/>
    <mergeCell ref="BA21:BB22"/>
    <mergeCell ref="BA20:BB20"/>
    <mergeCell ref="AJ4:AM4"/>
    <mergeCell ref="CE5:CH7"/>
    <mergeCell ref="X9:AB10"/>
    <mergeCell ref="T4:W4"/>
    <mergeCell ref="T5:W10"/>
    <mergeCell ref="AG5:AI10"/>
    <mergeCell ref="BR20:BS20"/>
    <mergeCell ref="BI5:BO6"/>
    <mergeCell ref="BX5:CD6"/>
    <mergeCell ref="BI7:BO8"/>
    <mergeCell ref="BI9:BO10"/>
    <mergeCell ref="AJ12:AM14"/>
    <mergeCell ref="J9:O12"/>
    <mergeCell ref="BX9:CD10"/>
    <mergeCell ref="AT9:AZ10"/>
    <mergeCell ref="AC5:AF10"/>
    <mergeCell ref="K16:M17"/>
    <mergeCell ref="D27:D28"/>
    <mergeCell ref="P27:S28"/>
    <mergeCell ref="D23:D24"/>
    <mergeCell ref="P21:S22"/>
    <mergeCell ref="D25:D26"/>
    <mergeCell ref="X29:AB30"/>
    <mergeCell ref="P25:S26"/>
    <mergeCell ref="P33:S34"/>
    <mergeCell ref="P23:S24"/>
    <mergeCell ref="T23:W24"/>
    <mergeCell ref="T25:W26"/>
    <mergeCell ref="J25:O26"/>
    <mergeCell ref="X23:AB24"/>
    <mergeCell ref="J29:O30"/>
    <mergeCell ref="T27:W28"/>
    <mergeCell ref="J31:O32"/>
    <mergeCell ref="J33:O34"/>
    <mergeCell ref="T33:W34"/>
    <mergeCell ref="X33:AB34"/>
    <mergeCell ref="X31:AB32"/>
    <mergeCell ref="X27:AB28"/>
    <mergeCell ref="D39:D40"/>
    <mergeCell ref="D37:D38"/>
    <mergeCell ref="P39:S40"/>
    <mergeCell ref="P35:S36"/>
    <mergeCell ref="AJ33:AM34"/>
    <mergeCell ref="AC33:AF34"/>
    <mergeCell ref="D29:D30"/>
    <mergeCell ref="D31:D32"/>
    <mergeCell ref="P29:S30"/>
    <mergeCell ref="P31:S32"/>
    <mergeCell ref="AC31:AF32"/>
    <mergeCell ref="T29:W30"/>
    <mergeCell ref="T31:W32"/>
    <mergeCell ref="D33:D34"/>
    <mergeCell ref="AJ29:AM30"/>
    <mergeCell ref="AJ31:AM32"/>
    <mergeCell ref="AG31:AI32"/>
    <mergeCell ref="AC29:AF30"/>
    <mergeCell ref="AG29:AI30"/>
    <mergeCell ref="CU27:CY28"/>
    <mergeCell ref="CU29:CY30"/>
    <mergeCell ref="CU31:CY32"/>
    <mergeCell ref="CU33:CY34"/>
    <mergeCell ref="CU35:CY36"/>
    <mergeCell ref="CU37:CY38"/>
    <mergeCell ref="CU39:CY40"/>
    <mergeCell ref="CM25:CT26"/>
    <mergeCell ref="CM33:CT34"/>
    <mergeCell ref="CM35:CT36"/>
    <mergeCell ref="CM27:CT28"/>
    <mergeCell ref="CM37:CT38"/>
    <mergeCell ref="CU25:CY26"/>
    <mergeCell ref="CM39:CT40"/>
    <mergeCell ref="C39:C40"/>
    <mergeCell ref="C37:C38"/>
    <mergeCell ref="C33:C34"/>
    <mergeCell ref="C31:C32"/>
    <mergeCell ref="C35:C36"/>
    <mergeCell ref="C29:C30"/>
    <mergeCell ref="C27:C28"/>
    <mergeCell ref="C23:C24"/>
    <mergeCell ref="C21:C22"/>
    <mergeCell ref="C4:C20"/>
    <mergeCell ref="C25:C26"/>
    <mergeCell ref="BC23:BD24"/>
    <mergeCell ref="D21:H22"/>
    <mergeCell ref="P3:S3"/>
    <mergeCell ref="P10:S11"/>
    <mergeCell ref="P12:S13"/>
    <mergeCell ref="P19:S19"/>
    <mergeCell ref="AG21:AI22"/>
    <mergeCell ref="AJ5:AM7"/>
    <mergeCell ref="AU13:AX14"/>
    <mergeCell ref="X5:AB8"/>
    <mergeCell ref="AJ23:AM24"/>
    <mergeCell ref="AJ25:AM26"/>
    <mergeCell ref="AJ21:AM22"/>
    <mergeCell ref="AT23:AZ24"/>
    <mergeCell ref="X20:AB20"/>
    <mergeCell ref="D11:I13"/>
    <mergeCell ref="E17:I18"/>
    <mergeCell ref="BC20:BD20"/>
    <mergeCell ref="AN8:AS8"/>
    <mergeCell ref="AZ18:AZ19"/>
    <mergeCell ref="X25:AB26"/>
    <mergeCell ref="BA25:BB26"/>
    <mergeCell ref="CE25:CF26"/>
    <mergeCell ref="CG25:CH26"/>
    <mergeCell ref="BP21:BQ22"/>
    <mergeCell ref="BP23:BQ24"/>
    <mergeCell ref="BR21:BS22"/>
    <mergeCell ref="BI25:BO26"/>
    <mergeCell ref="AN21:AS22"/>
    <mergeCell ref="AN23:AS24"/>
    <mergeCell ref="BT16:BW19"/>
    <mergeCell ref="BC25:BD26"/>
    <mergeCell ref="AT18:AT19"/>
    <mergeCell ref="BT25:BW26"/>
    <mergeCell ref="BT23:BW24"/>
    <mergeCell ref="BE25:BH26"/>
    <mergeCell ref="BA23:BB24"/>
    <mergeCell ref="AN25:AS26"/>
    <mergeCell ref="BC21:BD22"/>
    <mergeCell ref="AT25:AZ26"/>
    <mergeCell ref="AU18:AX19"/>
    <mergeCell ref="BJ20:BM20"/>
    <mergeCell ref="BP27:BQ28"/>
    <mergeCell ref="AT29:AZ30"/>
    <mergeCell ref="BA35:BB36"/>
    <mergeCell ref="BC35:BD36"/>
    <mergeCell ref="BT27:BW28"/>
    <mergeCell ref="BP33:BQ34"/>
    <mergeCell ref="BR33:BS34"/>
    <mergeCell ref="BA29:BB30"/>
    <mergeCell ref="BC29:BD30"/>
    <mergeCell ref="BA31:BB32"/>
    <mergeCell ref="BC31:BD32"/>
    <mergeCell ref="BA27:BB28"/>
    <mergeCell ref="BC27:BD28"/>
    <mergeCell ref="AT27:AZ28"/>
    <mergeCell ref="BA37:BB38"/>
    <mergeCell ref="BC37:BD38"/>
    <mergeCell ref="AN37:AS38"/>
    <mergeCell ref="AT37:AZ38"/>
    <mergeCell ref="AT35:AZ36"/>
    <mergeCell ref="BE29:BH30"/>
    <mergeCell ref="BE31:BH32"/>
    <mergeCell ref="AT31:AZ32"/>
    <mergeCell ref="AC23:AF24"/>
    <mergeCell ref="AN31:AS32"/>
    <mergeCell ref="BE27:BH28"/>
    <mergeCell ref="AJ27:AM28"/>
    <mergeCell ref="AG25:AI26"/>
    <mergeCell ref="AN33:AS34"/>
    <mergeCell ref="AG27:AI28"/>
    <mergeCell ref="AC27:AF28"/>
    <mergeCell ref="AN27:AS28"/>
    <mergeCell ref="AN29:AS30"/>
    <mergeCell ref="CZ7:DB11"/>
    <mergeCell ref="CZ5:DB5"/>
    <mergeCell ref="BY15:CB16"/>
    <mergeCell ref="BJ13:BM14"/>
    <mergeCell ref="BP13:BS14"/>
    <mergeCell ref="BT11:BW12"/>
    <mergeCell ref="BI39:BO40"/>
    <mergeCell ref="BP29:BQ30"/>
    <mergeCell ref="BE33:BH34"/>
    <mergeCell ref="BE39:BH40"/>
    <mergeCell ref="BE37:BH38"/>
    <mergeCell ref="BE11:BH12"/>
    <mergeCell ref="BT39:BW40"/>
    <mergeCell ref="BP35:BQ36"/>
    <mergeCell ref="BX23:CD24"/>
    <mergeCell ref="BX21:CD22"/>
    <mergeCell ref="BR23:BS24"/>
    <mergeCell ref="BP25:BQ26"/>
    <mergeCell ref="BR25:BS26"/>
    <mergeCell ref="CC18:CC19"/>
    <mergeCell ref="BP16:BS17"/>
    <mergeCell ref="BR31:BS32"/>
    <mergeCell ref="BI29:BO30"/>
    <mergeCell ref="BI31:BO32"/>
    <mergeCell ref="BC39:BD40"/>
    <mergeCell ref="BA39:BB40"/>
    <mergeCell ref="D58:V58"/>
    <mergeCell ref="BX7:CD8"/>
    <mergeCell ref="AT5:AZ6"/>
    <mergeCell ref="BE16:BH19"/>
    <mergeCell ref="CG39:CH40"/>
    <mergeCell ref="BI35:BO36"/>
    <mergeCell ref="BA33:BB34"/>
    <mergeCell ref="BC33:BD34"/>
    <mergeCell ref="BI33:BO34"/>
    <mergeCell ref="AT33:AZ34"/>
    <mergeCell ref="AN35:AS36"/>
    <mergeCell ref="BE35:BH36"/>
    <mergeCell ref="BX39:CD40"/>
    <mergeCell ref="BX27:CD28"/>
    <mergeCell ref="BX35:CD36"/>
    <mergeCell ref="AC25:AF26"/>
    <mergeCell ref="BR39:BS40"/>
    <mergeCell ref="BX25:CD26"/>
    <mergeCell ref="P8:S9"/>
    <mergeCell ref="P15:S17"/>
    <mergeCell ref="AG23:AI24"/>
    <mergeCell ref="J23:O24"/>
  </mergeCells>
  <phoneticPr fontId="9" type="noConversion"/>
  <pageMargins left="0.25" right="0.5" top="0.5" bottom="1" header="0.5" footer="0"/>
  <pageSetup paperSize="9" scale="32" fitToWidth="2" orientation="landscape" horizontalDpi="4294967292" verticalDpi="4294967292" r:id="rId1"/>
  <colBreaks count="1" manualBreakCount="1">
    <brk id="45" max="6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J55"/>
  <sheetViews>
    <sheetView showGridLines="0" view="pageBreakPreview" topLeftCell="E14" zoomScaleNormal="140" zoomScaleSheetLayoutView="100" workbookViewId="0">
      <selection activeCell="A3" sqref="A3"/>
    </sheetView>
  </sheetViews>
  <sheetFormatPr defaultColWidth="4.33203125" defaultRowHeight="11.5" x14ac:dyDescent="0.25"/>
  <cols>
    <col min="1" max="12" width="4.33203125" style="9"/>
    <col min="13" max="13" width="4.33203125" style="85"/>
    <col min="14" max="16" width="4.33203125" style="9"/>
    <col min="17" max="17" width="4.5" style="9" customWidth="1"/>
    <col min="18" max="18" width="6.08203125" style="9" bestFit="1" customWidth="1"/>
    <col min="19" max="26" width="4.33203125" style="9"/>
    <col min="27" max="27" width="4.83203125" style="9" bestFit="1" customWidth="1"/>
    <col min="28" max="29" width="4.58203125" style="9" customWidth="1"/>
    <col min="30" max="16384" width="4.33203125" style="9"/>
  </cols>
  <sheetData>
    <row r="1" spans="1:62" s="67" customFormat="1" ht="16.399999999999999" customHeight="1" x14ac:dyDescent="0.25">
      <c r="A1" s="7"/>
      <c r="C1" s="16" t="s">
        <v>198</v>
      </c>
      <c r="D1" s="16"/>
      <c r="E1" s="16"/>
      <c r="F1" s="16"/>
      <c r="G1" s="16"/>
      <c r="H1" s="16"/>
      <c r="I1" s="16"/>
      <c r="J1" s="16"/>
      <c r="K1" s="16"/>
      <c r="L1" s="16"/>
      <c r="M1" s="138"/>
      <c r="N1" s="16"/>
      <c r="O1" s="16"/>
      <c r="P1" s="16"/>
      <c r="Q1" s="16"/>
      <c r="R1" s="16"/>
      <c r="S1" s="16"/>
      <c r="T1" s="16"/>
      <c r="U1" s="16"/>
      <c r="V1" s="16"/>
      <c r="W1" s="960" t="str">
        <f>"CATI:  IF w_hcountry=676 AND "&amp;'1.HHroster'!$K$32&amp; " &gt;=10 GO TO "&amp;W4&amp;" OTHERWISE GO TO "&amp;AE4</f>
        <v>CATI:  IF w_hcountry=676 AND 1.19 &gt;=10 GO TO 3.05 OTHERWISE GO TO 3.07</v>
      </c>
      <c r="X1" s="960"/>
      <c r="Y1" s="960"/>
      <c r="Z1" s="960"/>
      <c r="AA1" s="16"/>
      <c r="AB1" s="16"/>
      <c r="AC1" s="16"/>
      <c r="AD1" s="16"/>
      <c r="AE1" s="960" t="str">
        <f>"CATI:  IF w_hcountry=678 AND "&amp;'1.HHroster'!$K$32&amp; " &gt;=10 GO TO "&amp;AE4&amp;" OTHERWISE GO TO "&amp;AM4</f>
        <v>CATI:  IF w_hcountry=678 AND 1.19 &gt;=10 GO TO 3.07 OTHERWISE GO TO 3.09</v>
      </c>
      <c r="AF1" s="960"/>
      <c r="AG1" s="960"/>
      <c r="AH1" s="960"/>
      <c r="AI1" s="16"/>
      <c r="AJ1" s="16"/>
      <c r="AK1" s="16"/>
      <c r="AL1" s="16"/>
      <c r="AM1" s="960" t="str">
        <f>"CATI:  IF w_hcountry=678 AND "&amp;'1.HHroster'!$K$32&amp; " &gt;=10 GO TO "&amp;AM4&amp;" OTHERWISE GO TO "&amp;AU4</f>
        <v>CATI:  IF w_hcountry=678 AND 1.19 &gt;=10 GO TO 3.09 OTHERWISE GO TO 3.11</v>
      </c>
      <c r="AN1" s="960"/>
      <c r="AO1" s="960"/>
      <c r="AP1" s="960"/>
      <c r="AU1" s="960" t="str">
        <f>"CATI:  IF w_hcountry=686 AND "&amp;'1.HHroster'!$K$32&amp; " &gt;=10 GO TO "&amp;AU4&amp;" OTHERWISE GO TO "&amp;BC4</f>
        <v>CATI:  IF w_hcountry=686 AND 1.19 &gt;=10 GO TO 3.11 OTHERWISE GO TO 3.13</v>
      </c>
      <c r="AV1" s="960"/>
      <c r="AW1" s="960"/>
      <c r="AX1" s="960"/>
      <c r="AY1" s="16"/>
      <c r="AZ1" s="16"/>
      <c r="BA1" s="16"/>
      <c r="BB1" s="16"/>
      <c r="BC1" s="960" t="str">
        <f>"CATI:  IF "&amp;'1.HHroster'!$K$32&amp; " &gt;=10 GO TO "&amp;BC4&amp;" OTHERWISE GO TO NEXT SECTION"</f>
        <v>CATI:  IF 1.19 &gt;=10 GO TO 3.13 OTHERWISE GO TO NEXT SECTION</v>
      </c>
      <c r="BD1" s="960"/>
      <c r="BE1" s="960"/>
      <c r="BF1" s="960"/>
      <c r="BG1" s="16"/>
      <c r="BH1" s="16"/>
    </row>
    <row r="2" spans="1:62" s="67" customFormat="1" ht="16.399999999999999" customHeight="1" x14ac:dyDescent="0.25">
      <c r="C2" s="61"/>
      <c r="Q2" s="16"/>
      <c r="R2" s="16"/>
      <c r="S2" s="16"/>
      <c r="T2" s="16"/>
      <c r="U2" s="16"/>
      <c r="V2" s="16"/>
      <c r="W2" s="960"/>
      <c r="X2" s="960"/>
      <c r="Y2" s="960"/>
      <c r="Z2" s="960"/>
      <c r="AA2" s="125"/>
      <c r="AB2" s="125"/>
      <c r="AC2" s="125"/>
      <c r="AD2" s="125"/>
      <c r="AE2" s="960"/>
      <c r="AF2" s="960"/>
      <c r="AG2" s="960"/>
      <c r="AH2" s="960"/>
      <c r="AI2" s="125"/>
      <c r="AJ2" s="125"/>
      <c r="AK2" s="125"/>
      <c r="AL2" s="125"/>
      <c r="AM2" s="960"/>
      <c r="AN2" s="960"/>
      <c r="AO2" s="960"/>
      <c r="AP2" s="960"/>
      <c r="AU2" s="960"/>
      <c r="AV2" s="960"/>
      <c r="AW2" s="960"/>
      <c r="AX2" s="960"/>
      <c r="AY2" s="125"/>
      <c r="BA2" s="125"/>
      <c r="BB2" s="125"/>
      <c r="BC2" s="960"/>
      <c r="BD2" s="960"/>
      <c r="BE2" s="960"/>
      <c r="BF2" s="960"/>
      <c r="BG2" s="125"/>
      <c r="BH2" s="125"/>
    </row>
    <row r="3" spans="1:62" ht="16.399999999999999" customHeight="1" x14ac:dyDescent="0.25">
      <c r="D3" s="960" t="str">
        <f>"CATI: IF "&amp;'1.HHroster'!K32&amp;" &gt;= 4 GO TO "&amp;D4&amp;" OTHERWISE GO TO THE NEXT SECTION"</f>
        <v>CATI: IF 1.19 &gt;= 4 GO TO 3.01 OTHERWISE GO TO THE NEXT SECTION</v>
      </c>
      <c r="E3" s="960"/>
      <c r="F3" s="960"/>
      <c r="G3" s="960"/>
      <c r="H3" s="960"/>
      <c r="I3" s="960"/>
      <c r="J3" s="960"/>
      <c r="K3" s="960"/>
      <c r="L3" s="960"/>
      <c r="M3" s="960"/>
      <c r="N3" s="960"/>
      <c r="O3" s="960"/>
      <c r="P3" s="960"/>
      <c r="Q3" s="16"/>
      <c r="R3" s="16"/>
      <c r="S3" s="16"/>
      <c r="T3" s="16"/>
      <c r="U3" s="16"/>
      <c r="V3" s="16"/>
      <c r="W3" s="960"/>
      <c r="X3" s="960"/>
      <c r="Y3" s="960"/>
      <c r="Z3" s="960"/>
      <c r="AA3" s="73"/>
      <c r="AB3" s="73"/>
      <c r="AC3" s="73"/>
      <c r="AD3" s="73"/>
      <c r="AE3" s="960"/>
      <c r="AF3" s="960"/>
      <c r="AG3" s="960"/>
      <c r="AH3" s="960"/>
      <c r="AI3" s="73"/>
      <c r="AJ3" s="73"/>
      <c r="AK3" s="73"/>
      <c r="AL3" s="73"/>
      <c r="AM3" s="960"/>
      <c r="AN3" s="960"/>
      <c r="AO3" s="960"/>
      <c r="AP3" s="960"/>
      <c r="AU3" s="960"/>
      <c r="AV3" s="960"/>
      <c r="AW3" s="960"/>
      <c r="AX3" s="960"/>
      <c r="AY3" s="125"/>
      <c r="AZ3" s="73"/>
      <c r="BA3" s="73"/>
      <c r="BB3" s="73"/>
      <c r="BC3" s="960"/>
      <c r="BD3" s="960"/>
      <c r="BE3" s="960"/>
      <c r="BF3" s="960"/>
      <c r="BG3" s="73"/>
      <c r="BH3" s="73"/>
    </row>
    <row r="4" spans="1:62" ht="16.399999999999999" customHeight="1" x14ac:dyDescent="0.25">
      <c r="C4" s="1043" t="s">
        <v>62</v>
      </c>
      <c r="D4" s="804">
        <v>3.01</v>
      </c>
      <c r="E4" s="802"/>
      <c r="F4" s="802"/>
      <c r="G4" s="802"/>
      <c r="H4" s="803"/>
      <c r="I4" s="804">
        <f>D4+0.01</f>
        <v>3.0199999999999996</v>
      </c>
      <c r="J4" s="802"/>
      <c r="K4" s="802"/>
      <c r="L4" s="803"/>
      <c r="M4" s="839">
        <f>I4+0.01</f>
        <v>3.0299999999999994</v>
      </c>
      <c r="N4" s="777"/>
      <c r="O4" s="777"/>
      <c r="P4" s="777"/>
      <c r="Q4" s="805"/>
      <c r="R4" s="755">
        <f>M4+0.01</f>
        <v>3.0399999999999991</v>
      </c>
      <c r="S4" s="755"/>
      <c r="T4" s="755"/>
      <c r="U4" s="755"/>
      <c r="V4" s="755"/>
      <c r="W4" s="801">
        <f>R4+0.01</f>
        <v>3.0499999999999989</v>
      </c>
      <c r="X4" s="755"/>
      <c r="Y4" s="755"/>
      <c r="Z4" s="755"/>
      <c r="AA4" s="801">
        <f>W4+0.01</f>
        <v>3.0599999999999987</v>
      </c>
      <c r="AB4" s="755"/>
      <c r="AC4" s="755"/>
      <c r="AD4" s="755"/>
      <c r="AE4" s="801">
        <f>AA4+0.01</f>
        <v>3.0699999999999985</v>
      </c>
      <c r="AF4" s="755"/>
      <c r="AG4" s="755"/>
      <c r="AH4" s="755"/>
      <c r="AI4" s="801">
        <f>AE4+0.01</f>
        <v>3.0799999999999983</v>
      </c>
      <c r="AJ4" s="755"/>
      <c r="AK4" s="755"/>
      <c r="AL4" s="755"/>
      <c r="AM4" s="801">
        <f>AI4+0.01</f>
        <v>3.0899999999999981</v>
      </c>
      <c r="AN4" s="755"/>
      <c r="AO4" s="755"/>
      <c r="AP4" s="755"/>
      <c r="AQ4" s="801">
        <f>AM4+0.01</f>
        <v>3.0999999999999979</v>
      </c>
      <c r="AR4" s="755"/>
      <c r="AS4" s="755"/>
      <c r="AT4" s="755"/>
      <c r="AU4" s="801">
        <f>AQ4+0.01</f>
        <v>3.1099999999999977</v>
      </c>
      <c r="AV4" s="755"/>
      <c r="AW4" s="755"/>
      <c r="AX4" s="755"/>
      <c r="AY4" s="801">
        <f>AU4+0.01</f>
        <v>3.1199999999999974</v>
      </c>
      <c r="AZ4" s="755"/>
      <c r="BA4" s="755"/>
      <c r="BB4" s="755"/>
      <c r="BC4" s="801">
        <f>AY4+0.01</f>
        <v>3.1299999999999972</v>
      </c>
      <c r="BD4" s="755"/>
      <c r="BE4" s="755"/>
      <c r="BF4" s="755"/>
      <c r="BG4" s="801">
        <f>BC4+0.01</f>
        <v>3.139999999999997</v>
      </c>
      <c r="BH4" s="755"/>
      <c r="BI4" s="755"/>
      <c r="BJ4" s="763"/>
    </row>
    <row r="5" spans="1:62" s="67" customFormat="1" ht="23.5" customHeight="1" x14ac:dyDescent="0.25">
      <c r="C5" s="1044"/>
      <c r="D5" s="922" t="s">
        <v>199</v>
      </c>
      <c r="E5" s="923"/>
      <c r="F5" s="923"/>
      <c r="G5" s="923"/>
      <c r="H5" s="958"/>
      <c r="I5" s="922" t="s">
        <v>200</v>
      </c>
      <c r="J5" s="923"/>
      <c r="K5" s="923"/>
      <c r="L5" s="958"/>
      <c r="M5" s="922" t="s">
        <v>201</v>
      </c>
      <c r="N5" s="923"/>
      <c r="O5" s="923"/>
      <c r="P5" s="923"/>
      <c r="Q5" s="958"/>
      <c r="R5" s="947" t="s">
        <v>202</v>
      </c>
      <c r="S5" s="948"/>
      <c r="T5" s="948"/>
      <c r="U5" s="948"/>
      <c r="V5" s="949"/>
      <c r="W5" s="975" t="s">
        <v>203</v>
      </c>
      <c r="X5" s="976"/>
      <c r="Y5" s="976"/>
      <c r="Z5" s="976"/>
      <c r="AA5" s="975" t="s">
        <v>204</v>
      </c>
      <c r="AB5" s="976"/>
      <c r="AC5" s="976"/>
      <c r="AD5" s="977"/>
      <c r="AE5" s="976" t="s">
        <v>205</v>
      </c>
      <c r="AF5" s="976"/>
      <c r="AG5" s="976"/>
      <c r="AH5" s="977"/>
      <c r="AI5" s="922" t="s">
        <v>206</v>
      </c>
      <c r="AJ5" s="923"/>
      <c r="AK5" s="923"/>
      <c r="AL5" s="923"/>
      <c r="AM5" s="975" t="s">
        <v>207</v>
      </c>
      <c r="AN5" s="976"/>
      <c r="AO5" s="976"/>
      <c r="AP5" s="977"/>
      <c r="AQ5" s="923" t="s">
        <v>208</v>
      </c>
      <c r="AR5" s="923"/>
      <c r="AS5" s="923"/>
      <c r="AT5" s="923"/>
      <c r="AU5" s="975" t="s">
        <v>209</v>
      </c>
      <c r="AV5" s="976"/>
      <c r="AW5" s="976"/>
      <c r="AX5" s="977"/>
      <c r="AY5" s="923" t="s">
        <v>210</v>
      </c>
      <c r="AZ5" s="923"/>
      <c r="BA5" s="923"/>
      <c r="BB5" s="958"/>
      <c r="BC5" s="922" t="s">
        <v>211</v>
      </c>
      <c r="BD5" s="923"/>
      <c r="BE5" s="923"/>
      <c r="BF5" s="923"/>
      <c r="BG5" s="975" t="s">
        <v>212</v>
      </c>
      <c r="BH5" s="976"/>
      <c r="BI5" s="976"/>
      <c r="BJ5" s="977"/>
    </row>
    <row r="6" spans="1:62" s="67" customFormat="1" ht="16.399999999999999" customHeight="1" x14ac:dyDescent="0.25">
      <c r="C6" s="1044"/>
      <c r="D6" s="922"/>
      <c r="E6" s="923"/>
      <c r="F6" s="923"/>
      <c r="G6" s="923"/>
      <c r="H6" s="958"/>
      <c r="I6" s="922"/>
      <c r="J6" s="923"/>
      <c r="K6" s="923"/>
      <c r="L6" s="958"/>
      <c r="M6" s="922"/>
      <c r="N6" s="923"/>
      <c r="O6" s="923"/>
      <c r="P6" s="923"/>
      <c r="Q6" s="958"/>
      <c r="R6" s="950"/>
      <c r="S6" s="951"/>
      <c r="T6" s="951"/>
      <c r="U6" s="951"/>
      <c r="V6" s="952"/>
      <c r="W6" s="922"/>
      <c r="X6" s="923"/>
      <c r="Y6" s="923"/>
      <c r="Z6" s="923"/>
      <c r="AA6" s="922"/>
      <c r="AB6" s="923"/>
      <c r="AC6" s="923"/>
      <c r="AD6" s="958"/>
      <c r="AE6" s="923"/>
      <c r="AF6" s="923"/>
      <c r="AG6" s="923"/>
      <c r="AH6" s="958"/>
      <c r="AI6" s="922"/>
      <c r="AJ6" s="923"/>
      <c r="AK6" s="923"/>
      <c r="AL6" s="923"/>
      <c r="AM6" s="922"/>
      <c r="AN6" s="923"/>
      <c r="AO6" s="923"/>
      <c r="AP6" s="958"/>
      <c r="AQ6" s="923"/>
      <c r="AR6" s="923"/>
      <c r="AS6" s="923"/>
      <c r="AT6" s="923"/>
      <c r="AU6" s="922"/>
      <c r="AV6" s="923"/>
      <c r="AW6" s="923"/>
      <c r="AX6" s="958"/>
      <c r="AY6" s="923"/>
      <c r="AZ6" s="923"/>
      <c r="BA6" s="923"/>
      <c r="BB6" s="958"/>
      <c r="BC6" s="922"/>
      <c r="BD6" s="923"/>
      <c r="BE6" s="923"/>
      <c r="BF6" s="923"/>
      <c r="BG6" s="922"/>
      <c r="BH6" s="923"/>
      <c r="BI6" s="923"/>
      <c r="BJ6" s="958"/>
    </row>
    <row r="7" spans="1:62" s="67" customFormat="1" ht="16.399999999999999" customHeight="1" x14ac:dyDescent="0.25">
      <c r="C7" s="1146"/>
      <c r="D7" s="922"/>
      <c r="E7" s="923"/>
      <c r="F7" s="923"/>
      <c r="G7" s="923"/>
      <c r="H7" s="958"/>
      <c r="I7" s="922"/>
      <c r="J7" s="923"/>
      <c r="K7" s="923"/>
      <c r="L7" s="958"/>
      <c r="M7" s="922"/>
      <c r="N7" s="923"/>
      <c r="O7" s="923"/>
      <c r="P7" s="923"/>
      <c r="Q7" s="958"/>
      <c r="R7" s="950"/>
      <c r="S7" s="951"/>
      <c r="T7" s="951"/>
      <c r="U7" s="951"/>
      <c r="V7" s="952"/>
      <c r="W7" s="922"/>
      <c r="X7" s="923"/>
      <c r="Y7" s="923"/>
      <c r="Z7" s="923"/>
      <c r="AA7" s="922"/>
      <c r="AB7" s="923"/>
      <c r="AC7" s="923"/>
      <c r="AD7" s="958"/>
      <c r="AE7" s="923"/>
      <c r="AF7" s="923"/>
      <c r="AG7" s="923"/>
      <c r="AH7" s="958"/>
      <c r="AI7" s="922"/>
      <c r="AJ7" s="923"/>
      <c r="AK7" s="923"/>
      <c r="AL7" s="923"/>
      <c r="AM7" s="922"/>
      <c r="AN7" s="923"/>
      <c r="AO7" s="923"/>
      <c r="AP7" s="958"/>
      <c r="AQ7" s="923"/>
      <c r="AR7" s="923"/>
      <c r="AS7" s="923"/>
      <c r="AT7" s="923"/>
      <c r="AU7" s="922"/>
      <c r="AV7" s="923"/>
      <c r="AW7" s="923"/>
      <c r="AX7" s="958"/>
      <c r="AY7" s="923"/>
      <c r="AZ7" s="923"/>
      <c r="BA7" s="923"/>
      <c r="BB7" s="958"/>
      <c r="BC7" s="922"/>
      <c r="BD7" s="923"/>
      <c r="BE7" s="923"/>
      <c r="BF7" s="923"/>
      <c r="BG7" s="922"/>
      <c r="BH7" s="923"/>
      <c r="BI7" s="923"/>
      <c r="BJ7" s="958"/>
    </row>
    <row r="8" spans="1:62" ht="16.399999999999999" customHeight="1" x14ac:dyDescent="0.25">
      <c r="C8" s="1146"/>
      <c r="D8" s="814"/>
      <c r="E8" s="21"/>
      <c r="F8" s="21"/>
      <c r="G8" s="21"/>
      <c r="H8" s="111"/>
      <c r="I8" s="814"/>
      <c r="J8" s="21"/>
      <c r="K8" s="21"/>
      <c r="L8" s="111"/>
      <c r="M8" s="145"/>
      <c r="N8" s="145"/>
      <c r="O8" s="145"/>
      <c r="P8" s="145"/>
      <c r="Q8" s="290"/>
      <c r="R8" s="832"/>
      <c r="S8" s="1"/>
      <c r="T8" s="1"/>
      <c r="U8" s="1"/>
      <c r="V8" s="1"/>
      <c r="W8" s="780"/>
      <c r="X8" s="145"/>
      <c r="Y8" s="145"/>
      <c r="Z8" s="145"/>
      <c r="AA8" s="782"/>
      <c r="AB8" s="353"/>
      <c r="AC8" s="353"/>
      <c r="AD8" s="293"/>
      <c r="AE8" s="145"/>
      <c r="AF8" s="145"/>
      <c r="AG8" s="145"/>
      <c r="AH8" s="290"/>
      <c r="AI8" s="145"/>
      <c r="AJ8" s="145"/>
      <c r="AK8" s="32"/>
      <c r="AL8" s="145"/>
      <c r="AM8" s="780"/>
      <c r="AN8" s="145"/>
      <c r="AO8" s="145"/>
      <c r="AP8" s="290"/>
      <c r="AQ8" s="145"/>
      <c r="AR8" s="145"/>
      <c r="AS8" s="145"/>
      <c r="AT8" s="145"/>
      <c r="AU8" s="780"/>
      <c r="AV8" s="145"/>
      <c r="AW8" s="145"/>
      <c r="AX8" s="290"/>
      <c r="AY8" s="145"/>
      <c r="AZ8" s="145"/>
      <c r="BA8" s="145"/>
      <c r="BB8" s="289"/>
      <c r="BC8" s="288"/>
      <c r="BD8" s="145"/>
      <c r="BE8" s="145"/>
      <c r="BF8" s="145"/>
      <c r="BG8" s="780"/>
      <c r="BH8" s="145"/>
      <c r="BI8" s="145"/>
      <c r="BJ8" s="290"/>
    </row>
    <row r="9" spans="1:62" ht="15" customHeight="1" x14ac:dyDescent="0.25">
      <c r="C9" s="1146"/>
      <c r="D9" s="814"/>
      <c r="E9" s="21"/>
      <c r="F9" s="21"/>
      <c r="G9" s="21"/>
      <c r="H9" s="111"/>
      <c r="I9" s="814"/>
      <c r="J9" s="21"/>
      <c r="K9" s="21"/>
      <c r="L9" s="111"/>
      <c r="M9" s="476">
        <v>0</v>
      </c>
      <c r="N9" s="372" t="s">
        <v>213</v>
      </c>
      <c r="O9" s="528"/>
      <c r="P9" s="86" t="s">
        <v>144</v>
      </c>
      <c r="Q9" s="63">
        <f>W4</f>
        <v>3.0499999999999989</v>
      </c>
      <c r="R9" s="840">
        <v>0</v>
      </c>
      <c r="S9" s="146" t="s">
        <v>213</v>
      </c>
      <c r="T9" s="310"/>
      <c r="U9" s="29"/>
      <c r="V9" s="29"/>
      <c r="W9" s="780" t="s">
        <v>136</v>
      </c>
      <c r="X9" s="145"/>
      <c r="Y9" s="145"/>
      <c r="Z9" s="145"/>
      <c r="AA9" s="782"/>
      <c r="AB9" s="353"/>
      <c r="AC9" s="353"/>
      <c r="AD9" s="293"/>
      <c r="AE9" s="145"/>
      <c r="AF9" s="145"/>
      <c r="AG9" s="145"/>
      <c r="AH9" s="290"/>
      <c r="AM9" s="780"/>
      <c r="AN9" s="145"/>
      <c r="AO9" s="145"/>
      <c r="AP9" s="290"/>
      <c r="AQ9" s="145"/>
      <c r="AR9" s="145"/>
      <c r="AS9" s="145"/>
      <c r="AT9" s="145"/>
      <c r="AU9" s="959" t="str">
        <f>"CATI: IF "&amp;$M$4&amp;"&gt;8 OR "&amp;$R$4&amp;" &gt;8 ASSIGN "&amp;AU4&amp;"=1"</f>
        <v>CATI: IF 3.03&gt;8 OR 3.04 &gt;8 ASSIGN 3.11=1</v>
      </c>
      <c r="AV9" s="960"/>
      <c r="AW9" s="960"/>
      <c r="AX9" s="961"/>
      <c r="AY9" s="959" t="str">
        <f>"CATI: IF "&amp;$M$4&amp;"&gt;8 OR "&amp;$R$4&amp;" &gt;8 ASSIGN "&amp;AY4&amp;"=1"</f>
        <v>CATI: IF 3.03&gt;8 OR 3.04 &gt;8 ASSIGN 3.12=1</v>
      </c>
      <c r="AZ9" s="960"/>
      <c r="BA9" s="960"/>
      <c r="BB9" s="961"/>
      <c r="BC9" s="288"/>
      <c r="BD9" s="145"/>
      <c r="BE9" s="145"/>
      <c r="BF9" s="145"/>
      <c r="BG9" s="816"/>
      <c r="BJ9" s="14"/>
    </row>
    <row r="10" spans="1:62" ht="16.399999999999999" customHeight="1" x14ac:dyDescent="0.25">
      <c r="C10" s="1044"/>
      <c r="D10" s="841"/>
      <c r="E10" s="24"/>
      <c r="F10" s="24"/>
      <c r="G10" s="24"/>
      <c r="H10" s="127"/>
      <c r="I10" s="841"/>
      <c r="J10" s="24"/>
      <c r="K10" s="24"/>
      <c r="L10" s="127"/>
      <c r="M10" s="154">
        <v>1</v>
      </c>
      <c r="N10" s="413" t="s">
        <v>214</v>
      </c>
      <c r="O10" s="528"/>
      <c r="P10" s="86" t="s">
        <v>144</v>
      </c>
      <c r="Q10" s="63">
        <f t="shared" ref="Q10:Q17" si="0">Q9</f>
        <v>3.0499999999999989</v>
      </c>
      <c r="R10" s="826">
        <v>1</v>
      </c>
      <c r="S10" s="24" t="s">
        <v>214</v>
      </c>
      <c r="T10" s="24"/>
      <c r="U10" s="24"/>
      <c r="V10" s="24"/>
      <c r="W10" s="780"/>
      <c r="X10" s="145"/>
      <c r="Y10" s="145"/>
      <c r="Z10" s="145"/>
      <c r="AA10" s="782"/>
      <c r="AB10" s="353"/>
      <c r="AC10" s="353"/>
      <c r="AD10" s="293"/>
      <c r="AE10" s="145"/>
      <c r="AF10" s="145"/>
      <c r="AG10" s="145"/>
      <c r="AH10" s="290"/>
      <c r="AI10" s="782"/>
      <c r="AJ10" s="353"/>
      <c r="AK10" s="353"/>
      <c r="AL10" s="353"/>
      <c r="AM10" s="780"/>
      <c r="AN10" s="145"/>
      <c r="AO10" s="145"/>
      <c r="AP10" s="290"/>
      <c r="AQ10" s="145"/>
      <c r="AR10" s="145"/>
      <c r="AS10" s="145"/>
      <c r="AT10" s="145"/>
      <c r="AU10" s="959"/>
      <c r="AV10" s="960"/>
      <c r="AW10" s="960"/>
      <c r="AX10" s="961"/>
      <c r="AY10" s="959"/>
      <c r="AZ10" s="960"/>
      <c r="BA10" s="960"/>
      <c r="BB10" s="961"/>
      <c r="BC10" s="288"/>
      <c r="BD10" s="145"/>
      <c r="BE10" s="145"/>
      <c r="BF10" s="145"/>
      <c r="BG10" s="782"/>
      <c r="BH10" s="353"/>
      <c r="BJ10" s="14"/>
    </row>
    <row r="11" spans="1:62" ht="16.399999999999999" customHeight="1" x14ac:dyDescent="0.25">
      <c r="C11" s="1044"/>
      <c r="D11" s="841"/>
      <c r="E11" s="24"/>
      <c r="F11" s="24"/>
      <c r="G11" s="24"/>
      <c r="H11" s="127"/>
      <c r="I11" s="841"/>
      <c r="J11" s="24"/>
      <c r="K11" s="24"/>
      <c r="L11" s="127"/>
      <c r="M11" s="154">
        <v>2</v>
      </c>
      <c r="N11" s="413" t="s">
        <v>215</v>
      </c>
      <c r="O11" s="528"/>
      <c r="P11" s="86" t="s">
        <v>144</v>
      </c>
      <c r="Q11" s="63">
        <f t="shared" si="0"/>
        <v>3.0499999999999989</v>
      </c>
      <c r="R11" s="826">
        <v>2</v>
      </c>
      <c r="S11" s="24" t="s">
        <v>215</v>
      </c>
      <c r="T11" s="24"/>
      <c r="U11" s="24"/>
      <c r="V11" s="24"/>
      <c r="W11" s="816"/>
      <c r="AA11" s="816"/>
      <c r="AD11" s="14"/>
      <c r="AH11" s="14"/>
      <c r="AI11" s="816"/>
      <c r="AM11" s="816"/>
      <c r="AP11" s="14"/>
      <c r="AU11" s="816"/>
      <c r="AX11" s="14"/>
      <c r="BB11" s="144"/>
      <c r="BG11" s="782"/>
      <c r="BH11" s="353"/>
      <c r="BJ11" s="14"/>
    </row>
    <row r="12" spans="1:62" ht="16.399999999999999" customHeight="1" x14ac:dyDescent="0.25">
      <c r="C12" s="1044"/>
      <c r="D12" s="841"/>
      <c r="E12" s="24"/>
      <c r="F12" s="24"/>
      <c r="G12" s="24"/>
      <c r="H12" s="127"/>
      <c r="I12" s="841"/>
      <c r="J12" s="24"/>
      <c r="K12" s="24"/>
      <c r="L12" s="127"/>
      <c r="M12" s="154">
        <v>3</v>
      </c>
      <c r="N12" s="413" t="s">
        <v>216</v>
      </c>
      <c r="O12" s="528"/>
      <c r="P12" s="86" t="s">
        <v>144</v>
      </c>
      <c r="Q12" s="63">
        <f t="shared" si="0"/>
        <v>3.0499999999999989</v>
      </c>
      <c r="R12" s="826">
        <v>3</v>
      </c>
      <c r="S12" s="24" t="s">
        <v>216</v>
      </c>
      <c r="T12" s="24"/>
      <c r="U12" s="24"/>
      <c r="V12" s="24"/>
      <c r="W12" s="842"/>
      <c r="X12" s="147"/>
      <c r="Y12" s="147"/>
      <c r="Z12" s="147"/>
      <c r="AA12" s="842"/>
      <c r="AB12" s="147"/>
      <c r="AC12" s="147"/>
      <c r="AD12" s="148"/>
      <c r="AE12" s="147"/>
      <c r="AF12" s="147"/>
      <c r="AG12" s="147"/>
      <c r="AH12" s="148"/>
      <c r="AI12" s="842"/>
      <c r="AJ12" s="147"/>
      <c r="AK12" s="147"/>
      <c r="AL12" s="147"/>
      <c r="AM12" s="842"/>
      <c r="AN12" s="147"/>
      <c r="AO12" s="147"/>
      <c r="AP12" s="148"/>
      <c r="AQ12" s="147"/>
      <c r="AR12" s="147"/>
      <c r="AS12" s="147"/>
      <c r="AT12" s="147"/>
      <c r="AU12" s="842"/>
      <c r="AV12" s="147"/>
      <c r="AW12" s="147"/>
      <c r="AX12" s="148"/>
      <c r="AY12" s="147"/>
      <c r="AZ12" s="147"/>
      <c r="BA12" s="147"/>
      <c r="BB12" s="149"/>
      <c r="BC12" s="147"/>
      <c r="BD12" s="147"/>
      <c r="BE12" s="147"/>
      <c r="BF12" s="147"/>
      <c r="BG12" s="842"/>
      <c r="BH12" s="147"/>
      <c r="BJ12" s="14"/>
    </row>
    <row r="13" spans="1:62" ht="16.399999999999999" customHeight="1" x14ac:dyDescent="0.25">
      <c r="C13" s="1044"/>
      <c r="D13" s="841"/>
      <c r="E13" s="24"/>
      <c r="F13" s="24"/>
      <c r="G13" s="24"/>
      <c r="H13" s="127"/>
      <c r="I13" s="841"/>
      <c r="J13" s="24"/>
      <c r="K13" s="24"/>
      <c r="L13" s="127"/>
      <c r="M13" s="154">
        <v>4</v>
      </c>
      <c r="N13" s="413" t="s">
        <v>217</v>
      </c>
      <c r="O13" s="528"/>
      <c r="P13" s="86" t="s">
        <v>144</v>
      </c>
      <c r="Q13" s="63">
        <f t="shared" si="0"/>
        <v>3.0499999999999989</v>
      </c>
      <c r="R13" s="826">
        <v>4</v>
      </c>
      <c r="S13" s="24" t="s">
        <v>217</v>
      </c>
      <c r="T13" s="24"/>
      <c r="U13" s="24"/>
      <c r="V13" s="24"/>
      <c r="W13" s="842"/>
      <c r="X13" s="147"/>
      <c r="Y13" s="147"/>
      <c r="Z13" s="147"/>
      <c r="AA13" s="842"/>
      <c r="AB13" s="147"/>
      <c r="AC13" s="147"/>
      <c r="AD13" s="148"/>
      <c r="AE13" s="147"/>
      <c r="AF13" s="147"/>
      <c r="AG13" s="147"/>
      <c r="AH13" s="148"/>
      <c r="AI13" s="842"/>
      <c r="AJ13" s="147"/>
      <c r="AK13" s="147"/>
      <c r="AL13" s="147"/>
      <c r="AM13" s="842"/>
      <c r="AN13" s="147"/>
      <c r="AO13" s="147"/>
      <c r="AP13" s="148"/>
      <c r="AQ13" s="147"/>
      <c r="AR13" s="147"/>
      <c r="AS13" s="147"/>
      <c r="AT13" s="147"/>
      <c r="AU13" s="842"/>
      <c r="AV13" s="147"/>
      <c r="AW13" s="147"/>
      <c r="AX13" s="148"/>
      <c r="AY13" s="147"/>
      <c r="AZ13" s="147"/>
      <c r="BA13" s="147"/>
      <c r="BB13" s="149"/>
      <c r="BC13" s="147"/>
      <c r="BD13" s="147"/>
      <c r="BE13" s="147"/>
      <c r="BF13" s="147"/>
      <c r="BG13" s="842"/>
      <c r="BH13" s="147"/>
      <c r="BJ13" s="14"/>
    </row>
    <row r="14" spans="1:62" ht="16.399999999999999" customHeight="1" x14ac:dyDescent="0.25">
      <c r="C14" s="1044"/>
      <c r="D14" s="841"/>
      <c r="E14" s="24"/>
      <c r="F14" s="24"/>
      <c r="G14" s="24"/>
      <c r="H14" s="127"/>
      <c r="I14" s="841"/>
      <c r="J14" s="24"/>
      <c r="K14" s="24"/>
      <c r="L14" s="127"/>
      <c r="M14" s="154">
        <v>5</v>
      </c>
      <c r="N14" s="413" t="s">
        <v>218</v>
      </c>
      <c r="O14" s="528"/>
      <c r="P14" s="86" t="s">
        <v>144</v>
      </c>
      <c r="Q14" s="63">
        <f t="shared" si="0"/>
        <v>3.0499999999999989</v>
      </c>
      <c r="R14" s="826">
        <v>5</v>
      </c>
      <c r="S14" s="24" t="s">
        <v>218</v>
      </c>
      <c r="T14" s="24"/>
      <c r="U14" s="24"/>
      <c r="V14" s="24"/>
      <c r="W14" s="842"/>
      <c r="X14" s="147"/>
      <c r="Y14" s="147"/>
      <c r="Z14" s="147"/>
      <c r="AA14" s="842"/>
      <c r="AB14" s="147"/>
      <c r="AC14" s="147"/>
      <c r="AD14" s="148"/>
      <c r="AE14" s="147"/>
      <c r="AF14" s="147"/>
      <c r="AG14" s="147"/>
      <c r="AH14" s="148"/>
      <c r="AI14" s="842"/>
      <c r="AJ14" s="147"/>
      <c r="AK14" s="147"/>
      <c r="AL14" s="147"/>
      <c r="AM14" s="842"/>
      <c r="AN14" s="147"/>
      <c r="AO14" s="147"/>
      <c r="AP14" s="148"/>
      <c r="AQ14" s="147"/>
      <c r="AR14" s="147"/>
      <c r="AS14" s="147"/>
      <c r="AT14" s="147"/>
      <c r="AU14" s="842"/>
      <c r="AV14" s="147"/>
      <c r="AW14" s="147"/>
      <c r="AX14" s="148"/>
      <c r="AY14" s="147"/>
      <c r="AZ14" s="147"/>
      <c r="BA14" s="147"/>
      <c r="BB14" s="149"/>
      <c r="BC14" s="147"/>
      <c r="BD14" s="147"/>
      <c r="BE14" s="147"/>
      <c r="BF14" s="147"/>
      <c r="BG14" s="842"/>
      <c r="BH14" s="147"/>
      <c r="BJ14" s="14"/>
    </row>
    <row r="15" spans="1:62" ht="16.399999999999999" customHeight="1" x14ac:dyDescent="0.25">
      <c r="C15" s="1044"/>
      <c r="D15" s="841"/>
      <c r="E15" s="24"/>
      <c r="F15" s="24"/>
      <c r="G15" s="24"/>
      <c r="H15" s="127"/>
      <c r="I15" s="841"/>
      <c r="J15" s="24"/>
      <c r="K15" s="24"/>
      <c r="L15" s="127"/>
      <c r="M15" s="154">
        <v>6</v>
      </c>
      <c r="N15" s="413" t="s">
        <v>219</v>
      </c>
      <c r="O15" s="528"/>
      <c r="P15" s="86" t="s">
        <v>144</v>
      </c>
      <c r="Q15" s="63">
        <f t="shared" si="0"/>
        <v>3.0499999999999989</v>
      </c>
      <c r="R15" s="826">
        <v>6</v>
      </c>
      <c r="S15" s="24" t="s">
        <v>219</v>
      </c>
      <c r="T15" s="24"/>
      <c r="U15" s="24"/>
      <c r="V15" s="24"/>
      <c r="W15" s="842"/>
      <c r="X15" s="147"/>
      <c r="Y15" s="147"/>
      <c r="Z15" s="147"/>
      <c r="AA15" s="842"/>
      <c r="AB15" s="147"/>
      <c r="AC15" s="147"/>
      <c r="AD15" s="148"/>
      <c r="AE15" s="147"/>
      <c r="AF15" s="147"/>
      <c r="AG15" s="147"/>
      <c r="AH15" s="148"/>
      <c r="AI15" s="842"/>
      <c r="AJ15" s="147"/>
      <c r="AK15" s="147"/>
      <c r="AL15" s="147"/>
      <c r="AM15" s="842"/>
      <c r="AN15" s="147"/>
      <c r="AO15" s="147"/>
      <c r="AP15" s="148"/>
      <c r="AQ15" s="147"/>
      <c r="AR15" s="147"/>
      <c r="AS15" s="147"/>
      <c r="AT15" s="147"/>
      <c r="AU15" s="842"/>
      <c r="AV15" s="147"/>
      <c r="AW15" s="147"/>
      <c r="AX15" s="148"/>
      <c r="AY15" s="147"/>
      <c r="AZ15" s="147"/>
      <c r="BA15" s="147"/>
      <c r="BB15" s="149"/>
      <c r="BC15" s="147"/>
      <c r="BD15" s="147"/>
      <c r="BE15" s="147"/>
      <c r="BF15" s="147"/>
      <c r="BG15" s="842"/>
      <c r="BH15" s="147"/>
      <c r="BJ15" s="14"/>
    </row>
    <row r="16" spans="1:62" ht="16.399999999999999" customHeight="1" x14ac:dyDescent="0.25">
      <c r="C16" s="1044"/>
      <c r="D16" s="841"/>
      <c r="E16" s="24"/>
      <c r="F16" s="24"/>
      <c r="G16" s="24"/>
      <c r="H16" s="127"/>
      <c r="I16" s="841"/>
      <c r="J16" s="24"/>
      <c r="K16" s="24"/>
      <c r="L16" s="127"/>
      <c r="M16" s="154">
        <v>7</v>
      </c>
      <c r="N16" s="413" t="s">
        <v>220</v>
      </c>
      <c r="O16" s="528"/>
      <c r="P16" s="86" t="s">
        <v>144</v>
      </c>
      <c r="Q16" s="63">
        <f t="shared" si="0"/>
        <v>3.0499999999999989</v>
      </c>
      <c r="R16" s="826">
        <v>7</v>
      </c>
      <c r="S16" s="24" t="s">
        <v>220</v>
      </c>
      <c r="T16" s="24"/>
      <c r="U16" s="24"/>
      <c r="V16" s="24"/>
      <c r="W16" s="842"/>
      <c r="X16" s="147"/>
      <c r="Y16" s="147"/>
      <c r="Z16" s="147"/>
      <c r="AA16" s="842"/>
      <c r="AB16" s="147"/>
      <c r="AC16" s="147"/>
      <c r="AD16" s="148"/>
      <c r="AE16" s="147"/>
      <c r="AF16" s="147"/>
      <c r="AG16" s="147"/>
      <c r="AH16" s="148"/>
      <c r="AI16" s="842"/>
      <c r="AJ16" s="147"/>
      <c r="AK16" s="147"/>
      <c r="AL16" s="147"/>
      <c r="AM16" s="842"/>
      <c r="AN16" s="147"/>
      <c r="AO16" s="147"/>
      <c r="AP16" s="148"/>
      <c r="AQ16" s="147"/>
      <c r="AR16" s="147"/>
      <c r="AS16" s="147"/>
      <c r="AT16" s="147"/>
      <c r="AU16" s="842"/>
      <c r="AV16" s="147"/>
      <c r="AW16" s="147"/>
      <c r="AX16" s="148"/>
      <c r="AY16" s="147"/>
      <c r="AZ16" s="147"/>
      <c r="BA16" s="147"/>
      <c r="BB16" s="149"/>
      <c r="BC16" s="147"/>
      <c r="BD16" s="147"/>
      <c r="BE16" s="147"/>
      <c r="BF16" s="147"/>
      <c r="BG16" s="842"/>
      <c r="BH16" s="147"/>
      <c r="BJ16" s="14"/>
    </row>
    <row r="17" spans="3:62" ht="16.399999999999999" customHeight="1" x14ac:dyDescent="0.25">
      <c r="C17" s="1044"/>
      <c r="D17" s="841"/>
      <c r="E17" s="24"/>
      <c r="F17" s="24"/>
      <c r="G17" s="24"/>
      <c r="H17" s="127"/>
      <c r="I17" s="841"/>
      <c r="J17" s="24"/>
      <c r="K17" s="24"/>
      <c r="L17" s="127"/>
      <c r="M17" s="154">
        <v>8</v>
      </c>
      <c r="N17" s="413" t="s">
        <v>221</v>
      </c>
      <c r="O17" s="528"/>
      <c r="P17" s="86" t="s">
        <v>144</v>
      </c>
      <c r="Q17" s="63">
        <f t="shared" si="0"/>
        <v>3.0499999999999989</v>
      </c>
      <c r="R17" s="826">
        <v>8</v>
      </c>
      <c r="S17" s="24" t="s">
        <v>221</v>
      </c>
      <c r="T17" s="24"/>
      <c r="U17" s="23"/>
      <c r="V17" s="23"/>
      <c r="W17" s="842"/>
      <c r="X17" s="147"/>
      <c r="Y17" s="147"/>
      <c r="Z17" s="147"/>
      <c r="AA17" s="842"/>
      <c r="AB17" s="147"/>
      <c r="AC17" s="147"/>
      <c r="AD17" s="148"/>
      <c r="AE17" s="147"/>
      <c r="AF17" s="147"/>
      <c r="AG17" s="147"/>
      <c r="AH17" s="148"/>
      <c r="AI17" s="842"/>
      <c r="AJ17" s="147"/>
      <c r="AK17" s="147"/>
      <c r="AL17" s="147"/>
      <c r="AM17" s="842"/>
      <c r="AN17" s="147"/>
      <c r="AO17" s="147"/>
      <c r="AP17" s="148"/>
      <c r="AQ17" s="147"/>
      <c r="AR17" s="147"/>
      <c r="AS17" s="147"/>
      <c r="AT17" s="147"/>
      <c r="AU17" s="842"/>
      <c r="AV17" s="147"/>
      <c r="AW17" s="147"/>
      <c r="AX17" s="148"/>
      <c r="AY17" s="147"/>
      <c r="AZ17" s="147"/>
      <c r="BA17" s="147"/>
      <c r="BB17" s="149"/>
      <c r="BC17" s="147"/>
      <c r="BD17" s="147"/>
      <c r="BE17" s="147"/>
      <c r="BF17" s="147"/>
      <c r="BG17" s="842"/>
      <c r="BH17" s="147"/>
      <c r="BJ17" s="14"/>
    </row>
    <row r="18" spans="3:62" ht="16.399999999999999" customHeight="1" x14ac:dyDescent="0.25">
      <c r="C18" s="1044"/>
      <c r="D18" s="841"/>
      <c r="E18" s="24"/>
      <c r="F18" s="24"/>
      <c r="G18" s="24"/>
      <c r="H18" s="127"/>
      <c r="I18" s="841"/>
      <c r="J18" s="24"/>
      <c r="K18" s="24"/>
      <c r="L18" s="127"/>
      <c r="M18" s="154">
        <v>9</v>
      </c>
      <c r="N18" s="413" t="s">
        <v>222</v>
      </c>
      <c r="O18" s="528"/>
      <c r="P18" s="86" t="s">
        <v>144</v>
      </c>
      <c r="Q18" s="63">
        <f>V18</f>
        <v>3.0899999999999981</v>
      </c>
      <c r="R18" s="826">
        <v>9</v>
      </c>
      <c r="S18" s="24" t="s">
        <v>222</v>
      </c>
      <c r="T18" s="24"/>
      <c r="U18" s="86" t="s">
        <v>144</v>
      </c>
      <c r="V18" s="63">
        <f>AM4</f>
        <v>3.0899999999999981</v>
      </c>
      <c r="W18" s="842"/>
      <c r="X18" s="147"/>
      <c r="Y18" s="147"/>
      <c r="Z18" s="147"/>
      <c r="AA18" s="1134" t="str">
        <f>"CATI: GO TO "&amp;$BC$4</f>
        <v>CATI: GO TO 3.13</v>
      </c>
      <c r="AB18" s="1135"/>
      <c r="AC18" s="1135"/>
      <c r="AD18" s="1136"/>
      <c r="AE18" s="147"/>
      <c r="AF18" s="147"/>
      <c r="AG18" s="147"/>
      <c r="AH18" s="148"/>
      <c r="AI18" s="842"/>
      <c r="AJ18" s="147"/>
      <c r="AK18" s="147"/>
      <c r="AL18" s="147"/>
      <c r="AM18" s="842"/>
      <c r="AN18" s="147"/>
      <c r="AO18" s="147"/>
      <c r="AP18" s="148"/>
      <c r="AQ18" s="1134" t="str">
        <f>"CATI: GO TO "&amp;$BC$4</f>
        <v>CATI: GO TO 3.13</v>
      </c>
      <c r="AR18" s="1135"/>
      <c r="AS18" s="1135"/>
      <c r="AT18" s="1136"/>
      <c r="AU18" s="842"/>
      <c r="AV18" s="147"/>
      <c r="AW18" s="147"/>
      <c r="AX18" s="148"/>
      <c r="AY18" s="147"/>
      <c r="AZ18" s="147"/>
      <c r="BA18" s="147"/>
      <c r="BB18" s="149"/>
      <c r="BC18" s="147"/>
      <c r="BD18" s="147"/>
      <c r="BE18" s="147"/>
      <c r="BF18" s="147"/>
      <c r="BG18" s="842"/>
      <c r="BH18" s="147"/>
      <c r="BJ18" s="14"/>
    </row>
    <row r="19" spans="3:62" ht="16.399999999999999" customHeight="1" x14ac:dyDescent="0.25">
      <c r="C19" s="1044"/>
      <c r="D19" s="841"/>
      <c r="E19" s="24"/>
      <c r="F19" s="24"/>
      <c r="G19" s="24"/>
      <c r="H19" s="127"/>
      <c r="I19" s="841"/>
      <c r="J19" s="24"/>
      <c r="K19" s="24"/>
      <c r="L19" s="127"/>
      <c r="M19" s="154">
        <v>10</v>
      </c>
      <c r="N19" s="413" t="s">
        <v>223</v>
      </c>
      <c r="O19" s="528"/>
      <c r="P19" s="86" t="s">
        <v>144</v>
      </c>
      <c r="Q19" s="63">
        <f t="shared" ref="Q19:Q27" si="1">Q18</f>
        <v>3.0899999999999981</v>
      </c>
      <c r="R19" s="826">
        <v>10</v>
      </c>
      <c r="S19" s="24" t="s">
        <v>223</v>
      </c>
      <c r="T19" s="24"/>
      <c r="U19" s="86" t="s">
        <v>144</v>
      </c>
      <c r="V19" s="63">
        <f>V18</f>
        <v>3.0899999999999981</v>
      </c>
      <c r="W19" s="842"/>
      <c r="X19" s="147"/>
      <c r="Y19" s="147"/>
      <c r="Z19" s="147"/>
      <c r="AA19" s="842"/>
      <c r="AB19" s="147"/>
      <c r="AC19" s="147"/>
      <c r="AD19" s="148"/>
      <c r="AE19" s="147"/>
      <c r="AF19" s="147"/>
      <c r="AG19" s="147"/>
      <c r="AH19" s="148"/>
      <c r="AI19" s="842"/>
      <c r="AJ19" s="147"/>
      <c r="AK19" s="147"/>
      <c r="AL19" s="147"/>
      <c r="AM19" s="842"/>
      <c r="AN19" s="147"/>
      <c r="AO19" s="147"/>
      <c r="AP19" s="148"/>
      <c r="AQ19" s="147"/>
      <c r="AR19" s="147"/>
      <c r="AS19" s="147"/>
      <c r="AT19" s="147"/>
      <c r="AU19" s="842"/>
      <c r="AV19" s="147"/>
      <c r="AW19" s="147"/>
      <c r="AX19" s="148"/>
      <c r="AY19" s="147"/>
      <c r="AZ19" s="147"/>
      <c r="BA19" s="147"/>
      <c r="BB19" s="149"/>
      <c r="BC19" s="147"/>
      <c r="BD19" s="147"/>
      <c r="BE19" s="147"/>
      <c r="BF19" s="147"/>
      <c r="BG19" s="842"/>
      <c r="BH19" s="147"/>
      <c r="BJ19" s="14"/>
    </row>
    <row r="20" spans="3:62" ht="16.399999999999999" customHeight="1" x14ac:dyDescent="0.25">
      <c r="C20" s="1044"/>
      <c r="D20" s="841"/>
      <c r="E20" s="24"/>
      <c r="F20" s="24"/>
      <c r="G20" s="24"/>
      <c r="H20" s="127"/>
      <c r="I20" s="841"/>
      <c r="J20" s="24"/>
      <c r="K20" s="24"/>
      <c r="L20" s="127"/>
      <c r="M20" s="154">
        <v>11</v>
      </c>
      <c r="N20" s="413" t="s">
        <v>224</v>
      </c>
      <c r="O20" s="528"/>
      <c r="P20" s="86" t="s">
        <v>144</v>
      </c>
      <c r="Q20" s="63">
        <f t="shared" si="1"/>
        <v>3.0899999999999981</v>
      </c>
      <c r="R20" s="826">
        <v>11</v>
      </c>
      <c r="S20" s="24" t="s">
        <v>224</v>
      </c>
      <c r="T20" s="24"/>
      <c r="U20" s="86" t="s">
        <v>144</v>
      </c>
      <c r="V20" s="63">
        <f t="shared" ref="V20:V21" si="2">V19</f>
        <v>3.0899999999999981</v>
      </c>
      <c r="W20" s="842"/>
      <c r="X20" s="147"/>
      <c r="Y20" s="147"/>
      <c r="Z20" s="147"/>
      <c r="AA20" s="842"/>
      <c r="AB20" s="147"/>
      <c r="AC20" s="147"/>
      <c r="AD20" s="148"/>
      <c r="AE20" s="147"/>
      <c r="AF20" s="147"/>
      <c r="AG20" s="147"/>
      <c r="AH20" s="148"/>
      <c r="AI20" s="842"/>
      <c r="AJ20" s="147"/>
      <c r="AK20" s="147"/>
      <c r="AL20" s="147"/>
      <c r="AM20" s="842"/>
      <c r="AN20" s="147"/>
      <c r="AO20" s="147"/>
      <c r="AP20" s="148"/>
      <c r="AQ20" s="147"/>
      <c r="AR20" s="147"/>
      <c r="AS20" s="147"/>
      <c r="AT20" s="147"/>
      <c r="AU20" s="842"/>
      <c r="AV20" s="147"/>
      <c r="AW20" s="147"/>
      <c r="AX20" s="148"/>
      <c r="AY20" s="147"/>
      <c r="AZ20" s="147"/>
      <c r="BA20" s="147"/>
      <c r="BB20" s="149"/>
      <c r="BC20" s="147"/>
      <c r="BD20" s="147"/>
      <c r="BE20" s="147"/>
      <c r="BF20" s="147"/>
      <c r="BG20" s="842"/>
      <c r="BH20" s="147"/>
      <c r="BJ20" s="14"/>
    </row>
    <row r="21" spans="3:62" ht="16.399999999999999" customHeight="1" x14ac:dyDescent="0.25">
      <c r="C21" s="1044"/>
      <c r="D21" s="841"/>
      <c r="E21" s="24"/>
      <c r="F21" s="24"/>
      <c r="G21" s="24"/>
      <c r="H21" s="127"/>
      <c r="I21" s="841"/>
      <c r="J21" s="24"/>
      <c r="K21" s="24"/>
      <c r="L21" s="127"/>
      <c r="M21" s="154">
        <v>12</v>
      </c>
      <c r="N21" s="413" t="s">
        <v>225</v>
      </c>
      <c r="O21" s="528"/>
      <c r="P21" s="86" t="s">
        <v>144</v>
      </c>
      <c r="Q21" s="63">
        <f t="shared" si="1"/>
        <v>3.0899999999999981</v>
      </c>
      <c r="R21" s="826">
        <v>12</v>
      </c>
      <c r="S21" s="24" t="s">
        <v>225</v>
      </c>
      <c r="T21" s="24"/>
      <c r="U21" s="86" t="s">
        <v>144</v>
      </c>
      <c r="V21" s="63">
        <f t="shared" si="2"/>
        <v>3.0899999999999981</v>
      </c>
      <c r="W21" s="842"/>
      <c r="X21" s="147"/>
      <c r="Y21" s="147"/>
      <c r="Z21" s="147"/>
      <c r="AA21" s="842"/>
      <c r="AB21" s="147"/>
      <c r="AC21" s="147"/>
      <c r="AD21" s="148"/>
      <c r="AE21" s="147"/>
      <c r="AF21" s="147"/>
      <c r="AG21" s="147"/>
      <c r="AH21" s="148"/>
      <c r="AI21" s="842"/>
      <c r="AJ21" s="147"/>
      <c r="AK21" s="147"/>
      <c r="AL21" s="147"/>
      <c r="AM21" s="842"/>
      <c r="AN21" s="147"/>
      <c r="AO21" s="147"/>
      <c r="AP21" s="148"/>
      <c r="AQ21" s="147"/>
      <c r="AR21" s="147"/>
      <c r="AS21" s="147"/>
      <c r="AT21" s="147"/>
      <c r="AU21" s="842"/>
      <c r="AV21" s="147"/>
      <c r="AW21" s="147"/>
      <c r="AX21" s="148"/>
      <c r="AY21" s="147"/>
      <c r="AZ21" s="147"/>
      <c r="BA21" s="147"/>
      <c r="BB21" s="149"/>
      <c r="BC21" s="147"/>
      <c r="BD21" s="147"/>
      <c r="BE21" s="147"/>
      <c r="BF21" s="147"/>
      <c r="BG21" s="842"/>
      <c r="BH21" s="147"/>
      <c r="BJ21" s="14"/>
    </row>
    <row r="22" spans="3:62" ht="16.399999999999999" customHeight="1" x14ac:dyDescent="0.25">
      <c r="C22" s="1044"/>
      <c r="D22" s="841"/>
      <c r="E22" s="24"/>
      <c r="F22" s="24"/>
      <c r="G22" s="24"/>
      <c r="H22" s="127"/>
      <c r="I22" s="841"/>
      <c r="J22" s="24"/>
      <c r="K22" s="24"/>
      <c r="L22" s="127"/>
      <c r="M22" s="154">
        <v>13</v>
      </c>
      <c r="N22" s="413" t="s">
        <v>226</v>
      </c>
      <c r="O22" s="528"/>
      <c r="P22" s="86" t="s">
        <v>144</v>
      </c>
      <c r="Q22" s="86">
        <f t="shared" si="1"/>
        <v>3.0899999999999981</v>
      </c>
      <c r="R22" s="826">
        <v>13</v>
      </c>
      <c r="S22" s="24" t="s">
        <v>226</v>
      </c>
      <c r="T22" s="24"/>
      <c r="U22" s="86" t="s">
        <v>144</v>
      </c>
      <c r="V22" s="86">
        <f>V21</f>
        <v>3.0899999999999981</v>
      </c>
      <c r="W22" s="842"/>
      <c r="X22" s="147"/>
      <c r="Y22" s="147"/>
      <c r="Z22" s="147"/>
      <c r="AA22" s="842"/>
      <c r="AB22" s="147"/>
      <c r="AC22" s="147"/>
      <c r="AD22" s="148"/>
      <c r="AE22" s="147"/>
      <c r="AF22" s="147"/>
      <c r="AG22" s="147"/>
      <c r="AH22" s="148"/>
      <c r="AI22" s="842"/>
      <c r="AJ22" s="147"/>
      <c r="AK22" s="147"/>
      <c r="AL22" s="147"/>
      <c r="AM22" s="842"/>
      <c r="AN22" s="147"/>
      <c r="AO22" s="147"/>
      <c r="AP22" s="148"/>
      <c r="AQ22" s="147"/>
      <c r="AR22" s="147"/>
      <c r="AS22" s="147"/>
      <c r="AT22" s="147"/>
      <c r="AU22" s="842"/>
      <c r="AV22" s="147"/>
      <c r="AW22" s="147"/>
      <c r="AX22" s="148"/>
      <c r="AY22" s="147"/>
      <c r="AZ22" s="147"/>
      <c r="BA22" s="147"/>
      <c r="BB22" s="149"/>
      <c r="BC22" s="147"/>
      <c r="BD22" s="147"/>
      <c r="BE22" s="147"/>
      <c r="BF22" s="147"/>
      <c r="BG22" s="842"/>
      <c r="BH22" s="147"/>
      <c r="BJ22" s="14"/>
    </row>
    <row r="23" spans="3:62" ht="16.399999999999999" customHeight="1" x14ac:dyDescent="0.25">
      <c r="C23" s="1044"/>
      <c r="D23" s="841"/>
      <c r="E23" s="24"/>
      <c r="F23" s="24"/>
      <c r="G23" s="24"/>
      <c r="H23" s="127"/>
      <c r="I23" s="841"/>
      <c r="J23" s="24"/>
      <c r="K23" s="24"/>
      <c r="L23" s="127"/>
      <c r="M23" s="124">
        <v>14</v>
      </c>
      <c r="N23" s="125" t="s">
        <v>227</v>
      </c>
      <c r="O23" s="533"/>
      <c r="P23" s="86" t="s">
        <v>144</v>
      </c>
      <c r="Q23" s="86">
        <f t="shared" si="1"/>
        <v>3.0899999999999981</v>
      </c>
      <c r="R23" s="827">
        <v>14</v>
      </c>
      <c r="S23" s="104" t="s">
        <v>227</v>
      </c>
      <c r="T23" s="104"/>
      <c r="U23" s="86" t="s">
        <v>144</v>
      </c>
      <c r="V23" s="86">
        <f t="shared" ref="V23:V27" si="3">V22</f>
        <v>3.0899999999999981</v>
      </c>
      <c r="W23" s="842"/>
      <c r="X23" s="147"/>
      <c r="Y23" s="147"/>
      <c r="Z23" s="147"/>
      <c r="AA23" s="842"/>
      <c r="AB23" s="147"/>
      <c r="AC23" s="147"/>
      <c r="AD23" s="148"/>
      <c r="AE23" s="147"/>
      <c r="AF23" s="147"/>
      <c r="AG23" s="147"/>
      <c r="AH23" s="148"/>
      <c r="AI23" s="842"/>
      <c r="AJ23" s="147"/>
      <c r="AK23" s="147"/>
      <c r="AL23" s="147"/>
      <c r="AM23" s="842"/>
      <c r="AN23" s="147"/>
      <c r="AO23" s="147"/>
      <c r="AP23" s="148"/>
      <c r="AQ23" s="147"/>
      <c r="AR23" s="147"/>
      <c r="AS23" s="147"/>
      <c r="AT23" s="147"/>
      <c r="AU23" s="842"/>
      <c r="AV23" s="147"/>
      <c r="AW23" s="147"/>
      <c r="AX23" s="148"/>
      <c r="AY23" s="147"/>
      <c r="AZ23" s="147"/>
      <c r="BA23" s="147"/>
      <c r="BB23" s="149"/>
      <c r="BC23" s="147"/>
      <c r="BD23" s="147"/>
      <c r="BE23" s="147"/>
      <c r="BF23" s="147"/>
      <c r="BG23" s="842"/>
      <c r="BH23" s="147"/>
      <c r="BJ23" s="14"/>
    </row>
    <row r="24" spans="3:62" ht="16.399999999999999" customHeight="1" x14ac:dyDescent="0.25">
      <c r="C24" s="1044"/>
      <c r="D24" s="841"/>
      <c r="E24" s="24"/>
      <c r="F24" s="24"/>
      <c r="G24" s="24"/>
      <c r="H24" s="127"/>
      <c r="I24" s="841"/>
      <c r="J24" s="24"/>
      <c r="K24" s="24"/>
      <c r="L24" s="127"/>
      <c r="M24" s="154">
        <v>15</v>
      </c>
      <c r="N24" s="413" t="s">
        <v>228</v>
      </c>
      <c r="O24" s="528"/>
      <c r="P24" s="86" t="s">
        <v>144</v>
      </c>
      <c r="Q24" s="86">
        <f t="shared" si="1"/>
        <v>3.0899999999999981</v>
      </c>
      <c r="R24" s="826">
        <v>15</v>
      </c>
      <c r="S24" s="24" t="s">
        <v>228</v>
      </c>
      <c r="T24" s="24"/>
      <c r="U24" s="86" t="s">
        <v>144</v>
      </c>
      <c r="V24" s="86">
        <f t="shared" si="3"/>
        <v>3.0899999999999981</v>
      </c>
      <c r="W24" s="842"/>
      <c r="X24" s="147"/>
      <c r="Y24" s="147"/>
      <c r="Z24" s="147"/>
      <c r="AA24" s="842"/>
      <c r="AB24" s="147"/>
      <c r="AC24" s="147"/>
      <c r="AD24" s="148"/>
      <c r="AE24" s="147"/>
      <c r="AF24" s="147"/>
      <c r="AG24" s="147"/>
      <c r="AH24" s="148"/>
      <c r="AI24" s="842"/>
      <c r="AJ24" s="147"/>
      <c r="AK24" s="147"/>
      <c r="AL24" s="147"/>
      <c r="AM24" s="842"/>
      <c r="AN24" s="147"/>
      <c r="AO24" s="147"/>
      <c r="AP24" s="148"/>
      <c r="AQ24" s="147"/>
      <c r="AR24" s="147"/>
      <c r="AS24" s="147"/>
      <c r="AT24" s="147"/>
      <c r="AU24" s="842"/>
      <c r="AV24" s="147"/>
      <c r="AW24" s="147"/>
      <c r="AX24" s="148"/>
      <c r="AY24" s="147"/>
      <c r="AZ24" s="147"/>
      <c r="BA24" s="147"/>
      <c r="BB24" s="149"/>
      <c r="BC24" s="147"/>
      <c r="BD24" s="147"/>
      <c r="BE24" s="147"/>
      <c r="BF24" s="147"/>
      <c r="BG24" s="842"/>
      <c r="BH24" s="147"/>
      <c r="BJ24" s="14"/>
    </row>
    <row r="25" spans="3:62" ht="16.399999999999999" customHeight="1" x14ac:dyDescent="0.25">
      <c r="C25" s="1044"/>
      <c r="D25" s="841"/>
      <c r="E25" s="24"/>
      <c r="F25" s="24"/>
      <c r="G25" s="24"/>
      <c r="H25" s="127"/>
      <c r="I25" s="841"/>
      <c r="J25" s="24"/>
      <c r="K25" s="24"/>
      <c r="L25" s="127"/>
      <c r="M25" s="154">
        <v>16</v>
      </c>
      <c r="N25" s="413" t="s">
        <v>229</v>
      </c>
      <c r="O25" s="528"/>
      <c r="P25" s="86" t="s">
        <v>144</v>
      </c>
      <c r="Q25" s="86">
        <f t="shared" si="1"/>
        <v>3.0899999999999981</v>
      </c>
      <c r="R25" s="826">
        <v>16</v>
      </c>
      <c r="S25" s="24" t="s">
        <v>229</v>
      </c>
      <c r="T25" s="24"/>
      <c r="U25" s="86" t="s">
        <v>144</v>
      </c>
      <c r="V25" s="86">
        <f>V24</f>
        <v>3.0899999999999981</v>
      </c>
      <c r="W25" s="842"/>
      <c r="X25" s="147"/>
      <c r="Y25" s="147"/>
      <c r="Z25" s="147"/>
      <c r="AA25" s="842"/>
      <c r="AB25" s="147"/>
      <c r="AC25" s="147"/>
      <c r="AD25" s="148"/>
      <c r="AE25" s="147"/>
      <c r="AF25" s="147"/>
      <c r="AG25" s="147"/>
      <c r="AH25" s="148"/>
      <c r="AI25" s="842"/>
      <c r="AJ25" s="147"/>
      <c r="AK25" s="147"/>
      <c r="AL25" s="147"/>
      <c r="AM25" s="842"/>
      <c r="AN25" s="147"/>
      <c r="AO25" s="147"/>
      <c r="AP25" s="148"/>
      <c r="AQ25" s="147"/>
      <c r="AR25" s="147"/>
      <c r="AS25" s="147"/>
      <c r="AT25" s="147"/>
      <c r="AU25" s="842"/>
      <c r="AV25" s="147"/>
      <c r="AW25" s="147"/>
      <c r="AX25" s="148"/>
      <c r="AY25" s="147"/>
      <c r="AZ25" s="147"/>
      <c r="BA25" s="147"/>
      <c r="BB25" s="149"/>
      <c r="BC25" s="147"/>
      <c r="BD25" s="147"/>
      <c r="BE25" s="147"/>
      <c r="BF25" s="147"/>
      <c r="BG25" s="842"/>
      <c r="BH25" s="147"/>
      <c r="BJ25" s="14"/>
    </row>
    <row r="26" spans="3:62" ht="16.399999999999999" customHeight="1" x14ac:dyDescent="0.25">
      <c r="C26" s="1044"/>
      <c r="D26" s="785">
        <v>1</v>
      </c>
      <c r="E26" s="112" t="s">
        <v>143</v>
      </c>
      <c r="F26" s="112"/>
      <c r="G26" s="24"/>
      <c r="H26" s="127"/>
      <c r="I26" s="841"/>
      <c r="J26" s="24"/>
      <c r="K26" s="24"/>
      <c r="L26" s="127"/>
      <c r="M26" s="154">
        <v>17</v>
      </c>
      <c r="N26" s="112" t="s">
        <v>230</v>
      </c>
      <c r="O26" s="528"/>
      <c r="P26" s="86" t="s">
        <v>144</v>
      </c>
      <c r="Q26" s="86">
        <f t="shared" si="1"/>
        <v>3.0899999999999981</v>
      </c>
      <c r="R26" s="826">
        <v>17</v>
      </c>
      <c r="S26" s="24" t="s">
        <v>230</v>
      </c>
      <c r="T26" s="24"/>
      <c r="U26" s="86" t="s">
        <v>144</v>
      </c>
      <c r="V26" s="86">
        <f t="shared" si="3"/>
        <v>3.0899999999999981</v>
      </c>
      <c r="W26" s="842"/>
      <c r="X26" s="147"/>
      <c r="Y26" s="147"/>
      <c r="Z26" s="147"/>
      <c r="AA26" s="842"/>
      <c r="AB26" s="147"/>
      <c r="AC26" s="147"/>
      <c r="AD26" s="148"/>
      <c r="AE26" s="147"/>
      <c r="AF26" s="147"/>
      <c r="AG26" s="147"/>
      <c r="AH26" s="148"/>
      <c r="AI26" s="842"/>
      <c r="AJ26" s="147"/>
      <c r="AK26" s="147"/>
      <c r="AL26" s="147"/>
      <c r="AM26" s="842"/>
      <c r="AN26" s="147"/>
      <c r="AO26" s="147"/>
      <c r="AP26" s="148"/>
      <c r="AQ26" s="147"/>
      <c r="AR26" s="147"/>
      <c r="AS26" s="147"/>
      <c r="AT26" s="147"/>
      <c r="AU26" s="842"/>
      <c r="AV26" s="147"/>
      <c r="AW26" s="147"/>
      <c r="AX26" s="148"/>
      <c r="AY26" s="147"/>
      <c r="AZ26" s="147"/>
      <c r="BA26" s="147"/>
      <c r="BB26" s="149"/>
      <c r="BC26" s="147"/>
      <c r="BD26" s="147"/>
      <c r="BE26" s="147"/>
      <c r="BF26" s="147"/>
      <c r="BG26" s="842"/>
      <c r="BH26" s="147"/>
      <c r="BI26" s="147"/>
      <c r="BJ26" s="148"/>
    </row>
    <row r="27" spans="3:62" ht="16.399999999999999" customHeight="1" x14ac:dyDescent="0.25">
      <c r="C27" s="1044"/>
      <c r="D27" s="785">
        <v>2</v>
      </c>
      <c r="E27" s="112" t="s">
        <v>176</v>
      </c>
      <c r="F27" s="112"/>
      <c r="G27" s="150" t="s">
        <v>144</v>
      </c>
      <c r="H27" s="151">
        <f>W4</f>
        <v>3.0499999999999989</v>
      </c>
      <c r="I27" s="785">
        <v>1</v>
      </c>
      <c r="J27" s="112" t="s">
        <v>143</v>
      </c>
      <c r="K27" s="150"/>
      <c r="L27" s="152"/>
      <c r="M27" s="154">
        <v>18</v>
      </c>
      <c r="N27" s="112" t="s">
        <v>231</v>
      </c>
      <c r="O27" s="528"/>
      <c r="P27" s="86" t="s">
        <v>144</v>
      </c>
      <c r="Q27" s="86">
        <f t="shared" si="1"/>
        <v>3.0899999999999981</v>
      </c>
      <c r="R27" s="826">
        <v>18</v>
      </c>
      <c r="S27" s="24" t="s">
        <v>231</v>
      </c>
      <c r="T27" s="24"/>
      <c r="U27" s="86" t="s">
        <v>144</v>
      </c>
      <c r="V27" s="86">
        <f t="shared" si="3"/>
        <v>3.0899999999999981</v>
      </c>
      <c r="W27" s="785">
        <v>1</v>
      </c>
      <c r="X27" s="112" t="s">
        <v>143</v>
      </c>
      <c r="Y27" s="112"/>
      <c r="Z27" s="112"/>
      <c r="AA27" s="785">
        <v>1</v>
      </c>
      <c r="AB27" s="112" t="s">
        <v>143</v>
      </c>
      <c r="AC27" s="112"/>
      <c r="AD27" s="153"/>
      <c r="AE27" s="154">
        <v>1</v>
      </c>
      <c r="AF27" s="112" t="s">
        <v>143</v>
      </c>
      <c r="AG27" s="112"/>
      <c r="AH27" s="153"/>
      <c r="AI27" s="154">
        <v>1</v>
      </c>
      <c r="AJ27" s="112" t="s">
        <v>143</v>
      </c>
      <c r="AK27" s="112"/>
      <c r="AL27" s="153"/>
      <c r="AM27" s="154">
        <v>1</v>
      </c>
      <c r="AN27" s="112" t="s">
        <v>143</v>
      </c>
      <c r="AO27" s="112"/>
      <c r="AP27" s="153"/>
      <c r="AQ27" s="154">
        <v>1</v>
      </c>
      <c r="AR27" s="112" t="s">
        <v>143</v>
      </c>
      <c r="AS27" s="112"/>
      <c r="AT27" s="153"/>
      <c r="AU27" s="154">
        <v>1</v>
      </c>
      <c r="AV27" s="112" t="s">
        <v>143</v>
      </c>
      <c r="AW27" s="112"/>
      <c r="AX27" s="153"/>
      <c r="AY27" s="154">
        <v>1</v>
      </c>
      <c r="AZ27" s="154"/>
      <c r="BA27" s="112" t="s">
        <v>143</v>
      </c>
      <c r="BB27" s="155"/>
      <c r="BC27" s="154">
        <v>1</v>
      </c>
      <c r="BD27" s="154"/>
      <c r="BE27" s="112" t="s">
        <v>143</v>
      </c>
      <c r="BF27" s="112"/>
      <c r="BG27" s="785">
        <v>1</v>
      </c>
      <c r="BH27" s="154"/>
      <c r="BI27" s="112" t="s">
        <v>143</v>
      </c>
      <c r="BJ27" s="153"/>
    </row>
    <row r="28" spans="3:62" ht="15.75" customHeight="1" x14ac:dyDescent="0.25">
      <c r="C28" s="1046"/>
      <c r="D28" s="622">
        <v>98</v>
      </c>
      <c r="E28" s="657" t="s">
        <v>57</v>
      </c>
      <c r="F28" s="677"/>
      <c r="G28" s="678" t="s">
        <v>144</v>
      </c>
      <c r="H28" s="623">
        <f>W4</f>
        <v>3.0499999999999989</v>
      </c>
      <c r="I28" s="598">
        <v>2</v>
      </c>
      <c r="J28" s="659" t="s">
        <v>176</v>
      </c>
      <c r="K28" s="678" t="s">
        <v>144</v>
      </c>
      <c r="L28" s="624">
        <f>R4</f>
        <v>3.0399999999999991</v>
      </c>
      <c r="M28" s="679"/>
      <c r="N28" s="680"/>
      <c r="O28" s="681"/>
      <c r="P28" s="681"/>
      <c r="Q28" s="625"/>
      <c r="R28" s="682"/>
      <c r="S28" s="680"/>
      <c r="T28" s="683"/>
      <c r="U28" s="670"/>
      <c r="V28" s="670"/>
      <c r="W28" s="598">
        <v>2</v>
      </c>
      <c r="X28" s="659" t="s">
        <v>176</v>
      </c>
      <c r="Y28" s="659"/>
      <c r="Z28" s="671"/>
      <c r="AA28" s="598">
        <v>2</v>
      </c>
      <c r="AB28" s="659" t="s">
        <v>176</v>
      </c>
      <c r="AC28" s="659"/>
      <c r="AD28" s="626"/>
      <c r="AE28" s="651">
        <v>2</v>
      </c>
      <c r="AF28" s="659" t="s">
        <v>176</v>
      </c>
      <c r="AG28" s="659"/>
      <c r="AH28" s="626"/>
      <c r="AI28" s="651">
        <v>2</v>
      </c>
      <c r="AJ28" s="659" t="s">
        <v>176</v>
      </c>
      <c r="AK28" s="659"/>
      <c r="AL28" s="626"/>
      <c r="AM28" s="651">
        <v>2</v>
      </c>
      <c r="AN28" s="659" t="s">
        <v>176</v>
      </c>
      <c r="AO28" s="659"/>
      <c r="AP28" s="626"/>
      <c r="AQ28" s="651">
        <v>2</v>
      </c>
      <c r="AR28" s="659" t="s">
        <v>176</v>
      </c>
      <c r="AS28" s="659"/>
      <c r="AT28" s="626"/>
      <c r="AU28" s="651">
        <v>2</v>
      </c>
      <c r="AV28" s="659" t="s">
        <v>176</v>
      </c>
      <c r="AW28" s="659"/>
      <c r="AX28" s="626"/>
      <c r="AY28" s="651">
        <v>2</v>
      </c>
      <c r="AZ28" s="651"/>
      <c r="BA28" s="659" t="s">
        <v>176</v>
      </c>
      <c r="BB28" s="627"/>
      <c r="BC28" s="651">
        <v>2</v>
      </c>
      <c r="BD28" s="651"/>
      <c r="BE28" s="659" t="s">
        <v>176</v>
      </c>
      <c r="BF28" s="671"/>
      <c r="BG28" s="598">
        <v>2</v>
      </c>
      <c r="BH28" s="651"/>
      <c r="BI28" s="659" t="s">
        <v>176</v>
      </c>
      <c r="BJ28" s="626"/>
    </row>
    <row r="29" spans="3:62" ht="16.399999999999999" customHeight="1" x14ac:dyDescent="0.25">
      <c r="C29" s="1144" t="s">
        <v>96</v>
      </c>
      <c r="D29" s="1026"/>
      <c r="E29" s="1027"/>
      <c r="F29" s="1027"/>
      <c r="G29" s="1027"/>
      <c r="H29" s="1028"/>
      <c r="I29" s="1026"/>
      <c r="J29" s="1027"/>
      <c r="K29" s="1027"/>
      <c r="L29" s="1028"/>
      <c r="M29" s="843" t="str">
        <f>"CATI VALIDATION: IF "&amp;'1.HHroster'!K32&amp;"&lt;10 AND "&amp;M4&amp;" &gt; 5 BLOCKING MESSAGE Review the level of education, the member is not old enough for this level of education"</f>
        <v>CATI VALIDATION: IF 1.19&lt;10 AND 3.03 &gt; 5 BLOCKING MESSAGE Review the level of education, the member is not old enough for this level of education</v>
      </c>
      <c r="N29" s="844"/>
      <c r="O29" s="844"/>
      <c r="P29" s="844"/>
      <c r="Q29" s="844"/>
      <c r="R29" s="843" t="str">
        <f>"CATI VALIDATION: IF "&amp;'1.HHroster'!K32&amp;"&lt;10 AND "&amp;R4&amp;" &gt; 5 BLOCKING MESSAGE Review the level of education, the member is not old enough for this level of education"</f>
        <v>CATI VALIDATION: IF 1.19&lt;10 AND 3.04 &gt; 5 BLOCKING MESSAGE Review the level of education, the member is not old enough for this level of education</v>
      </c>
      <c r="S29" s="844"/>
      <c r="T29" s="844"/>
      <c r="U29" s="844"/>
      <c r="V29" s="845"/>
      <c r="W29" s="1026"/>
      <c r="X29" s="1027"/>
      <c r="Y29" s="1027"/>
      <c r="Z29" s="1028"/>
      <c r="AA29" s="1026"/>
      <c r="AB29" s="1027"/>
      <c r="AC29" s="1027"/>
      <c r="AD29" s="1028"/>
      <c r="AE29" s="1026"/>
      <c r="AF29" s="1027"/>
      <c r="AG29" s="1027"/>
      <c r="AH29" s="1028"/>
      <c r="AI29" s="1026"/>
      <c r="AJ29" s="1027"/>
      <c r="AK29" s="1027"/>
      <c r="AL29" s="1027"/>
      <c r="AM29" s="1026"/>
      <c r="AN29" s="1027"/>
      <c r="AO29" s="1027"/>
      <c r="AP29" s="1028"/>
      <c r="AQ29" s="1027"/>
      <c r="AR29" s="1027"/>
      <c r="AS29" s="1027"/>
      <c r="AT29" s="1130"/>
      <c r="AU29" s="1026"/>
      <c r="AV29" s="1027"/>
      <c r="AW29" s="1027"/>
      <c r="AX29" s="1028"/>
      <c r="AY29" s="1026"/>
      <c r="AZ29" s="1027"/>
      <c r="BA29" s="1027"/>
      <c r="BB29" s="1028"/>
      <c r="BC29" s="1026"/>
      <c r="BD29" s="1027"/>
      <c r="BE29" s="1027"/>
      <c r="BF29" s="1028"/>
      <c r="BG29" s="1026"/>
      <c r="BH29" s="1027"/>
      <c r="BI29" s="1027"/>
      <c r="BJ29" s="1130"/>
    </row>
    <row r="30" spans="3:62" s="67" customFormat="1" ht="16.399999999999999" customHeight="1" x14ac:dyDescent="0.25">
      <c r="C30" s="1145"/>
      <c r="D30" s="1023"/>
      <c r="E30" s="1024"/>
      <c r="F30" s="1024"/>
      <c r="G30" s="1024"/>
      <c r="H30" s="1025"/>
      <c r="I30" s="1023"/>
      <c r="J30" s="1024"/>
      <c r="K30" s="1024"/>
      <c r="L30" s="1025"/>
      <c r="M30" s="843" t="str">
        <f>"CATI VALIDATION: IF "&amp;'1.HHroster'!K32&amp;"&lt;16 AND "&amp;M4&amp;" &gt; 12 BLOCKING MESSAGE Review the level of education, the member is not old enough for this level of education"</f>
        <v>CATI VALIDATION: IF 1.19&lt;16 AND 3.03 &gt; 12 BLOCKING MESSAGE Review the level of education, the member is not old enough for this level of education</v>
      </c>
      <c r="N30" s="843"/>
      <c r="O30" s="843"/>
      <c r="P30" s="843"/>
      <c r="Q30" s="843"/>
      <c r="R30" s="843" t="str">
        <f>"CATI VALIDATION: IF "&amp;'1.HHroster'!K32&amp;"&lt;16 AND "&amp;R4&amp;" &gt; 12 BLOCKING MESSAGE Review the level of education, the member is not old enough for this level of education"</f>
        <v>CATI VALIDATION: IF 1.19&lt;16 AND 3.04 &gt; 12 BLOCKING MESSAGE Review the level of education, the member is not old enough for this level of education</v>
      </c>
      <c r="S30" s="843"/>
      <c r="T30" s="843"/>
      <c r="U30" s="843"/>
      <c r="V30" s="843"/>
      <c r="W30" s="1023"/>
      <c r="X30" s="1024"/>
      <c r="Y30" s="1024"/>
      <c r="Z30" s="1025"/>
      <c r="AA30" s="1023"/>
      <c r="AB30" s="1024"/>
      <c r="AC30" s="1024"/>
      <c r="AD30" s="1025"/>
      <c r="AE30" s="1023"/>
      <c r="AF30" s="1024"/>
      <c r="AG30" s="1024"/>
      <c r="AH30" s="1025"/>
      <c r="AI30" s="1023"/>
      <c r="AJ30" s="1024"/>
      <c r="AK30" s="1024"/>
      <c r="AL30" s="1024"/>
      <c r="AM30" s="1002"/>
      <c r="AN30" s="1005"/>
      <c r="AO30" s="1005"/>
      <c r="AP30" s="1003"/>
      <c r="AQ30" s="1024"/>
      <c r="AR30" s="1024"/>
      <c r="AS30" s="1024"/>
      <c r="AT30" s="1131"/>
      <c r="AU30" s="1023"/>
      <c r="AV30" s="1024"/>
      <c r="AW30" s="1024"/>
      <c r="AX30" s="1025"/>
      <c r="AY30" s="1023"/>
      <c r="AZ30" s="1024"/>
      <c r="BA30" s="1024"/>
      <c r="BB30" s="1025"/>
      <c r="BC30" s="1023"/>
      <c r="BD30" s="1024"/>
      <c r="BE30" s="1024"/>
      <c r="BF30" s="1025"/>
      <c r="BG30" s="1023"/>
      <c r="BH30" s="1024"/>
      <c r="BI30" s="1024"/>
      <c r="BJ30" s="1131"/>
    </row>
    <row r="31" spans="3:62" ht="16.399999999999999" customHeight="1" x14ac:dyDescent="0.25">
      <c r="C31" s="1142" t="s">
        <v>97</v>
      </c>
      <c r="D31" s="1013"/>
      <c r="E31" s="1014"/>
      <c r="F31" s="1014"/>
      <c r="G31" s="1014"/>
      <c r="H31" s="1015"/>
      <c r="I31" s="1013"/>
      <c r="J31" s="1014"/>
      <c r="K31" s="1014"/>
      <c r="L31" s="1015"/>
      <c r="M31" s="843" t="str">
        <f>"CATI VALIDATION: IF "&amp;'1.HHroster'!K34&amp;"&lt;20 AND "&amp;M4&amp;" &gt; 16 BLOCKING MESSAGE Review the level of education, the member is not old enough for this level of education"</f>
        <v>CATI VALIDATION: IF &lt;20 AND 3.03 &gt; 16 BLOCKING MESSAGE Review the level of education, the member is not old enough for this level of education</v>
      </c>
      <c r="N31" s="846"/>
      <c r="O31" s="844"/>
      <c r="P31" s="844"/>
      <c r="Q31" s="844"/>
      <c r="R31" s="843" t="str">
        <f>"CATI VALIDATION: IF "&amp;'1.HHroster'!K32&amp;"&lt;20 AND "&amp;R4&amp;" &gt; 16 BLOCKING MESSAGE Review the level of education, the member is not old enough for this level of education"</f>
        <v>CATI VALIDATION: IF 1.19&lt;20 AND 3.04 &gt; 16 BLOCKING MESSAGE Review the level of education, the member is not old enough for this level of education</v>
      </c>
      <c r="S31" s="846"/>
      <c r="T31" s="844"/>
      <c r="U31" s="844"/>
      <c r="V31" s="845"/>
      <c r="W31" s="1013"/>
      <c r="X31" s="1014"/>
      <c r="Y31" s="1014"/>
      <c r="Z31" s="1015"/>
      <c r="AA31" s="1013"/>
      <c r="AB31" s="1014"/>
      <c r="AC31" s="1014"/>
      <c r="AD31" s="1015"/>
      <c r="AE31" s="1013"/>
      <c r="AF31" s="1014"/>
      <c r="AG31" s="1014"/>
      <c r="AH31" s="1015"/>
      <c r="AI31" s="1013"/>
      <c r="AJ31" s="1014"/>
      <c r="AK31" s="1014"/>
      <c r="AL31" s="1014"/>
      <c r="AM31" s="1087"/>
      <c r="AN31" s="1014"/>
      <c r="AO31" s="1014"/>
      <c r="AP31" s="1132"/>
      <c r="AQ31" s="1014"/>
      <c r="AR31" s="1014"/>
      <c r="AS31" s="1014"/>
      <c r="AT31" s="1132"/>
      <c r="AU31" s="1013"/>
      <c r="AV31" s="1014"/>
      <c r="AW31" s="1014"/>
      <c r="AX31" s="1015"/>
      <c r="AY31" s="1013"/>
      <c r="AZ31" s="1014"/>
      <c r="BA31" s="1014"/>
      <c r="BB31" s="1015"/>
      <c r="BC31" s="1013"/>
      <c r="BD31" s="1014"/>
      <c r="BE31" s="1014"/>
      <c r="BF31" s="1015"/>
      <c r="BG31" s="1013"/>
      <c r="BH31" s="1014"/>
      <c r="BI31" s="1014"/>
      <c r="BJ31" s="1132"/>
    </row>
    <row r="32" spans="3:62" ht="16.399999999999999" customHeight="1" x14ac:dyDescent="0.25">
      <c r="C32" s="1143"/>
      <c r="D32" s="983"/>
      <c r="E32" s="999"/>
      <c r="F32" s="999"/>
      <c r="G32" s="999"/>
      <c r="H32" s="984"/>
      <c r="I32" s="983"/>
      <c r="J32" s="999"/>
      <c r="K32" s="999"/>
      <c r="L32" s="984"/>
      <c r="M32" s="843" t="str">
        <f>"CATI VALIDATION: IF "&amp;'1.HHroster'!K34&amp;"&lt;13 AND "&amp;M4&amp;" &gt; 8 BLOCKING MESSAGE Review the level of education, the member is not old enough for this level of education"</f>
        <v>CATI VALIDATION: IF &lt;13 AND 3.03 &gt; 8 BLOCKING MESSAGE Review the level of education, the member is not old enough for this level of education</v>
      </c>
      <c r="N32" s="846"/>
      <c r="O32" s="844"/>
      <c r="P32" s="844"/>
      <c r="Q32" s="844"/>
      <c r="R32" s="843" t="str">
        <f>"CATI VALIDATION: IF "&amp;'1.HHroster'!K32&amp;"&lt;13 AND "&amp;R4&amp;" &gt; 8 BLOCKING MESSAGE Review the level of education, the member is not old enough for this level of education"</f>
        <v>CATI VALIDATION: IF 1.19&lt;13 AND 3.04 &gt; 8 BLOCKING MESSAGE Review the level of education, the member is not old enough for this level of education</v>
      </c>
      <c r="S32" s="846"/>
      <c r="T32" s="844"/>
      <c r="U32" s="844"/>
      <c r="V32" s="845"/>
      <c r="W32" s="983"/>
      <c r="X32" s="999"/>
      <c r="Y32" s="999"/>
      <c r="Z32" s="984"/>
      <c r="AA32" s="983"/>
      <c r="AB32" s="999"/>
      <c r="AC32" s="999"/>
      <c r="AD32" s="984"/>
      <c r="AE32" s="983"/>
      <c r="AF32" s="999"/>
      <c r="AG32" s="999"/>
      <c r="AH32" s="984"/>
      <c r="AI32" s="983"/>
      <c r="AJ32" s="999"/>
      <c r="AK32" s="999"/>
      <c r="AL32" s="999"/>
      <c r="AM32" s="1038"/>
      <c r="AN32" s="999"/>
      <c r="AO32" s="999"/>
      <c r="AP32" s="1133"/>
      <c r="AQ32" s="999"/>
      <c r="AR32" s="999"/>
      <c r="AS32" s="999"/>
      <c r="AT32" s="1133"/>
      <c r="AU32" s="983"/>
      <c r="AV32" s="999"/>
      <c r="AW32" s="999"/>
      <c r="AX32" s="984"/>
      <c r="AY32" s="983"/>
      <c r="AZ32" s="999"/>
      <c r="BA32" s="999"/>
      <c r="BB32" s="984"/>
      <c r="BC32" s="983"/>
      <c r="BD32" s="999"/>
      <c r="BE32" s="999"/>
      <c r="BF32" s="984"/>
      <c r="BG32" s="983"/>
      <c r="BH32" s="999"/>
      <c r="BI32" s="999"/>
      <c r="BJ32" s="1133"/>
    </row>
    <row r="33" spans="3:62" ht="16.399999999999999" customHeight="1" x14ac:dyDescent="0.25">
      <c r="C33" s="1144" t="s">
        <v>98</v>
      </c>
      <c r="D33" s="1000"/>
      <c r="E33" s="1004"/>
      <c r="F33" s="1004"/>
      <c r="G33" s="1004"/>
      <c r="H33" s="1001"/>
      <c r="I33" s="1000"/>
      <c r="J33" s="1004"/>
      <c r="K33" s="1004"/>
      <c r="L33" s="1001"/>
      <c r="M33" s="1000"/>
      <c r="N33" s="162"/>
      <c r="O33" s="1004"/>
      <c r="P33" s="1004"/>
      <c r="Q33" s="1001"/>
      <c r="R33" s="1000"/>
      <c r="S33" s="162"/>
      <c r="T33" s="1004"/>
      <c r="U33" s="1004"/>
      <c r="V33" s="1001"/>
      <c r="W33" s="1000"/>
      <c r="X33" s="1004"/>
      <c r="Y33" s="1004"/>
      <c r="Z33" s="1001"/>
      <c r="AA33" s="1000"/>
      <c r="AB33" s="1004"/>
      <c r="AC33" s="1004"/>
      <c r="AD33" s="1001"/>
      <c r="AE33" s="1000"/>
      <c r="AF33" s="1004"/>
      <c r="AG33" s="1004"/>
      <c r="AH33" s="1001"/>
      <c r="AI33" s="1000"/>
      <c r="AJ33" s="1004"/>
      <c r="AK33" s="1004"/>
      <c r="AL33" s="1004"/>
      <c r="AM33" s="1040"/>
      <c r="AN33" s="1004"/>
      <c r="AO33" s="1004"/>
      <c r="AP33" s="1140"/>
      <c r="AQ33" s="1004"/>
      <c r="AR33" s="1004"/>
      <c r="AS33" s="1004"/>
      <c r="AT33" s="1140"/>
      <c r="AU33" s="1000"/>
      <c r="AV33" s="1004"/>
      <c r="AW33" s="1004"/>
      <c r="AX33" s="1001"/>
      <c r="AY33" s="1000"/>
      <c r="AZ33" s="1004"/>
      <c r="BA33" s="1004"/>
      <c r="BB33" s="1001"/>
      <c r="BC33" s="1000"/>
      <c r="BD33" s="1004"/>
      <c r="BE33" s="1004"/>
      <c r="BF33" s="1001"/>
      <c r="BG33" s="1000"/>
      <c r="BH33" s="1004"/>
      <c r="BI33" s="1004"/>
      <c r="BJ33" s="1140"/>
    </row>
    <row r="34" spans="3:62" ht="16.399999999999999" customHeight="1" x14ac:dyDescent="0.25">
      <c r="C34" s="1145"/>
      <c r="D34" s="1002"/>
      <c r="E34" s="1005"/>
      <c r="F34" s="1005"/>
      <c r="G34" s="1005"/>
      <c r="H34" s="1003"/>
      <c r="I34" s="1002"/>
      <c r="J34" s="1005"/>
      <c r="K34" s="1005"/>
      <c r="L34" s="1003"/>
      <c r="M34" s="1026"/>
      <c r="N34" s="90"/>
      <c r="O34" s="1027"/>
      <c r="P34" s="1027"/>
      <c r="Q34" s="1028"/>
      <c r="R34" s="1026"/>
      <c r="S34" s="90"/>
      <c r="T34" s="1027"/>
      <c r="U34" s="1027"/>
      <c r="V34" s="1028"/>
      <c r="W34" s="1002"/>
      <c r="X34" s="1005"/>
      <c r="Y34" s="1005"/>
      <c r="Z34" s="1003"/>
      <c r="AA34" s="1002"/>
      <c r="AB34" s="1005"/>
      <c r="AC34" s="1005"/>
      <c r="AD34" s="1003"/>
      <c r="AE34" s="1002"/>
      <c r="AF34" s="1005"/>
      <c r="AG34" s="1005"/>
      <c r="AH34" s="1003"/>
      <c r="AI34" s="1002"/>
      <c r="AJ34" s="1005"/>
      <c r="AK34" s="1005"/>
      <c r="AL34" s="1005"/>
      <c r="AM34" s="1041"/>
      <c r="AN34" s="1005"/>
      <c r="AO34" s="1005"/>
      <c r="AP34" s="1141"/>
      <c r="AQ34" s="1005"/>
      <c r="AR34" s="1005"/>
      <c r="AS34" s="1005"/>
      <c r="AT34" s="1141"/>
      <c r="AU34" s="1002"/>
      <c r="AV34" s="1005"/>
      <c r="AW34" s="1005"/>
      <c r="AX34" s="1003"/>
      <c r="AY34" s="1002"/>
      <c r="AZ34" s="1005"/>
      <c r="BA34" s="1005"/>
      <c r="BB34" s="1003"/>
      <c r="BC34" s="1002"/>
      <c r="BD34" s="1005"/>
      <c r="BE34" s="1005"/>
      <c r="BF34" s="1003"/>
      <c r="BG34" s="1002"/>
      <c r="BH34" s="1005"/>
      <c r="BI34" s="1005"/>
      <c r="BJ34" s="1141"/>
    </row>
    <row r="35" spans="3:62" ht="16.399999999999999" customHeight="1" x14ac:dyDescent="0.25">
      <c r="C35" s="1142" t="s">
        <v>99</v>
      </c>
      <c r="D35" s="981"/>
      <c r="E35" s="998"/>
      <c r="F35" s="998"/>
      <c r="G35" s="998"/>
      <c r="H35" s="982"/>
      <c r="I35" s="981"/>
      <c r="J35" s="998"/>
      <c r="K35" s="998"/>
      <c r="L35" s="982"/>
      <c r="M35" s="981"/>
      <c r="N35" s="163"/>
      <c r="O35" s="998"/>
      <c r="P35" s="998"/>
      <c r="Q35" s="982"/>
      <c r="R35" s="981"/>
      <c r="S35" s="163"/>
      <c r="T35" s="998"/>
      <c r="U35" s="998"/>
      <c r="V35" s="982"/>
      <c r="W35" s="981"/>
      <c r="X35" s="998"/>
      <c r="Y35" s="998"/>
      <c r="Z35" s="982"/>
      <c r="AA35" s="981"/>
      <c r="AB35" s="998"/>
      <c r="AC35" s="998"/>
      <c r="AD35" s="982"/>
      <c r="AE35" s="981"/>
      <c r="AF35" s="998"/>
      <c r="AG35" s="998"/>
      <c r="AH35" s="982"/>
      <c r="AI35" s="981"/>
      <c r="AJ35" s="998"/>
      <c r="AK35" s="998"/>
      <c r="AL35" s="998"/>
      <c r="AM35" s="1088"/>
      <c r="AN35" s="998"/>
      <c r="AO35" s="998"/>
      <c r="AP35" s="1137"/>
      <c r="AQ35" s="998"/>
      <c r="AR35" s="998"/>
      <c r="AS35" s="998"/>
      <c r="AT35" s="1137"/>
      <c r="AU35" s="981"/>
      <c r="AV35" s="998"/>
      <c r="AW35" s="998"/>
      <c r="AX35" s="982"/>
      <c r="AY35" s="981"/>
      <c r="AZ35" s="998"/>
      <c r="BA35" s="998"/>
      <c r="BB35" s="982"/>
      <c r="BC35" s="981"/>
      <c r="BD35" s="998"/>
      <c r="BE35" s="998"/>
      <c r="BF35" s="982"/>
      <c r="BG35" s="981"/>
      <c r="BH35" s="998"/>
      <c r="BI35" s="998"/>
      <c r="BJ35" s="982"/>
    </row>
    <row r="36" spans="3:62" ht="16.399999999999999" customHeight="1" x14ac:dyDescent="0.25">
      <c r="C36" s="1143"/>
      <c r="D36" s="983"/>
      <c r="E36" s="999"/>
      <c r="F36" s="999"/>
      <c r="G36" s="999"/>
      <c r="H36" s="984"/>
      <c r="I36" s="983"/>
      <c r="J36" s="999"/>
      <c r="K36" s="999"/>
      <c r="L36" s="984"/>
      <c r="M36" s="983"/>
      <c r="N36" s="676"/>
      <c r="O36" s="999"/>
      <c r="P36" s="999"/>
      <c r="Q36" s="984"/>
      <c r="R36" s="983"/>
      <c r="S36" s="676"/>
      <c r="T36" s="999"/>
      <c r="U36" s="999"/>
      <c r="V36" s="984"/>
      <c r="W36" s="983"/>
      <c r="X36" s="999"/>
      <c r="Y36" s="999"/>
      <c r="Z36" s="984"/>
      <c r="AA36" s="983"/>
      <c r="AB36" s="999"/>
      <c r="AC36" s="999"/>
      <c r="AD36" s="984"/>
      <c r="AE36" s="983"/>
      <c r="AF36" s="999"/>
      <c r="AG36" s="999"/>
      <c r="AH36" s="984"/>
      <c r="AI36" s="983"/>
      <c r="AJ36" s="999"/>
      <c r="AK36" s="999"/>
      <c r="AL36" s="999"/>
      <c r="AM36" s="1038"/>
      <c r="AN36" s="999"/>
      <c r="AO36" s="999"/>
      <c r="AP36" s="1133"/>
      <c r="AQ36" s="999"/>
      <c r="AR36" s="999"/>
      <c r="AS36" s="999"/>
      <c r="AT36" s="1133"/>
      <c r="AU36" s="983"/>
      <c r="AV36" s="999"/>
      <c r="AW36" s="999"/>
      <c r="AX36" s="984"/>
      <c r="AY36" s="983"/>
      <c r="AZ36" s="999"/>
      <c r="BA36" s="999"/>
      <c r="BB36" s="984"/>
      <c r="BC36" s="983"/>
      <c r="BD36" s="999"/>
      <c r="BE36" s="999"/>
      <c r="BF36" s="984"/>
      <c r="BG36" s="983"/>
      <c r="BH36" s="999"/>
      <c r="BI36" s="999"/>
      <c r="BJ36" s="984"/>
    </row>
    <row r="37" spans="3:62" ht="16.399999999999999" customHeight="1" x14ac:dyDescent="0.25">
      <c r="C37" s="1144" t="s">
        <v>100</v>
      </c>
      <c r="D37" s="1000"/>
      <c r="E37" s="1004"/>
      <c r="F37" s="1004"/>
      <c r="G37" s="1004"/>
      <c r="H37" s="1001"/>
      <c r="I37" s="1000"/>
      <c r="J37" s="1004"/>
      <c r="K37" s="1004"/>
      <c r="L37" s="1001"/>
      <c r="M37" s="1000"/>
      <c r="N37" s="162"/>
      <c r="O37" s="1004"/>
      <c r="P37" s="1004"/>
      <c r="Q37" s="1001"/>
      <c r="R37" s="1000"/>
      <c r="S37" s="162"/>
      <c r="T37" s="1004"/>
      <c r="U37" s="1004"/>
      <c r="V37" s="1001"/>
      <c r="W37" s="1000"/>
      <c r="X37" s="1004"/>
      <c r="Y37" s="1004"/>
      <c r="Z37" s="1001"/>
      <c r="AA37" s="1000"/>
      <c r="AB37" s="1004"/>
      <c r="AC37" s="1004"/>
      <c r="AD37" s="1001"/>
      <c r="AE37" s="1000"/>
      <c r="AF37" s="1004"/>
      <c r="AG37" s="1004"/>
      <c r="AH37" s="1001"/>
      <c r="AI37" s="1000"/>
      <c r="AJ37" s="1004"/>
      <c r="AK37" s="1004"/>
      <c r="AL37" s="1004"/>
      <c r="AM37" s="1040"/>
      <c r="AN37" s="1004"/>
      <c r="AO37" s="1004"/>
      <c r="AP37" s="1140"/>
      <c r="AQ37" s="1004"/>
      <c r="AR37" s="1004"/>
      <c r="AS37" s="1004"/>
      <c r="AT37" s="1140"/>
      <c r="AU37" s="1000"/>
      <c r="AV37" s="1004"/>
      <c r="AW37" s="1004"/>
      <c r="AX37" s="1001"/>
      <c r="AY37" s="1000"/>
      <c r="AZ37" s="1004"/>
      <c r="BA37" s="1004"/>
      <c r="BB37" s="1001"/>
      <c r="BC37" s="1000"/>
      <c r="BD37" s="1004"/>
      <c r="BE37" s="1004"/>
      <c r="BF37" s="1001"/>
      <c r="BG37" s="1000"/>
      <c r="BH37" s="1004"/>
      <c r="BI37" s="1004"/>
      <c r="BJ37" s="1001"/>
    </row>
    <row r="38" spans="3:62" ht="16.399999999999999" customHeight="1" x14ac:dyDescent="0.25">
      <c r="C38" s="1145"/>
      <c r="D38" s="1002"/>
      <c r="E38" s="1005"/>
      <c r="F38" s="1005"/>
      <c r="G38" s="1005"/>
      <c r="H38" s="1003"/>
      <c r="I38" s="1002"/>
      <c r="J38" s="1005"/>
      <c r="K38" s="1005"/>
      <c r="L38" s="1003"/>
      <c r="M38" s="1026"/>
      <c r="N38" s="90"/>
      <c r="O38" s="1027"/>
      <c r="P38" s="1027"/>
      <c r="Q38" s="1028"/>
      <c r="R38" s="1026"/>
      <c r="S38" s="90"/>
      <c r="T38" s="1027"/>
      <c r="U38" s="1027"/>
      <c r="V38" s="1028"/>
      <c r="W38" s="1002"/>
      <c r="X38" s="1005"/>
      <c r="Y38" s="1005"/>
      <c r="Z38" s="1003"/>
      <c r="AA38" s="1002"/>
      <c r="AB38" s="1005"/>
      <c r="AC38" s="1005"/>
      <c r="AD38" s="1003"/>
      <c r="AE38" s="1002"/>
      <c r="AF38" s="1005"/>
      <c r="AG38" s="1005"/>
      <c r="AH38" s="1003"/>
      <c r="AI38" s="1002"/>
      <c r="AJ38" s="1005"/>
      <c r="AK38" s="1005"/>
      <c r="AL38" s="1005"/>
      <c r="AM38" s="1041"/>
      <c r="AN38" s="1005"/>
      <c r="AO38" s="1005"/>
      <c r="AP38" s="1141"/>
      <c r="AQ38" s="1005"/>
      <c r="AR38" s="1005"/>
      <c r="AS38" s="1005"/>
      <c r="AT38" s="1141"/>
      <c r="AU38" s="1002"/>
      <c r="AV38" s="1005"/>
      <c r="AW38" s="1005"/>
      <c r="AX38" s="1003"/>
      <c r="AY38" s="1002"/>
      <c r="AZ38" s="1005"/>
      <c r="BA38" s="1005"/>
      <c r="BB38" s="1003"/>
      <c r="BC38" s="1002"/>
      <c r="BD38" s="1005"/>
      <c r="BE38" s="1005"/>
      <c r="BF38" s="1003"/>
      <c r="BG38" s="1002"/>
      <c r="BH38" s="1005"/>
      <c r="BI38" s="1005"/>
      <c r="BJ38" s="1003"/>
    </row>
    <row r="39" spans="3:62" ht="16.399999999999999" customHeight="1" x14ac:dyDescent="0.25">
      <c r="C39" s="1142" t="s">
        <v>101</v>
      </c>
      <c r="D39" s="981"/>
      <c r="E39" s="998"/>
      <c r="F39" s="998"/>
      <c r="G39" s="998"/>
      <c r="H39" s="982"/>
      <c r="I39" s="981"/>
      <c r="J39" s="998"/>
      <c r="K39" s="998"/>
      <c r="L39" s="982"/>
      <c r="M39" s="981"/>
      <c r="N39" s="163"/>
      <c r="O39" s="998"/>
      <c r="P39" s="998"/>
      <c r="Q39" s="982"/>
      <c r="R39" s="981"/>
      <c r="S39" s="163"/>
      <c r="T39" s="998"/>
      <c r="U39" s="998"/>
      <c r="V39" s="982"/>
      <c r="W39" s="981"/>
      <c r="X39" s="998"/>
      <c r="Y39" s="998"/>
      <c r="Z39" s="982"/>
      <c r="AA39" s="981"/>
      <c r="AB39" s="998"/>
      <c r="AC39" s="998"/>
      <c r="AD39" s="982"/>
      <c r="AE39" s="981"/>
      <c r="AF39" s="998"/>
      <c r="AG39" s="998"/>
      <c r="AH39" s="982"/>
      <c r="AI39" s="981"/>
      <c r="AJ39" s="998"/>
      <c r="AK39" s="998"/>
      <c r="AL39" s="998"/>
      <c r="AM39" s="1088"/>
      <c r="AN39" s="998"/>
      <c r="AO39" s="998"/>
      <c r="AP39" s="1137"/>
      <c r="AQ39" s="998"/>
      <c r="AR39" s="998"/>
      <c r="AS39" s="998"/>
      <c r="AT39" s="1137"/>
      <c r="AU39" s="981"/>
      <c r="AV39" s="998"/>
      <c r="AW39" s="998"/>
      <c r="AX39" s="982"/>
      <c r="AY39" s="981"/>
      <c r="AZ39" s="998"/>
      <c r="BA39" s="998"/>
      <c r="BB39" s="982"/>
      <c r="BC39" s="981"/>
      <c r="BD39" s="998"/>
      <c r="BE39" s="998"/>
      <c r="BF39" s="982"/>
      <c r="BG39" s="981"/>
      <c r="BH39" s="998"/>
      <c r="BI39" s="998"/>
      <c r="BJ39" s="982"/>
    </row>
    <row r="40" spans="3:62" ht="16.399999999999999" customHeight="1" x14ac:dyDescent="0.25">
      <c r="C40" s="1143"/>
      <c r="D40" s="983"/>
      <c r="E40" s="999"/>
      <c r="F40" s="999"/>
      <c r="G40" s="999"/>
      <c r="H40" s="984"/>
      <c r="I40" s="983"/>
      <c r="J40" s="999"/>
      <c r="K40" s="999"/>
      <c r="L40" s="984"/>
      <c r="M40" s="983"/>
      <c r="N40" s="676"/>
      <c r="O40" s="999"/>
      <c r="P40" s="999"/>
      <c r="Q40" s="984"/>
      <c r="R40" s="983"/>
      <c r="S40" s="676"/>
      <c r="T40" s="999"/>
      <c r="U40" s="999"/>
      <c r="V40" s="984"/>
      <c r="W40" s="983"/>
      <c r="X40" s="999"/>
      <c r="Y40" s="999"/>
      <c r="Z40" s="984"/>
      <c r="AA40" s="983"/>
      <c r="AB40" s="999"/>
      <c r="AC40" s="999"/>
      <c r="AD40" s="984"/>
      <c r="AE40" s="983"/>
      <c r="AF40" s="999"/>
      <c r="AG40" s="999"/>
      <c r="AH40" s="984"/>
      <c r="AI40" s="983"/>
      <c r="AJ40" s="999"/>
      <c r="AK40" s="999"/>
      <c r="AL40" s="999"/>
      <c r="AM40" s="1038"/>
      <c r="AN40" s="999"/>
      <c r="AO40" s="999"/>
      <c r="AP40" s="1133"/>
      <c r="AQ40" s="999"/>
      <c r="AR40" s="999"/>
      <c r="AS40" s="999"/>
      <c r="AT40" s="1133"/>
      <c r="AU40" s="983"/>
      <c r="AV40" s="999"/>
      <c r="AW40" s="999"/>
      <c r="AX40" s="984"/>
      <c r="AY40" s="983"/>
      <c r="AZ40" s="999"/>
      <c r="BA40" s="999"/>
      <c r="BB40" s="984"/>
      <c r="BC40" s="983"/>
      <c r="BD40" s="999"/>
      <c r="BE40" s="999"/>
      <c r="BF40" s="984"/>
      <c r="BG40" s="983"/>
      <c r="BH40" s="999"/>
      <c r="BI40" s="999"/>
      <c r="BJ40" s="984"/>
    </row>
    <row r="41" spans="3:62" ht="16.399999999999999" customHeight="1" x14ac:dyDescent="0.25">
      <c r="C41" s="1147" t="s">
        <v>102</v>
      </c>
      <c r="D41" s="1000"/>
      <c r="E41" s="1004"/>
      <c r="F41" s="1004"/>
      <c r="G41" s="1004"/>
      <c r="H41" s="1001"/>
      <c r="I41" s="1000"/>
      <c r="J41" s="1004"/>
      <c r="K41" s="1004"/>
      <c r="L41" s="1001"/>
      <c r="M41" s="1000"/>
      <c r="N41" s="162"/>
      <c r="O41" s="1004"/>
      <c r="P41" s="1004"/>
      <c r="Q41" s="1001"/>
      <c r="R41" s="1000"/>
      <c r="S41" s="162"/>
      <c r="T41" s="1004"/>
      <c r="U41" s="1004"/>
      <c r="V41" s="1001"/>
      <c r="W41" s="1000"/>
      <c r="X41" s="1004"/>
      <c r="Y41" s="1004"/>
      <c r="Z41" s="1001"/>
      <c r="AA41" s="1000"/>
      <c r="AB41" s="1004"/>
      <c r="AC41" s="1004"/>
      <c r="AD41" s="1001"/>
      <c r="AE41" s="1000"/>
      <c r="AF41" s="1004"/>
      <c r="AG41" s="1004"/>
      <c r="AH41" s="1001"/>
      <c r="AI41" s="1000"/>
      <c r="AJ41" s="1004"/>
      <c r="AK41" s="1004"/>
      <c r="AL41" s="1004"/>
      <c r="AM41" s="1040"/>
      <c r="AN41" s="1004"/>
      <c r="AO41" s="1004"/>
      <c r="AP41" s="1140"/>
      <c r="AQ41" s="1004"/>
      <c r="AR41" s="1004"/>
      <c r="AS41" s="1004"/>
      <c r="AT41" s="1140"/>
      <c r="AU41" s="1000"/>
      <c r="AV41" s="1004"/>
      <c r="AW41" s="1004"/>
      <c r="AX41" s="1001"/>
      <c r="AY41" s="1000"/>
      <c r="AZ41" s="1004"/>
      <c r="BA41" s="1004"/>
      <c r="BB41" s="1001"/>
      <c r="BC41" s="1000"/>
      <c r="BD41" s="1004"/>
      <c r="BE41" s="1004"/>
      <c r="BF41" s="1001"/>
      <c r="BG41" s="1000"/>
      <c r="BH41" s="1004"/>
      <c r="BI41" s="1004"/>
      <c r="BJ41" s="1001"/>
    </row>
    <row r="42" spans="3:62" ht="16.399999999999999" customHeight="1" x14ac:dyDescent="0.25">
      <c r="C42" s="1145"/>
      <c r="D42" s="1002"/>
      <c r="E42" s="1005"/>
      <c r="F42" s="1005"/>
      <c r="G42" s="1005"/>
      <c r="H42" s="1003"/>
      <c r="I42" s="1002"/>
      <c r="J42" s="1005"/>
      <c r="K42" s="1005"/>
      <c r="L42" s="1003"/>
      <c r="M42" s="1026"/>
      <c r="N42" s="90"/>
      <c r="O42" s="1027"/>
      <c r="P42" s="1027"/>
      <c r="Q42" s="1028"/>
      <c r="R42" s="1026"/>
      <c r="S42" s="90"/>
      <c r="T42" s="1027"/>
      <c r="U42" s="1027"/>
      <c r="V42" s="1028"/>
      <c r="W42" s="1002"/>
      <c r="X42" s="1005"/>
      <c r="Y42" s="1005"/>
      <c r="Z42" s="1003"/>
      <c r="AA42" s="1002"/>
      <c r="AB42" s="1005"/>
      <c r="AC42" s="1005"/>
      <c r="AD42" s="1003"/>
      <c r="AE42" s="1002"/>
      <c r="AF42" s="1005"/>
      <c r="AG42" s="1005"/>
      <c r="AH42" s="1003"/>
      <c r="AI42" s="1002"/>
      <c r="AJ42" s="1005"/>
      <c r="AK42" s="1005"/>
      <c r="AL42" s="1005"/>
      <c r="AM42" s="1041"/>
      <c r="AN42" s="1005"/>
      <c r="AO42" s="1005"/>
      <c r="AP42" s="1141"/>
      <c r="AQ42" s="1005"/>
      <c r="AR42" s="1005"/>
      <c r="AS42" s="1005"/>
      <c r="AT42" s="1141"/>
      <c r="AU42" s="1002"/>
      <c r="AV42" s="1005"/>
      <c r="AW42" s="1005"/>
      <c r="AX42" s="1003"/>
      <c r="AY42" s="1002"/>
      <c r="AZ42" s="1005"/>
      <c r="BA42" s="1005"/>
      <c r="BB42" s="1003"/>
      <c r="BC42" s="1002"/>
      <c r="BD42" s="1005"/>
      <c r="BE42" s="1005"/>
      <c r="BF42" s="1003"/>
      <c r="BG42" s="1002"/>
      <c r="BH42" s="1005"/>
      <c r="BI42" s="1005"/>
      <c r="BJ42" s="1003"/>
    </row>
    <row r="43" spans="3:62" ht="16.399999999999999" customHeight="1" x14ac:dyDescent="0.25">
      <c r="C43" s="1142" t="s">
        <v>103</v>
      </c>
      <c r="D43" s="981"/>
      <c r="E43" s="998"/>
      <c r="F43" s="998"/>
      <c r="G43" s="998"/>
      <c r="H43" s="982"/>
      <c r="I43" s="981"/>
      <c r="J43" s="998"/>
      <c r="K43" s="998"/>
      <c r="L43" s="982"/>
      <c r="M43" s="981"/>
      <c r="N43" s="163"/>
      <c r="O43" s="998"/>
      <c r="P43" s="998"/>
      <c r="Q43" s="982"/>
      <c r="R43" s="981"/>
      <c r="S43" s="163"/>
      <c r="T43" s="998"/>
      <c r="U43" s="998"/>
      <c r="V43" s="982"/>
      <c r="W43" s="981"/>
      <c r="X43" s="998"/>
      <c r="Y43" s="998"/>
      <c r="Z43" s="982"/>
      <c r="AA43" s="981"/>
      <c r="AB43" s="998"/>
      <c r="AC43" s="998"/>
      <c r="AD43" s="982"/>
      <c r="AE43" s="981"/>
      <c r="AF43" s="998"/>
      <c r="AG43" s="998"/>
      <c r="AH43" s="982"/>
      <c r="AI43" s="981"/>
      <c r="AJ43" s="998"/>
      <c r="AK43" s="998"/>
      <c r="AL43" s="998"/>
      <c r="AM43" s="1088"/>
      <c r="AN43" s="998"/>
      <c r="AO43" s="998"/>
      <c r="AP43" s="1137"/>
      <c r="AQ43" s="998"/>
      <c r="AR43" s="998"/>
      <c r="AS43" s="998"/>
      <c r="AT43" s="1137"/>
      <c r="AU43" s="981"/>
      <c r="AV43" s="998"/>
      <c r="AW43" s="998"/>
      <c r="AX43" s="982"/>
      <c r="AY43" s="981"/>
      <c r="AZ43" s="998"/>
      <c r="BA43" s="998"/>
      <c r="BB43" s="982"/>
      <c r="BC43" s="981"/>
      <c r="BD43" s="998"/>
      <c r="BE43" s="998"/>
      <c r="BF43" s="982"/>
      <c r="BG43" s="981"/>
      <c r="BH43" s="998"/>
      <c r="BI43" s="998"/>
      <c r="BJ43" s="982"/>
    </row>
    <row r="44" spans="3:62" ht="16.399999999999999" customHeight="1" x14ac:dyDescent="0.25">
      <c r="C44" s="1143"/>
      <c r="D44" s="983"/>
      <c r="E44" s="999"/>
      <c r="F44" s="999"/>
      <c r="G44" s="999"/>
      <c r="H44" s="984"/>
      <c r="I44" s="983"/>
      <c r="J44" s="999"/>
      <c r="K44" s="999"/>
      <c r="L44" s="984"/>
      <c r="M44" s="983"/>
      <c r="N44" s="676"/>
      <c r="O44" s="999"/>
      <c r="P44" s="999"/>
      <c r="Q44" s="984"/>
      <c r="R44" s="983"/>
      <c r="S44" s="676"/>
      <c r="T44" s="999"/>
      <c r="U44" s="999"/>
      <c r="V44" s="984"/>
      <c r="W44" s="983"/>
      <c r="X44" s="999"/>
      <c r="Y44" s="999"/>
      <c r="Z44" s="984"/>
      <c r="AA44" s="983"/>
      <c r="AB44" s="999"/>
      <c r="AC44" s="999"/>
      <c r="AD44" s="984"/>
      <c r="AE44" s="983"/>
      <c r="AF44" s="999"/>
      <c r="AG44" s="999"/>
      <c r="AH44" s="984"/>
      <c r="AI44" s="983"/>
      <c r="AJ44" s="999"/>
      <c r="AK44" s="999"/>
      <c r="AL44" s="999"/>
      <c r="AM44" s="1038"/>
      <c r="AN44" s="999"/>
      <c r="AO44" s="999"/>
      <c r="AP44" s="1133"/>
      <c r="AQ44" s="999"/>
      <c r="AR44" s="999"/>
      <c r="AS44" s="999"/>
      <c r="AT44" s="1133"/>
      <c r="AU44" s="983"/>
      <c r="AV44" s="999"/>
      <c r="AW44" s="999"/>
      <c r="AX44" s="984"/>
      <c r="AY44" s="983"/>
      <c r="AZ44" s="999"/>
      <c r="BA44" s="999"/>
      <c r="BB44" s="984"/>
      <c r="BC44" s="983"/>
      <c r="BD44" s="999"/>
      <c r="BE44" s="999"/>
      <c r="BF44" s="984"/>
      <c r="BG44" s="983"/>
      <c r="BH44" s="999"/>
      <c r="BI44" s="999"/>
      <c r="BJ44" s="984"/>
    </row>
    <row r="45" spans="3:62" ht="16.399999999999999" customHeight="1" x14ac:dyDescent="0.25">
      <c r="C45" s="1144" t="s">
        <v>104</v>
      </c>
      <c r="D45" s="1000"/>
      <c r="E45" s="1004"/>
      <c r="F45" s="1004"/>
      <c r="G45" s="1004"/>
      <c r="H45" s="1001"/>
      <c r="I45" s="1000"/>
      <c r="J45" s="1004"/>
      <c r="K45" s="1004"/>
      <c r="L45" s="1001"/>
      <c r="M45" s="1000"/>
      <c r="N45" s="162"/>
      <c r="O45" s="1004"/>
      <c r="P45" s="1004"/>
      <c r="Q45" s="1001"/>
      <c r="R45" s="1000"/>
      <c r="S45" s="162"/>
      <c r="T45" s="1004"/>
      <c r="U45" s="1004"/>
      <c r="V45" s="1001"/>
      <c r="W45" s="1000"/>
      <c r="X45" s="1004"/>
      <c r="Y45" s="1004"/>
      <c r="Z45" s="1001"/>
      <c r="AA45" s="1000"/>
      <c r="AB45" s="1004"/>
      <c r="AC45" s="1004"/>
      <c r="AD45" s="1001"/>
      <c r="AE45" s="1000"/>
      <c r="AF45" s="1004"/>
      <c r="AG45" s="1004"/>
      <c r="AH45" s="1001"/>
      <c r="AI45" s="1000"/>
      <c r="AJ45" s="1004"/>
      <c r="AK45" s="1004"/>
      <c r="AL45" s="1004"/>
      <c r="AM45" s="1040"/>
      <c r="AN45" s="1004"/>
      <c r="AO45" s="1004"/>
      <c r="AP45" s="1140"/>
      <c r="AQ45" s="1004"/>
      <c r="AR45" s="1004"/>
      <c r="AS45" s="1004"/>
      <c r="AT45" s="1140"/>
      <c r="AU45" s="1000"/>
      <c r="AV45" s="1004"/>
      <c r="AW45" s="1004"/>
      <c r="AX45" s="1001"/>
      <c r="AY45" s="1000"/>
      <c r="AZ45" s="1004"/>
      <c r="BA45" s="1004"/>
      <c r="BB45" s="1001"/>
      <c r="BC45" s="1000"/>
      <c r="BD45" s="1004"/>
      <c r="BE45" s="1004"/>
      <c r="BF45" s="1001"/>
      <c r="BG45" s="1000"/>
      <c r="BH45" s="1004"/>
      <c r="BI45" s="1004"/>
      <c r="BJ45" s="1001"/>
    </row>
    <row r="46" spans="3:62" ht="16.399999999999999" customHeight="1" x14ac:dyDescent="0.25">
      <c r="C46" s="1145"/>
      <c r="D46" s="1002"/>
      <c r="E46" s="1005"/>
      <c r="F46" s="1005"/>
      <c r="G46" s="1005"/>
      <c r="H46" s="1003"/>
      <c r="I46" s="1002"/>
      <c r="J46" s="1005"/>
      <c r="K46" s="1005"/>
      <c r="L46" s="1003"/>
      <c r="M46" s="1026"/>
      <c r="N46" s="90"/>
      <c r="O46" s="1027"/>
      <c r="P46" s="1027"/>
      <c r="Q46" s="1028"/>
      <c r="R46" s="1026"/>
      <c r="S46" s="90"/>
      <c r="T46" s="1027"/>
      <c r="U46" s="1027"/>
      <c r="V46" s="1028"/>
      <c r="W46" s="1002"/>
      <c r="X46" s="1005"/>
      <c r="Y46" s="1005"/>
      <c r="Z46" s="1003"/>
      <c r="AA46" s="1002"/>
      <c r="AB46" s="1005"/>
      <c r="AC46" s="1005"/>
      <c r="AD46" s="1003"/>
      <c r="AE46" s="1002"/>
      <c r="AF46" s="1005"/>
      <c r="AG46" s="1005"/>
      <c r="AH46" s="1003"/>
      <c r="AI46" s="1002"/>
      <c r="AJ46" s="1005"/>
      <c r="AK46" s="1005"/>
      <c r="AL46" s="1005"/>
      <c r="AM46" s="1041"/>
      <c r="AN46" s="1005"/>
      <c r="AO46" s="1005"/>
      <c r="AP46" s="1141"/>
      <c r="AQ46" s="1005"/>
      <c r="AR46" s="1005"/>
      <c r="AS46" s="1005"/>
      <c r="AT46" s="1141"/>
      <c r="AU46" s="1002"/>
      <c r="AV46" s="1005"/>
      <c r="AW46" s="1005"/>
      <c r="AX46" s="1003"/>
      <c r="AY46" s="1002"/>
      <c r="AZ46" s="1005"/>
      <c r="BA46" s="1005"/>
      <c r="BB46" s="1003"/>
      <c r="BC46" s="1002"/>
      <c r="BD46" s="1005"/>
      <c r="BE46" s="1005"/>
      <c r="BF46" s="1003"/>
      <c r="BG46" s="1002"/>
      <c r="BH46" s="1005"/>
      <c r="BI46" s="1005"/>
      <c r="BJ46" s="1003"/>
    </row>
    <row r="47" spans="3:62" ht="16.399999999999999" customHeight="1" x14ac:dyDescent="0.25">
      <c r="C47" s="1142" t="s">
        <v>105</v>
      </c>
      <c r="D47" s="981"/>
      <c r="E47" s="998"/>
      <c r="F47" s="998"/>
      <c r="G47" s="998"/>
      <c r="H47" s="982"/>
      <c r="I47" s="981"/>
      <c r="J47" s="998"/>
      <c r="K47" s="998"/>
      <c r="L47" s="982"/>
      <c r="M47" s="981"/>
      <c r="N47" s="163"/>
      <c r="O47" s="998"/>
      <c r="P47" s="998"/>
      <c r="Q47" s="982"/>
      <c r="R47" s="981"/>
      <c r="S47" s="163"/>
      <c r="T47" s="998"/>
      <c r="U47" s="998"/>
      <c r="V47" s="982"/>
      <c r="W47" s="981"/>
      <c r="X47" s="998"/>
      <c r="Y47" s="998"/>
      <c r="Z47" s="982"/>
      <c r="AA47" s="981"/>
      <c r="AB47" s="998"/>
      <c r="AC47" s="998"/>
      <c r="AD47" s="982"/>
      <c r="AE47" s="981"/>
      <c r="AF47" s="998"/>
      <c r="AG47" s="998"/>
      <c r="AH47" s="982"/>
      <c r="AI47" s="981"/>
      <c r="AJ47" s="998"/>
      <c r="AK47" s="998"/>
      <c r="AL47" s="998"/>
      <c r="AM47" s="1088"/>
      <c r="AN47" s="998"/>
      <c r="AO47" s="998"/>
      <c r="AP47" s="1137"/>
      <c r="AQ47" s="998"/>
      <c r="AR47" s="998"/>
      <c r="AS47" s="998"/>
      <c r="AT47" s="1137"/>
      <c r="AU47" s="981"/>
      <c r="AV47" s="998"/>
      <c r="AW47" s="998"/>
      <c r="AX47" s="982"/>
      <c r="AY47" s="981"/>
      <c r="AZ47" s="998"/>
      <c r="BA47" s="998"/>
      <c r="BB47" s="982"/>
      <c r="BC47" s="981"/>
      <c r="BD47" s="998"/>
      <c r="BE47" s="998"/>
      <c r="BF47" s="982"/>
      <c r="BG47" s="981"/>
      <c r="BH47" s="998"/>
      <c r="BI47" s="998"/>
      <c r="BJ47" s="982"/>
    </row>
    <row r="48" spans="3:62" ht="16.399999999999999" customHeight="1" x14ac:dyDescent="0.25">
      <c r="C48" s="1143"/>
      <c r="D48" s="983"/>
      <c r="E48" s="999"/>
      <c r="F48" s="999"/>
      <c r="G48" s="999"/>
      <c r="H48" s="984"/>
      <c r="I48" s="983"/>
      <c r="J48" s="999"/>
      <c r="K48" s="999"/>
      <c r="L48" s="984"/>
      <c r="M48" s="983"/>
      <c r="N48" s="676"/>
      <c r="O48" s="999"/>
      <c r="P48" s="999"/>
      <c r="Q48" s="984"/>
      <c r="R48" s="983"/>
      <c r="S48" s="676"/>
      <c r="T48" s="999"/>
      <c r="U48" s="999"/>
      <c r="V48" s="984"/>
      <c r="W48" s="983"/>
      <c r="X48" s="999"/>
      <c r="Y48" s="999"/>
      <c r="Z48" s="984"/>
      <c r="AA48" s="983"/>
      <c r="AB48" s="999"/>
      <c r="AC48" s="999"/>
      <c r="AD48" s="984"/>
      <c r="AE48" s="983"/>
      <c r="AF48" s="999"/>
      <c r="AG48" s="999"/>
      <c r="AH48" s="984"/>
      <c r="AI48" s="983"/>
      <c r="AJ48" s="999"/>
      <c r="AK48" s="999"/>
      <c r="AL48" s="999"/>
      <c r="AM48" s="1085"/>
      <c r="AN48" s="1138"/>
      <c r="AO48" s="1138"/>
      <c r="AP48" s="1139"/>
      <c r="AQ48" s="1138"/>
      <c r="AR48" s="1138"/>
      <c r="AS48" s="1138"/>
      <c r="AT48" s="1139"/>
      <c r="AU48" s="983"/>
      <c r="AV48" s="999"/>
      <c r="AW48" s="999"/>
      <c r="AX48" s="984"/>
      <c r="AY48" s="983"/>
      <c r="AZ48" s="999"/>
      <c r="BA48" s="999"/>
      <c r="BB48" s="984"/>
      <c r="BC48" s="983"/>
      <c r="BD48" s="999"/>
      <c r="BE48" s="999"/>
      <c r="BF48" s="984"/>
      <c r="BG48" s="983"/>
      <c r="BH48" s="999"/>
      <c r="BI48" s="999"/>
      <c r="BJ48" s="984"/>
    </row>
    <row r="49" spans="3:3" x14ac:dyDescent="0.25">
      <c r="C49" s="76"/>
    </row>
    <row r="50" spans="3:3" x14ac:dyDescent="0.25">
      <c r="C50" s="76"/>
    </row>
    <row r="51" spans="3:3" x14ac:dyDescent="0.25">
      <c r="C51" s="76"/>
    </row>
    <row r="52" spans="3:3" x14ac:dyDescent="0.25">
      <c r="C52" s="76"/>
    </row>
    <row r="53" spans="3:3" x14ac:dyDescent="0.25">
      <c r="C53" s="76"/>
    </row>
    <row r="54" spans="3:3" x14ac:dyDescent="0.25">
      <c r="C54" s="76"/>
    </row>
    <row r="55" spans="3:3" x14ac:dyDescent="0.25">
      <c r="C55" s="76"/>
    </row>
  </sheetData>
  <mergeCells count="219">
    <mergeCell ref="D3:P3"/>
    <mergeCell ref="AE1:AH3"/>
    <mergeCell ref="AU1:AX3"/>
    <mergeCell ref="W1:Z3"/>
    <mergeCell ref="BC1:BF3"/>
    <mergeCell ref="AM1:AP3"/>
    <mergeCell ref="M33:M34"/>
    <mergeCell ref="M35:M36"/>
    <mergeCell ref="M37:M38"/>
    <mergeCell ref="AM33:AP34"/>
    <mergeCell ref="AM35:AP36"/>
    <mergeCell ref="O33:O34"/>
    <mergeCell ref="P33:P34"/>
    <mergeCell ref="R33:R34"/>
    <mergeCell ref="R35:R36"/>
    <mergeCell ref="AI37:AL38"/>
    <mergeCell ref="W33:Z34"/>
    <mergeCell ref="AA35:AD36"/>
    <mergeCell ref="W35:Z36"/>
    <mergeCell ref="V37:V38"/>
    <mergeCell ref="O35:O36"/>
    <mergeCell ref="P35:P36"/>
    <mergeCell ref="Q35:Q36"/>
    <mergeCell ref="T33:T34"/>
    <mergeCell ref="T35:T36"/>
    <mergeCell ref="U35:U36"/>
    <mergeCell ref="V35:V36"/>
    <mergeCell ref="Q33:Q34"/>
    <mergeCell ref="BG37:BJ38"/>
    <mergeCell ref="BG39:BJ40"/>
    <mergeCell ref="AM29:AP30"/>
    <mergeCell ref="AM31:AP32"/>
    <mergeCell ref="AQ31:AT32"/>
    <mergeCell ref="AU29:AX30"/>
    <mergeCell ref="AY29:BB30"/>
    <mergeCell ref="BC33:BF34"/>
    <mergeCell ref="BC35:BF36"/>
    <mergeCell ref="BC37:BF38"/>
    <mergeCell ref="AU31:AX32"/>
    <mergeCell ref="AY31:BB32"/>
    <mergeCell ref="AU37:AX38"/>
    <mergeCell ref="BC29:BF30"/>
    <mergeCell ref="BC31:BF32"/>
    <mergeCell ref="AQ33:AT34"/>
    <mergeCell ref="AQ35:AT36"/>
    <mergeCell ref="AQ37:AT38"/>
    <mergeCell ref="BG33:BJ34"/>
    <mergeCell ref="BG35:BJ36"/>
    <mergeCell ref="BG45:BJ46"/>
    <mergeCell ref="BG47:BJ48"/>
    <mergeCell ref="BC43:BF44"/>
    <mergeCell ref="BC45:BF46"/>
    <mergeCell ref="BC47:BF48"/>
    <mergeCell ref="AU39:AX40"/>
    <mergeCell ref="AY39:BB40"/>
    <mergeCell ref="AU41:AX42"/>
    <mergeCell ref="AY41:BB42"/>
    <mergeCell ref="AU45:AX46"/>
    <mergeCell ref="AY45:BB46"/>
    <mergeCell ref="AU47:AX48"/>
    <mergeCell ref="AY47:BB48"/>
    <mergeCell ref="AY43:BB44"/>
    <mergeCell ref="BC41:BF42"/>
    <mergeCell ref="BG41:BJ42"/>
    <mergeCell ref="BG43:BJ44"/>
    <mergeCell ref="BC39:BF40"/>
    <mergeCell ref="AA43:AD44"/>
    <mergeCell ref="AI43:AL44"/>
    <mergeCell ref="AE43:AH44"/>
    <mergeCell ref="W39:Z40"/>
    <mergeCell ref="AY37:BB38"/>
    <mergeCell ref="AI33:AL34"/>
    <mergeCell ref="AI35:AL36"/>
    <mergeCell ref="AU33:AX34"/>
    <mergeCell ref="AY33:BB34"/>
    <mergeCell ref="AU35:AX36"/>
    <mergeCell ref="AY35:BB36"/>
    <mergeCell ref="AM37:AP38"/>
    <mergeCell ref="AQ41:AT42"/>
    <mergeCell ref="AQ43:AT44"/>
    <mergeCell ref="AQ39:AT40"/>
    <mergeCell ref="AQ45:AT46"/>
    <mergeCell ref="C4:C28"/>
    <mergeCell ref="D35:H36"/>
    <mergeCell ref="I35:L36"/>
    <mergeCell ref="D29:H30"/>
    <mergeCell ref="D31:H32"/>
    <mergeCell ref="D33:H34"/>
    <mergeCell ref="I29:L30"/>
    <mergeCell ref="I31:L32"/>
    <mergeCell ref="I33:L34"/>
    <mergeCell ref="C29:C30"/>
    <mergeCell ref="C31:C32"/>
    <mergeCell ref="C33:C34"/>
    <mergeCell ref="C35:C36"/>
    <mergeCell ref="C37:C38"/>
    <mergeCell ref="C39:C40"/>
    <mergeCell ref="C41:C42"/>
    <mergeCell ref="D37:H38"/>
    <mergeCell ref="T37:T38"/>
    <mergeCell ref="W37:Z38"/>
    <mergeCell ref="V43:V44"/>
    <mergeCell ref="U37:U38"/>
    <mergeCell ref="V33:V34"/>
    <mergeCell ref="AA37:AD38"/>
    <mergeCell ref="W47:Z48"/>
    <mergeCell ref="AM43:AP44"/>
    <mergeCell ref="AM45:AP46"/>
    <mergeCell ref="AM47:AP48"/>
    <mergeCell ref="AA39:AD40"/>
    <mergeCell ref="O41:O42"/>
    <mergeCell ref="P41:P42"/>
    <mergeCell ref="Q41:Q42"/>
    <mergeCell ref="O43:O44"/>
    <mergeCell ref="P43:P44"/>
    <mergeCell ref="Q43:Q44"/>
    <mergeCell ref="AA47:AD48"/>
    <mergeCell ref="AE45:AH46"/>
    <mergeCell ref="AI47:AL48"/>
    <mergeCell ref="AA45:AD46"/>
    <mergeCell ref="T47:T48"/>
    <mergeCell ref="U47:U48"/>
    <mergeCell ref="V47:V48"/>
    <mergeCell ref="V41:V42"/>
    <mergeCell ref="V45:V46"/>
    <mergeCell ref="T39:T40"/>
    <mergeCell ref="U39:U40"/>
    <mergeCell ref="V39:V40"/>
    <mergeCell ref="W43:Z44"/>
    <mergeCell ref="D39:H40"/>
    <mergeCell ref="D41:H42"/>
    <mergeCell ref="D43:H44"/>
    <mergeCell ref="D45:H46"/>
    <mergeCell ref="D47:H48"/>
    <mergeCell ref="C43:C44"/>
    <mergeCell ref="C45:C46"/>
    <mergeCell ref="T41:T42"/>
    <mergeCell ref="U41:U42"/>
    <mergeCell ref="T43:T44"/>
    <mergeCell ref="U43:U44"/>
    <mergeCell ref="C47:C48"/>
    <mergeCell ref="T45:T46"/>
    <mergeCell ref="U45:U46"/>
    <mergeCell ref="M41:M42"/>
    <mergeCell ref="I47:L48"/>
    <mergeCell ref="M43:M44"/>
    <mergeCell ref="P39:P40"/>
    <mergeCell ref="Q39:Q40"/>
    <mergeCell ref="AQ47:AT48"/>
    <mergeCell ref="AU43:AX44"/>
    <mergeCell ref="AM39:AP40"/>
    <mergeCell ref="AM41:AP42"/>
    <mergeCell ref="W41:Z42"/>
    <mergeCell ref="U33:U34"/>
    <mergeCell ref="AE31:AH32"/>
    <mergeCell ref="W29:Z30"/>
    <mergeCell ref="W31:Z32"/>
    <mergeCell ref="AA29:AD30"/>
    <mergeCell ref="AE29:AH30"/>
    <mergeCell ref="AA41:AD42"/>
    <mergeCell ref="AA31:AD32"/>
    <mergeCell ref="AE37:AH38"/>
    <mergeCell ref="AE39:AH40"/>
    <mergeCell ref="AE33:AH34"/>
    <mergeCell ref="AE35:AH36"/>
    <mergeCell ref="AA33:AD34"/>
    <mergeCell ref="AE41:AH42"/>
    <mergeCell ref="AI41:AL42"/>
    <mergeCell ref="AI39:AL40"/>
    <mergeCell ref="AI45:AL46"/>
    <mergeCell ref="AE47:AH48"/>
    <mergeCell ref="W45:Z46"/>
    <mergeCell ref="I37:L38"/>
    <mergeCell ref="I39:L40"/>
    <mergeCell ref="I41:L42"/>
    <mergeCell ref="I43:L44"/>
    <mergeCell ref="I45:L46"/>
    <mergeCell ref="M45:M46"/>
    <mergeCell ref="M47:M48"/>
    <mergeCell ref="M39:M40"/>
    <mergeCell ref="R41:R42"/>
    <mergeCell ref="R37:R38"/>
    <mergeCell ref="R43:R44"/>
    <mergeCell ref="O47:O48"/>
    <mergeCell ref="P47:P48"/>
    <mergeCell ref="Q47:Q48"/>
    <mergeCell ref="O45:O46"/>
    <mergeCell ref="P45:P46"/>
    <mergeCell ref="Q45:Q46"/>
    <mergeCell ref="R45:R46"/>
    <mergeCell ref="R47:R48"/>
    <mergeCell ref="R39:R40"/>
    <mergeCell ref="O37:O38"/>
    <mergeCell ref="P37:P38"/>
    <mergeCell ref="Q37:Q38"/>
    <mergeCell ref="O39:O40"/>
    <mergeCell ref="BG5:BJ7"/>
    <mergeCell ref="AQ29:AT30"/>
    <mergeCell ref="BG29:BJ30"/>
    <mergeCell ref="BG31:BJ32"/>
    <mergeCell ref="AI29:AL30"/>
    <mergeCell ref="AM5:AP7"/>
    <mergeCell ref="AA18:AD18"/>
    <mergeCell ref="AQ18:AT18"/>
    <mergeCell ref="R5:V7"/>
    <mergeCell ref="AU9:AX10"/>
    <mergeCell ref="AY9:BB10"/>
    <mergeCell ref="AI31:AL32"/>
    <mergeCell ref="D5:H7"/>
    <mergeCell ref="W5:Z7"/>
    <mergeCell ref="M5:Q7"/>
    <mergeCell ref="AQ5:AT7"/>
    <mergeCell ref="AU5:AX7"/>
    <mergeCell ref="AY5:BB7"/>
    <mergeCell ref="BC5:BF7"/>
    <mergeCell ref="AA5:AD7"/>
    <mergeCell ref="AE5:AH7"/>
    <mergeCell ref="AI5:AL7"/>
    <mergeCell ref="I5:L7"/>
  </mergeCells>
  <pageMargins left="0.7" right="0.7" top="0.75" bottom="0.75" header="0.3" footer="0.3"/>
  <pageSetup paperSize="9" scale="29" orientation="portrait" r:id="rId1"/>
  <ignoredErrors>
    <ignoredError sqref="C49:C5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21"/>
  <sheetViews>
    <sheetView showGridLines="0" view="pageBreakPreview" zoomScaleNormal="110" zoomScaleSheetLayoutView="100" workbookViewId="0">
      <selection activeCell="A4" sqref="A4"/>
    </sheetView>
  </sheetViews>
  <sheetFormatPr defaultColWidth="4.33203125" defaultRowHeight="11.5" x14ac:dyDescent="0.25"/>
  <cols>
    <col min="1" max="1" width="4.33203125" style="9"/>
    <col min="2" max="2" width="4.33203125" style="70"/>
    <col min="3" max="16384" width="4.33203125" style="9"/>
  </cols>
  <sheetData>
    <row r="1" spans="1:23" s="67" customFormat="1" x14ac:dyDescent="0.25">
      <c r="A1" s="7"/>
      <c r="B1" s="138"/>
      <c r="C1" s="16" t="s">
        <v>232</v>
      </c>
      <c r="D1" s="233"/>
      <c r="E1" s="233"/>
      <c r="F1" s="233"/>
      <c r="G1" s="233"/>
      <c r="H1" s="233"/>
      <c r="I1" s="233"/>
      <c r="J1" s="233"/>
      <c r="K1" s="233"/>
      <c r="L1" s="233"/>
      <c r="M1" s="233"/>
      <c r="N1" s="233"/>
      <c r="O1" s="233"/>
      <c r="P1" s="233"/>
      <c r="Q1" s="233"/>
      <c r="R1" s="233"/>
      <c r="S1" s="233"/>
      <c r="T1" s="233"/>
      <c r="U1" s="233"/>
      <c r="V1" s="233"/>
      <c r="W1" s="233"/>
    </row>
    <row r="2" spans="1:23" s="67" customFormat="1" x14ac:dyDescent="0.25">
      <c r="B2" s="138"/>
      <c r="C2" s="61"/>
      <c r="D2" s="234"/>
      <c r="E2" s="234"/>
      <c r="F2" s="234"/>
      <c r="G2" s="234"/>
      <c r="H2" s="234"/>
      <c r="I2" s="234"/>
      <c r="J2" s="234"/>
      <c r="K2" s="234"/>
      <c r="L2" s="234"/>
      <c r="M2" s="234"/>
      <c r="N2" s="234"/>
      <c r="O2" s="234"/>
      <c r="P2" s="234"/>
      <c r="Q2" s="234"/>
      <c r="R2" s="234"/>
      <c r="S2" s="234"/>
      <c r="T2" s="234"/>
      <c r="U2" s="234"/>
      <c r="V2" s="234"/>
      <c r="W2" s="234"/>
    </row>
    <row r="3" spans="1:23" x14ac:dyDescent="0.25">
      <c r="C3" s="960" t="str">
        <f>"CATI: IF NNA &gt; 0 GO TO "&amp;B4&amp;" OTHERWISE GO TO NEXT SECTION"</f>
        <v>CATI: IF NNA &gt; 0 GO TO 4.01 OTHERWISE GO TO NEXT SECTION</v>
      </c>
      <c r="D3" s="960"/>
      <c r="E3" s="960"/>
      <c r="F3" s="960"/>
      <c r="G3" s="960"/>
      <c r="H3" s="960"/>
      <c r="I3" s="960"/>
      <c r="J3" s="960"/>
      <c r="K3" s="960"/>
      <c r="L3" s="960"/>
      <c r="M3" s="960"/>
      <c r="N3" s="960"/>
      <c r="O3" s="960"/>
      <c r="P3" s="73"/>
      <c r="Q3" s="73"/>
      <c r="R3" s="73"/>
      <c r="S3" s="73"/>
      <c r="T3" s="73"/>
      <c r="U3" s="73"/>
      <c r="V3" s="73"/>
      <c r="W3" s="73"/>
    </row>
    <row r="4" spans="1:23" ht="13.5" customHeight="1" x14ac:dyDescent="0.25">
      <c r="B4" s="70">
        <v>4.01</v>
      </c>
      <c r="C4" s="951" t="s">
        <v>233</v>
      </c>
      <c r="D4" s="951"/>
      <c r="E4" s="951"/>
      <c r="F4" s="951"/>
      <c r="G4" s="951"/>
      <c r="H4" s="951"/>
      <c r="I4" s="951"/>
      <c r="J4" s="951"/>
      <c r="K4" s="951"/>
      <c r="L4" s="951"/>
      <c r="M4" s="951"/>
      <c r="N4" s="951"/>
      <c r="O4" s="951"/>
      <c r="P4" s="951"/>
      <c r="Q4" s="951"/>
      <c r="R4" s="951"/>
      <c r="S4" s="951"/>
      <c r="T4" s="951"/>
      <c r="U4" s="951"/>
      <c r="V4" s="73"/>
      <c r="W4" s="73"/>
    </row>
    <row r="5" spans="1:23" x14ac:dyDescent="0.25">
      <c r="C5" s="951"/>
      <c r="D5" s="951"/>
      <c r="E5" s="951"/>
      <c r="F5" s="951"/>
      <c r="G5" s="951"/>
      <c r="H5" s="951"/>
      <c r="I5" s="951"/>
      <c r="J5" s="951"/>
      <c r="K5" s="951"/>
      <c r="L5" s="951"/>
      <c r="M5" s="951"/>
      <c r="N5" s="951"/>
      <c r="O5" s="951"/>
      <c r="P5" s="951"/>
      <c r="Q5" s="951"/>
      <c r="R5" s="951"/>
      <c r="S5" s="951"/>
      <c r="T5" s="951"/>
      <c r="U5" s="951"/>
      <c r="V5" s="73"/>
      <c r="W5" s="73"/>
    </row>
    <row r="6" spans="1:23" x14ac:dyDescent="0.25">
      <c r="C6" s="125"/>
      <c r="D6" s="154">
        <v>1</v>
      </c>
      <c r="E6" s="112" t="s">
        <v>143</v>
      </c>
      <c r="F6" s="73"/>
      <c r="G6" s="73"/>
      <c r="H6" s="73"/>
      <c r="I6" s="73"/>
      <c r="J6" s="73"/>
      <c r="K6" s="73"/>
      <c r="L6" s="73"/>
      <c r="M6" s="73"/>
      <c r="N6" s="73"/>
      <c r="O6" s="73"/>
      <c r="P6" s="73"/>
      <c r="Q6" s="73"/>
      <c r="R6" s="73"/>
      <c r="S6" s="73"/>
      <c r="T6" s="73"/>
      <c r="U6" s="73"/>
      <c r="V6" s="73"/>
      <c r="W6" s="73"/>
    </row>
    <row r="7" spans="1:23" x14ac:dyDescent="0.25">
      <c r="C7" s="125"/>
      <c r="D7" s="154">
        <v>2</v>
      </c>
      <c r="E7" s="112" t="s">
        <v>176</v>
      </c>
      <c r="F7" s="73"/>
      <c r="G7" s="73"/>
      <c r="H7" s="73"/>
      <c r="I7" s="73"/>
      <c r="J7" s="73"/>
      <c r="K7" s="73"/>
      <c r="L7" s="73"/>
      <c r="M7" s="73"/>
      <c r="N7" s="73"/>
      <c r="O7" s="73"/>
      <c r="P7" s="73"/>
      <c r="Q7" s="73"/>
      <c r="R7" s="73"/>
      <c r="S7" s="73"/>
      <c r="T7" s="73"/>
      <c r="U7" s="73"/>
      <c r="V7" s="73"/>
      <c r="W7" s="73"/>
    </row>
    <row r="8" spans="1:23" x14ac:dyDescent="0.25">
      <c r="C8" s="125"/>
      <c r="D8" s="154"/>
      <c r="E8" s="112"/>
      <c r="F8" s="73"/>
      <c r="G8" s="73"/>
      <c r="H8" s="73"/>
      <c r="I8" s="73"/>
      <c r="J8" s="73"/>
      <c r="K8" s="73"/>
      <c r="L8" s="73"/>
      <c r="M8" s="73"/>
      <c r="N8" s="73"/>
      <c r="O8" s="73"/>
      <c r="P8" s="73"/>
      <c r="Q8" s="73"/>
      <c r="R8" s="73"/>
      <c r="S8" s="73"/>
      <c r="T8" s="73"/>
      <c r="U8" s="73"/>
      <c r="V8" s="73"/>
      <c r="W8" s="73"/>
    </row>
    <row r="9" spans="1:23" x14ac:dyDescent="0.25">
      <c r="B9" s="70">
        <f>B4+0.01</f>
        <v>4.0199999999999996</v>
      </c>
      <c r="C9" s="125" t="s">
        <v>234</v>
      </c>
      <c r="D9" s="154"/>
      <c r="E9" s="112"/>
      <c r="F9" s="73"/>
      <c r="G9" s="73"/>
      <c r="H9" s="73"/>
      <c r="I9" s="73"/>
      <c r="J9" s="73"/>
      <c r="K9" s="73"/>
      <c r="L9" s="73"/>
      <c r="M9" s="73"/>
      <c r="N9" s="73"/>
      <c r="O9" s="73"/>
      <c r="P9" s="73"/>
      <c r="Q9" s="73"/>
      <c r="R9" s="73"/>
      <c r="S9" s="73"/>
      <c r="T9" s="73"/>
      <c r="U9" s="73"/>
      <c r="V9" s="73"/>
      <c r="W9" s="73"/>
    </row>
    <row r="10" spans="1:23" x14ac:dyDescent="0.25">
      <c r="C10" s="125"/>
      <c r="D10" s="154">
        <v>1</v>
      </c>
      <c r="E10" s="112" t="s">
        <v>143</v>
      </c>
      <c r="F10" s="73"/>
      <c r="G10" s="73"/>
      <c r="H10" s="73"/>
      <c r="I10" s="73"/>
      <c r="J10" s="73"/>
      <c r="K10" s="73"/>
      <c r="L10" s="73"/>
      <c r="M10" s="73"/>
      <c r="N10" s="73"/>
      <c r="O10" s="73"/>
      <c r="P10" s="73"/>
      <c r="Q10" s="73"/>
      <c r="R10" s="73"/>
      <c r="S10" s="73"/>
      <c r="T10" s="73"/>
      <c r="U10" s="73"/>
      <c r="V10" s="73"/>
      <c r="W10" s="73"/>
    </row>
    <row r="11" spans="1:23" x14ac:dyDescent="0.25">
      <c r="C11" s="125"/>
      <c r="D11" s="154">
        <v>2</v>
      </c>
      <c r="E11" s="112" t="s">
        <v>176</v>
      </c>
      <c r="F11" s="73"/>
      <c r="G11" s="73"/>
      <c r="H11" s="73"/>
      <c r="I11" s="73"/>
      <c r="J11" s="73"/>
      <c r="K11" s="73"/>
      <c r="L11" s="73"/>
      <c r="M11" s="73"/>
      <c r="N11" s="73"/>
      <c r="O11" s="73"/>
      <c r="P11" s="73"/>
      <c r="Q11" s="73"/>
      <c r="R11" s="73"/>
      <c r="S11" s="73"/>
      <c r="T11" s="73"/>
      <c r="U11" s="73"/>
      <c r="V11" s="73"/>
      <c r="W11" s="73"/>
    </row>
    <row r="12" spans="1:23" x14ac:dyDescent="0.25">
      <c r="C12" s="125"/>
      <c r="D12" s="154"/>
      <c r="E12" s="112"/>
      <c r="F12" s="73"/>
      <c r="G12" s="73"/>
      <c r="H12" s="73"/>
      <c r="I12" s="73"/>
      <c r="J12" s="73"/>
      <c r="K12" s="73"/>
      <c r="L12" s="73"/>
      <c r="M12" s="73"/>
      <c r="N12" s="73"/>
      <c r="O12" s="73"/>
      <c r="P12" s="73"/>
      <c r="Q12" s="73"/>
      <c r="R12" s="73"/>
      <c r="S12" s="73"/>
      <c r="T12" s="73"/>
      <c r="U12" s="73"/>
      <c r="V12" s="73"/>
      <c r="W12" s="73"/>
    </row>
    <row r="13" spans="1:23" ht="13.5" customHeight="1" x14ac:dyDescent="0.25">
      <c r="B13" s="70">
        <f>B9+0.01</f>
        <v>4.0299999999999994</v>
      </c>
      <c r="C13" s="951" t="s">
        <v>235</v>
      </c>
      <c r="D13" s="951"/>
      <c r="E13" s="951"/>
      <c r="F13" s="951"/>
      <c r="G13" s="951"/>
      <c r="H13" s="951"/>
      <c r="I13" s="951"/>
      <c r="J13" s="951"/>
      <c r="K13" s="951"/>
      <c r="L13" s="951"/>
      <c r="M13" s="951"/>
      <c r="N13" s="951"/>
      <c r="O13" s="951"/>
      <c r="P13" s="951"/>
      <c r="Q13" s="951"/>
      <c r="R13" s="951"/>
      <c r="S13" s="951"/>
      <c r="T13" s="951"/>
      <c r="U13" s="951"/>
      <c r="V13" s="73"/>
      <c r="W13" s="73"/>
    </row>
    <row r="14" spans="1:23" x14ac:dyDescent="0.25">
      <c r="C14" s="951"/>
      <c r="D14" s="951"/>
      <c r="E14" s="951"/>
      <c r="F14" s="951"/>
      <c r="G14" s="951"/>
      <c r="H14" s="951"/>
      <c r="I14" s="951"/>
      <c r="J14" s="951"/>
      <c r="K14" s="951"/>
      <c r="L14" s="951"/>
      <c r="M14" s="951"/>
      <c r="N14" s="951"/>
      <c r="O14" s="951"/>
      <c r="P14" s="951"/>
      <c r="Q14" s="951"/>
      <c r="R14" s="951"/>
      <c r="S14" s="951"/>
      <c r="T14" s="951"/>
      <c r="U14" s="951"/>
      <c r="V14" s="73"/>
      <c r="W14" s="73"/>
    </row>
    <row r="15" spans="1:23" x14ac:dyDescent="0.25">
      <c r="C15" s="120"/>
      <c r="D15" s="154">
        <v>1</v>
      </c>
      <c r="E15" s="112" t="s">
        <v>143</v>
      </c>
      <c r="F15" s="73"/>
      <c r="G15" s="73"/>
      <c r="H15" s="73"/>
      <c r="I15" s="73"/>
      <c r="J15" s="73"/>
      <c r="K15" s="73"/>
      <c r="L15" s="73"/>
      <c r="M15" s="73"/>
      <c r="N15" s="73"/>
      <c r="O15" s="73"/>
      <c r="P15" s="73"/>
      <c r="Q15" s="73"/>
      <c r="R15" s="73"/>
      <c r="S15" s="73"/>
      <c r="T15" s="73"/>
      <c r="U15" s="73"/>
      <c r="V15" s="73"/>
      <c r="W15" s="73"/>
    </row>
    <row r="16" spans="1:23" x14ac:dyDescent="0.25">
      <c r="C16" s="120"/>
      <c r="D16" s="154">
        <v>2</v>
      </c>
      <c r="E16" s="112" t="s">
        <v>176</v>
      </c>
      <c r="F16" s="73"/>
      <c r="G16" s="73"/>
      <c r="H16" s="73"/>
      <c r="I16" s="73"/>
      <c r="J16" s="73"/>
      <c r="K16" s="73"/>
      <c r="L16" s="73"/>
      <c r="M16" s="73"/>
      <c r="N16" s="73"/>
      <c r="O16" s="73"/>
      <c r="P16" s="73"/>
      <c r="Q16" s="73"/>
      <c r="R16" s="73"/>
      <c r="S16" s="73"/>
      <c r="T16" s="73"/>
      <c r="U16" s="73"/>
      <c r="V16" s="73"/>
      <c r="W16" s="73"/>
    </row>
    <row r="17" spans="3:23" x14ac:dyDescent="0.25">
      <c r="C17" s="120"/>
      <c r="D17" s="154"/>
      <c r="E17" s="112"/>
      <c r="F17" s="73"/>
      <c r="G17" s="73"/>
      <c r="H17" s="73"/>
      <c r="I17" s="73"/>
      <c r="J17" s="73"/>
      <c r="K17" s="73"/>
      <c r="L17" s="73"/>
      <c r="M17" s="73"/>
      <c r="N17" s="73"/>
      <c r="O17" s="73"/>
      <c r="P17" s="73"/>
      <c r="Q17" s="73"/>
      <c r="R17" s="73"/>
      <c r="S17" s="73"/>
      <c r="T17" s="73"/>
      <c r="U17" s="73"/>
      <c r="V17" s="73"/>
      <c r="W17" s="73"/>
    </row>
    <row r="18" spans="3:23" x14ac:dyDescent="0.25">
      <c r="D18" s="126"/>
      <c r="E18" s="126"/>
      <c r="F18" s="11"/>
      <c r="G18" s="11"/>
      <c r="H18" s="11"/>
      <c r="I18" s="11"/>
      <c r="J18" s="11"/>
      <c r="K18" s="11"/>
      <c r="L18" s="11"/>
      <c r="M18" s="11"/>
      <c r="N18" s="11"/>
      <c r="O18" s="11"/>
      <c r="P18" s="11"/>
      <c r="Q18" s="11"/>
      <c r="R18" s="11"/>
      <c r="S18" s="11"/>
      <c r="T18" s="126"/>
      <c r="U18" s="126"/>
      <c r="V18" s="11"/>
      <c r="W18" s="11"/>
    </row>
    <row r="19" spans="3:23" x14ac:dyDescent="0.25">
      <c r="C19" s="76"/>
    </row>
    <row r="20" spans="3:23" x14ac:dyDescent="0.25">
      <c r="C20" s="76"/>
    </row>
    <row r="21" spans="3:23" x14ac:dyDescent="0.25">
      <c r="C21" s="76"/>
    </row>
  </sheetData>
  <mergeCells count="3">
    <mergeCell ref="C3:O3"/>
    <mergeCell ref="C13:U14"/>
    <mergeCell ref="C4:U5"/>
  </mergeCells>
  <phoneticPr fontId="9" type="noConversion"/>
  <pageMargins left="0.7" right="0.7" top="0.75" bottom="0.75" header="0.3" footer="0.3"/>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U41"/>
  <sheetViews>
    <sheetView showGridLines="0" view="pageBreakPreview" topLeftCell="BX1" zoomScaleNormal="126" zoomScaleSheetLayoutView="100" workbookViewId="0">
      <selection activeCell="CF16" sqref="CF16"/>
    </sheetView>
  </sheetViews>
  <sheetFormatPr defaultColWidth="4.33203125" defaultRowHeight="11.5" x14ac:dyDescent="0.35"/>
  <cols>
    <col min="1" max="1" width="4.5" style="226" customWidth="1"/>
    <col min="2" max="77" width="4.33203125" style="226"/>
    <col min="78" max="78" width="9.25" style="226" customWidth="1"/>
    <col min="79" max="16074" width="4.33203125" style="226"/>
    <col min="16075" max="16075" width="4.33203125" style="226" bestFit="1"/>
    <col min="16076" max="16384" width="4.33203125" style="226"/>
  </cols>
  <sheetData>
    <row r="1" spans="1:99" s="195" customFormat="1" ht="16.399999999999999" customHeight="1" x14ac:dyDescent="0.35">
      <c r="A1" s="196" t="s">
        <v>236</v>
      </c>
      <c r="C1" s="197"/>
      <c r="D1" s="197"/>
      <c r="E1" s="197"/>
      <c r="F1" s="196"/>
      <c r="G1" s="196"/>
      <c r="H1" s="196"/>
      <c r="I1" s="196"/>
      <c r="J1" s="197"/>
      <c r="K1" s="197"/>
      <c r="L1" s="197"/>
      <c r="M1" s="197"/>
      <c r="N1" s="198"/>
      <c r="O1" s="198"/>
      <c r="P1" s="198"/>
      <c r="Q1" s="198"/>
      <c r="R1" s="198"/>
      <c r="S1" s="198"/>
      <c r="T1" s="198"/>
      <c r="U1" s="198"/>
      <c r="V1" s="198"/>
      <c r="W1" s="198"/>
      <c r="X1" s="198"/>
      <c r="Y1" s="199"/>
      <c r="AS1" s="200"/>
    </row>
    <row r="2" spans="1:99" s="195" customFormat="1" ht="16.399999999999999" customHeight="1" x14ac:dyDescent="0.35">
      <c r="A2" s="201"/>
      <c r="N2" s="198"/>
      <c r="O2" s="198"/>
      <c r="P2" s="198"/>
      <c r="Q2" s="198"/>
      <c r="R2" s="198"/>
      <c r="S2" s="198"/>
      <c r="T2" s="198"/>
      <c r="U2" s="198"/>
      <c r="V2" s="198"/>
      <c r="W2" s="198"/>
      <c r="X2" s="198"/>
      <c r="Y2" s="199"/>
      <c r="AS2" s="200"/>
      <c r="BM2" s="1222"/>
      <c r="BN2" s="1222"/>
      <c r="BO2" s="1222"/>
      <c r="BP2" s="202"/>
      <c r="BQ2" s="202"/>
      <c r="BR2" s="202"/>
    </row>
    <row r="3" spans="1:99" s="195" customFormat="1" ht="16.399999999999999" customHeight="1" x14ac:dyDescent="0.35">
      <c r="B3" s="1223"/>
      <c r="C3" s="1223"/>
      <c r="D3" s="1223"/>
      <c r="E3" s="1223"/>
      <c r="F3" s="1223"/>
      <c r="G3" s="1223"/>
      <c r="H3" s="1223"/>
      <c r="I3" s="1223"/>
      <c r="J3" s="197"/>
      <c r="K3" s="197"/>
      <c r="L3" s="197"/>
      <c r="M3" s="197"/>
      <c r="N3" s="198"/>
      <c r="O3" s="198"/>
      <c r="P3" s="198"/>
      <c r="Q3" s="198"/>
      <c r="R3" s="198"/>
      <c r="S3" s="198"/>
      <c r="T3" s="198"/>
      <c r="U3" s="198"/>
      <c r="V3" s="198"/>
      <c r="W3" s="198"/>
      <c r="X3" s="198"/>
      <c r="Y3" s="199"/>
      <c r="AD3" s="203"/>
      <c r="AE3" s="203"/>
      <c r="AF3" s="203"/>
      <c r="AG3" s="203"/>
      <c r="AH3" s="203"/>
      <c r="AI3" s="203"/>
      <c r="AJ3" s="203"/>
      <c r="AK3" s="203"/>
      <c r="AL3" s="1207" t="str">
        <f>"CATI: IF "&amp;W5&amp;" = 4 GO TO "&amp;AL5&amp;" OTHERWISE GO TO "&amp;AS5</f>
        <v>CATI: IF 5.06 = 4 GO TO 5.08 OTHERWISE GO TO 5.09</v>
      </c>
      <c r="AM3" s="1207"/>
      <c r="AN3" s="1207"/>
      <c r="AO3" s="1207"/>
      <c r="AP3" s="1207"/>
      <c r="AQ3" s="1207"/>
      <c r="AR3" s="1207"/>
      <c r="AS3" s="200"/>
      <c r="BM3" s="1222"/>
      <c r="BN3" s="1222"/>
      <c r="BO3" s="1222"/>
      <c r="BP3" s="1190" t="str">
        <f>"CATI: "&amp;BM5&amp;"0 &lt; 35 GO TO "&amp;BP5&amp;" OTHERWISE GO TO "&amp;BS5</f>
        <v>CATI: 5.10 &lt; 35 GO TO 5.11 OTHERWISE GO TO 5.12</v>
      </c>
      <c r="BQ3" s="1190"/>
      <c r="BR3" s="1190"/>
      <c r="BS3" s="1190"/>
      <c r="CH3" s="204"/>
      <c r="CL3" s="204"/>
    </row>
    <row r="4" spans="1:99" s="205" customFormat="1" ht="18" customHeight="1" x14ac:dyDescent="0.25">
      <c r="B4" s="1202" t="str">
        <f>"CATI: IF "&amp;'1.HHroster'!K32&amp;"&gt;=15 GO TO "&amp;B5&amp;" OTHERWISE NEXT MEMBER"</f>
        <v>CATI: IF 1.19&gt;=15 GO TO 5.01 OTHERWISE NEXT MEMBER</v>
      </c>
      <c r="C4" s="1202"/>
      <c r="D4" s="1202"/>
      <c r="E4" s="1202"/>
      <c r="F4" s="1202"/>
      <c r="G4" s="1202"/>
      <c r="H4" s="1202"/>
      <c r="I4" s="1202"/>
      <c r="J4" s="1202"/>
      <c r="K4" s="1202"/>
      <c r="L4" s="1202"/>
      <c r="M4" s="1202"/>
      <c r="N4" s="198"/>
      <c r="O4" s="198"/>
      <c r="P4" s="198"/>
      <c r="Q4" s="206"/>
      <c r="R4" s="1202" t="str">
        <f>"CATI: IF ID=ID_EMP_1=1 OR ID=ID_EMP_2 GO TO "&amp;R5&amp;" OTHERWISE NEXT MEMBER"</f>
        <v>CATI: IF ID=ID_EMP_1=1 OR ID=ID_EMP_2 GO TO 5.05 OTHERWISE NEXT MEMBER</v>
      </c>
      <c r="S4" s="1202"/>
      <c r="T4" s="1202"/>
      <c r="U4" s="1202"/>
      <c r="V4" s="1202"/>
      <c r="W4" s="1202"/>
      <c r="X4" s="1202"/>
      <c r="Y4" s="1202"/>
      <c r="Z4" s="1202"/>
      <c r="AA4" s="1202"/>
      <c r="AB4" s="1202"/>
      <c r="AC4" s="1202"/>
      <c r="AD4" s="6" t="s">
        <v>237</v>
      </c>
      <c r="AE4" s="203"/>
      <c r="AF4" s="203"/>
      <c r="AG4" s="203"/>
      <c r="AH4" s="203"/>
      <c r="AI4" s="203"/>
      <c r="AJ4" s="203"/>
      <c r="AK4" s="203"/>
      <c r="AL4" s="1208"/>
      <c r="AM4" s="1208"/>
      <c r="AN4" s="1208"/>
      <c r="AO4" s="1208"/>
      <c r="AP4" s="1208"/>
      <c r="AQ4" s="1208"/>
      <c r="AR4" s="1208"/>
      <c r="AS4" s="6" t="s">
        <v>238</v>
      </c>
      <c r="AT4" s="207"/>
      <c r="AU4" s="207"/>
      <c r="AV4" s="207"/>
      <c r="AW4" s="207"/>
      <c r="AX4" s="207"/>
      <c r="AY4" s="207"/>
      <c r="AZ4" s="207"/>
      <c r="BA4" s="207"/>
      <c r="BB4" s="207"/>
      <c r="BC4" s="208"/>
      <c r="BD4" s="207"/>
      <c r="BE4" s="207"/>
      <c r="BF4" s="207"/>
      <c r="BG4" s="207"/>
      <c r="BH4" s="207"/>
      <c r="BI4" s="207"/>
      <c r="BJ4" s="207"/>
      <c r="BK4" s="207"/>
      <c r="BL4" s="207"/>
      <c r="BM4" s="208"/>
      <c r="BP4" s="1191"/>
      <c r="BQ4" s="1191"/>
      <c r="BR4" s="1191"/>
      <c r="BS4" s="1191"/>
      <c r="BT4" s="6" t="s">
        <v>237</v>
      </c>
      <c r="BU4" s="209"/>
      <c r="BV4" s="209"/>
      <c r="BW4" s="209"/>
      <c r="BX4" s="209"/>
      <c r="BY4" s="209"/>
      <c r="BZ4" s="209"/>
      <c r="CA4" s="210"/>
      <c r="CB4" s="210"/>
      <c r="CC4" s="1192"/>
      <c r="CD4" s="1192"/>
      <c r="CE4" s="1192"/>
      <c r="CF4" s="1192"/>
      <c r="CG4" s="1192"/>
      <c r="CH4" s="1192"/>
      <c r="CI4" s="1192"/>
      <c r="CJ4" s="1192"/>
      <c r="CK4" s="1192"/>
      <c r="CL4" s="210"/>
      <c r="CM4" s="210"/>
      <c r="CN4" s="210"/>
      <c r="CO4" s="210"/>
      <c r="CT4" s="210"/>
      <c r="CU4" s="210"/>
    </row>
    <row r="5" spans="1:99" s="189" customFormat="1" ht="12.75" customHeight="1" x14ac:dyDescent="0.35">
      <c r="A5" s="1231" t="s">
        <v>62</v>
      </c>
      <c r="B5" s="1234">
        <f>5.01</f>
        <v>5.01</v>
      </c>
      <c r="C5" s="1235"/>
      <c r="D5" s="1235"/>
      <c r="E5" s="1236"/>
      <c r="F5" s="1235">
        <f>B5+0.01</f>
        <v>5.0199999999999996</v>
      </c>
      <c r="G5" s="1235"/>
      <c r="H5" s="1235"/>
      <c r="I5" s="1235"/>
      <c r="J5" s="1234">
        <f>F5+0.01</f>
        <v>5.0299999999999994</v>
      </c>
      <c r="K5" s="1235"/>
      <c r="L5" s="1235"/>
      <c r="M5" s="1236"/>
      <c r="N5" s="1201">
        <f>J5+0.01</f>
        <v>5.0399999999999991</v>
      </c>
      <c r="O5" s="1201"/>
      <c r="P5" s="1201"/>
      <c r="Q5" s="1201"/>
      <c r="R5" s="849">
        <f>N5+0.01</f>
        <v>5.0499999999999989</v>
      </c>
      <c r="S5" s="850"/>
      <c r="T5" s="848"/>
      <c r="U5" s="848"/>
      <c r="V5" s="851"/>
      <c r="W5" s="1243">
        <f>R5+0.01</f>
        <v>5.0599999999999987</v>
      </c>
      <c r="X5" s="1244"/>
      <c r="Y5" s="1244"/>
      <c r="Z5" s="1244"/>
      <c r="AA5" s="1244"/>
      <c r="AB5" s="1244"/>
      <c r="AC5" s="1244"/>
      <c r="AD5" s="1240">
        <f>W5+0.01</f>
        <v>5.0699999999999985</v>
      </c>
      <c r="AE5" s="1241"/>
      <c r="AF5" s="1241"/>
      <c r="AG5" s="1241"/>
      <c r="AH5" s="1241"/>
      <c r="AI5" s="1241"/>
      <c r="AJ5" s="1241"/>
      <c r="AK5" s="1242"/>
      <c r="AL5" s="1246">
        <f>AD5+0.01</f>
        <v>5.0799999999999983</v>
      </c>
      <c r="AM5" s="1247"/>
      <c r="AN5" s="1247"/>
      <c r="AO5" s="1247"/>
      <c r="AP5" s="1247"/>
      <c r="AQ5" s="1247"/>
      <c r="AR5" s="1248"/>
      <c r="AS5" s="1240">
        <f>AL5+0.01</f>
        <v>5.0899999999999981</v>
      </c>
      <c r="AT5" s="1241"/>
      <c r="AU5" s="1241"/>
      <c r="AV5" s="1241"/>
      <c r="AW5" s="1241"/>
      <c r="AX5" s="1241"/>
      <c r="AY5" s="1241"/>
      <c r="AZ5" s="1241"/>
      <c r="BA5" s="1241"/>
      <c r="BB5" s="1241"/>
      <c r="BC5" s="1241"/>
      <c r="BD5" s="1241"/>
      <c r="BE5" s="1241"/>
      <c r="BF5" s="1241"/>
      <c r="BG5" s="1241"/>
      <c r="BH5" s="1241"/>
      <c r="BI5" s="1241"/>
      <c r="BJ5" s="1241"/>
      <c r="BK5" s="1241"/>
      <c r="BL5" s="1241"/>
      <c r="BM5" s="852">
        <f>AS5+0.01</f>
        <v>5.0999999999999979</v>
      </c>
      <c r="BN5" s="848"/>
      <c r="BO5" s="851"/>
      <c r="BP5" s="848">
        <f>BM5+0.01</f>
        <v>5.1099999999999977</v>
      </c>
      <c r="BQ5" s="848"/>
      <c r="BR5" s="851"/>
      <c r="BS5" s="847">
        <f>BP5+0.01</f>
        <v>5.1199999999999974</v>
      </c>
      <c r="BT5" s="853"/>
      <c r="BU5" s="853"/>
      <c r="BV5" s="853"/>
      <c r="BW5" s="853"/>
      <c r="BX5" s="853"/>
      <c r="BY5" s="853"/>
      <c r="BZ5" s="853"/>
      <c r="CA5" s="1198">
        <f>BS5+0.01</f>
        <v>5.1299999999999972</v>
      </c>
      <c r="CB5" s="1199"/>
      <c r="CC5" s="1199"/>
      <c r="CD5" s="1199"/>
      <c r="CE5" s="1199"/>
      <c r="CF5" s="1199"/>
      <c r="CG5" s="1200"/>
      <c r="CH5" s="1201">
        <f>CA5+0.01</f>
        <v>5.139999999999997</v>
      </c>
      <c r="CI5" s="1201"/>
      <c r="CJ5" s="1201"/>
      <c r="CK5" s="1201"/>
      <c r="CL5" s="1243">
        <f>CH5+0.01</f>
        <v>5.1499999999999968</v>
      </c>
      <c r="CM5" s="1201"/>
      <c r="CN5" s="1201"/>
      <c r="CO5" s="1261"/>
    </row>
    <row r="6" spans="1:99" s="211" customFormat="1" ht="12.75" customHeight="1" x14ac:dyDescent="0.35">
      <c r="A6" s="1232"/>
      <c r="B6" s="1209" t="s">
        <v>239</v>
      </c>
      <c r="C6" s="1210"/>
      <c r="D6" s="1210"/>
      <c r="E6" s="1211"/>
      <c r="F6" s="1195" t="s">
        <v>240</v>
      </c>
      <c r="G6" s="1195"/>
      <c r="H6" s="1195"/>
      <c r="I6" s="1212"/>
      <c r="J6" s="950" t="s">
        <v>241</v>
      </c>
      <c r="K6" s="951"/>
      <c r="L6" s="951"/>
      <c r="M6" s="952"/>
      <c r="N6" s="1193" t="s">
        <v>242</v>
      </c>
      <c r="O6" s="1193"/>
      <c r="P6" s="1193"/>
      <c r="Q6" s="1193"/>
      <c r="R6" s="1196" t="s">
        <v>243</v>
      </c>
      <c r="S6" s="1193"/>
      <c r="T6" s="1193"/>
      <c r="U6" s="1193"/>
      <c r="V6" s="1197"/>
      <c r="W6" s="1194" t="str">
        <f>"What is [NAME]'s employment status as ["&amp; R5 &amp; "]?"</f>
        <v>What is [NAME]'s employment status as [5.05]?</v>
      </c>
      <c r="X6" s="1195"/>
      <c r="Y6" s="1195"/>
      <c r="Z6" s="1195"/>
      <c r="AA6" s="1195"/>
      <c r="AB6" s="1195"/>
      <c r="AC6" s="1195"/>
      <c r="AD6" s="1237" t="s">
        <v>244</v>
      </c>
      <c r="AE6" s="1238"/>
      <c r="AF6" s="1238"/>
      <c r="AG6" s="1238"/>
      <c r="AH6" s="1238"/>
      <c r="AI6" s="1238"/>
      <c r="AJ6" s="1238"/>
      <c r="AK6" s="1239"/>
      <c r="AL6" s="856" t="str">
        <f>"The contract [NAME] has as [" &amp;R5&amp;"] is a…"</f>
        <v>The contract [NAME] has as [5.05] is a…</v>
      </c>
      <c r="AM6" s="28"/>
      <c r="AN6" s="28"/>
      <c r="AO6" s="28"/>
      <c r="AP6" s="28"/>
      <c r="AQ6" s="28"/>
      <c r="AR6" s="401"/>
      <c r="AS6" s="1249" t="s">
        <v>245</v>
      </c>
      <c r="AT6" s="1250"/>
      <c r="AU6" s="1250"/>
      <c r="AV6" s="1250"/>
      <c r="AW6" s="1250"/>
      <c r="AX6" s="1250"/>
      <c r="AY6" s="1250"/>
      <c r="AZ6" s="1250"/>
      <c r="BA6" s="1250"/>
      <c r="BB6" s="1250"/>
      <c r="BC6" s="1250"/>
      <c r="BD6" s="1250"/>
      <c r="BE6" s="1250"/>
      <c r="BF6" s="1250"/>
      <c r="BG6" s="1250"/>
      <c r="BH6" s="1250"/>
      <c r="BI6" s="1250"/>
      <c r="BJ6" s="1250"/>
      <c r="BK6" s="1250"/>
      <c r="BL6" s="1251"/>
      <c r="BM6" s="1193" t="s">
        <v>246</v>
      </c>
      <c r="BN6" s="1193"/>
      <c r="BO6" s="1193"/>
      <c r="BP6" s="1255" t="s">
        <v>247</v>
      </c>
      <c r="BQ6" s="1256"/>
      <c r="BR6" s="1257"/>
      <c r="BS6" s="1252" t="s">
        <v>248</v>
      </c>
      <c r="BT6" s="1252"/>
      <c r="BU6" s="1252"/>
      <c r="BV6" s="1252"/>
      <c r="BW6" s="1252"/>
      <c r="BX6" s="1252"/>
      <c r="BY6" s="1252"/>
      <c r="BZ6" s="1252"/>
      <c r="CA6" s="1262" t="s">
        <v>249</v>
      </c>
      <c r="CB6" s="1193"/>
      <c r="CC6" s="1193"/>
      <c r="CD6" s="1193"/>
      <c r="CE6" s="1193"/>
      <c r="CF6" s="1193"/>
      <c r="CG6" s="1197"/>
      <c r="CH6" s="1193" t="s">
        <v>250</v>
      </c>
      <c r="CI6" s="1193"/>
      <c r="CJ6" s="1193"/>
      <c r="CK6" s="1263"/>
      <c r="CL6" s="1259" t="s">
        <v>251</v>
      </c>
      <c r="CM6" s="1259"/>
      <c r="CN6" s="1259"/>
      <c r="CO6" s="1260"/>
    </row>
    <row r="7" spans="1:99" s="211" customFormat="1" x14ac:dyDescent="0.35">
      <c r="A7" s="1232"/>
      <c r="B7" s="1194"/>
      <c r="C7" s="1195"/>
      <c r="D7" s="1195"/>
      <c r="E7" s="1212"/>
      <c r="F7" s="1195"/>
      <c r="G7" s="1195"/>
      <c r="H7" s="1195"/>
      <c r="I7" s="1212"/>
      <c r="J7" s="950"/>
      <c r="K7" s="951"/>
      <c r="L7" s="951"/>
      <c r="M7" s="952"/>
      <c r="N7" s="1193"/>
      <c r="O7" s="1193"/>
      <c r="P7" s="1193"/>
      <c r="Q7" s="1193"/>
      <c r="R7" s="1196"/>
      <c r="S7" s="1193"/>
      <c r="T7" s="1193"/>
      <c r="U7" s="1193"/>
      <c r="V7" s="1197"/>
      <c r="W7" s="1194"/>
      <c r="X7" s="1195"/>
      <c r="Y7" s="1195"/>
      <c r="Z7" s="1195"/>
      <c r="AA7" s="1195"/>
      <c r="AB7" s="1195"/>
      <c r="AC7" s="1195"/>
      <c r="AD7" s="1237"/>
      <c r="AE7" s="1238"/>
      <c r="AF7" s="1238"/>
      <c r="AG7" s="1238"/>
      <c r="AH7" s="1238"/>
      <c r="AI7" s="1238"/>
      <c r="AJ7" s="1238"/>
      <c r="AK7" s="1239"/>
      <c r="AL7" s="859"/>
      <c r="AM7" s="28"/>
      <c r="AN7" s="28"/>
      <c r="AO7" s="28"/>
      <c r="AP7" s="28"/>
      <c r="AQ7" s="28"/>
      <c r="AR7" s="401"/>
      <c r="AS7" s="1249"/>
      <c r="AT7" s="1250"/>
      <c r="AU7" s="1250"/>
      <c r="AV7" s="1250"/>
      <c r="AW7" s="1250"/>
      <c r="AX7" s="1250"/>
      <c r="AY7" s="1250"/>
      <c r="AZ7" s="1250"/>
      <c r="BA7" s="1250"/>
      <c r="BB7" s="1250"/>
      <c r="BC7" s="1250"/>
      <c r="BD7" s="1250"/>
      <c r="BE7" s="1250"/>
      <c r="BF7" s="1250"/>
      <c r="BG7" s="1250"/>
      <c r="BH7" s="1250"/>
      <c r="BI7" s="1250"/>
      <c r="BJ7" s="1250"/>
      <c r="BK7" s="1250"/>
      <c r="BL7" s="1251"/>
      <c r="BM7" s="1193"/>
      <c r="BN7" s="1193"/>
      <c r="BO7" s="1193"/>
      <c r="BP7" s="1196"/>
      <c r="BQ7" s="1193"/>
      <c r="BR7" s="1197"/>
      <c r="BS7" s="1252"/>
      <c r="BT7" s="1252"/>
      <c r="BU7" s="1252"/>
      <c r="BV7" s="1252"/>
      <c r="BW7" s="1252"/>
      <c r="BX7" s="1252"/>
      <c r="BY7" s="1252"/>
      <c r="BZ7" s="1252"/>
      <c r="CA7" s="1262"/>
      <c r="CB7" s="1193"/>
      <c r="CC7" s="1193"/>
      <c r="CD7" s="1193"/>
      <c r="CE7" s="1193"/>
      <c r="CF7" s="1193"/>
      <c r="CG7" s="1197"/>
      <c r="CH7" s="1193"/>
      <c r="CI7" s="1193"/>
      <c r="CJ7" s="1193"/>
      <c r="CK7" s="1263"/>
      <c r="CL7" s="1259"/>
      <c r="CM7" s="1259"/>
      <c r="CN7" s="1259"/>
      <c r="CO7" s="1260"/>
    </row>
    <row r="8" spans="1:99" s="211" customFormat="1" ht="15.75" customHeight="1" x14ac:dyDescent="0.35">
      <c r="A8" s="1232"/>
      <c r="B8" s="1194"/>
      <c r="C8" s="1195"/>
      <c r="D8" s="1195"/>
      <c r="E8" s="1212"/>
      <c r="F8" s="1195"/>
      <c r="G8" s="1195"/>
      <c r="H8" s="1195"/>
      <c r="I8" s="1212"/>
      <c r="J8" s="950"/>
      <c r="K8" s="951"/>
      <c r="L8" s="951"/>
      <c r="M8" s="952"/>
      <c r="N8" s="1193"/>
      <c r="O8" s="1193"/>
      <c r="P8" s="1193"/>
      <c r="Q8" s="1193"/>
      <c r="R8" s="1196"/>
      <c r="S8" s="1193"/>
      <c r="T8" s="1193"/>
      <c r="U8" s="1193"/>
      <c r="V8" s="1197"/>
      <c r="W8" s="1194"/>
      <c r="X8" s="1195"/>
      <c r="Y8" s="1195"/>
      <c r="Z8" s="1195"/>
      <c r="AA8" s="1195"/>
      <c r="AB8" s="1195"/>
      <c r="AC8" s="1195"/>
      <c r="AD8" s="860"/>
      <c r="AK8" s="214"/>
      <c r="AL8" s="859"/>
      <c r="AM8" s="28"/>
      <c r="AN8" s="28"/>
      <c r="AO8" s="28"/>
      <c r="AP8" s="28"/>
      <c r="AQ8" s="28"/>
      <c r="AR8" s="401"/>
      <c r="AS8" s="1249"/>
      <c r="AT8" s="1250"/>
      <c r="AU8" s="1250"/>
      <c r="AV8" s="1250"/>
      <c r="AW8" s="1250"/>
      <c r="AX8" s="1250"/>
      <c r="AY8" s="1250"/>
      <c r="AZ8" s="1250"/>
      <c r="BA8" s="1250"/>
      <c r="BB8" s="1250"/>
      <c r="BC8" s="1250"/>
      <c r="BD8" s="1250"/>
      <c r="BE8" s="1250"/>
      <c r="BF8" s="1250"/>
      <c r="BG8" s="1250"/>
      <c r="BH8" s="1250"/>
      <c r="BI8" s="1250"/>
      <c r="BJ8" s="1250"/>
      <c r="BK8" s="1250"/>
      <c r="BL8" s="1251"/>
      <c r="BM8" s="1193"/>
      <c r="BN8" s="1193"/>
      <c r="BO8" s="1193"/>
      <c r="BP8" s="1196"/>
      <c r="BQ8" s="1193"/>
      <c r="BR8" s="1197"/>
      <c r="BS8" s="1252"/>
      <c r="BT8" s="1252"/>
      <c r="BU8" s="1252"/>
      <c r="BV8" s="1252"/>
      <c r="BW8" s="1252"/>
      <c r="BX8" s="1252"/>
      <c r="BY8" s="1252"/>
      <c r="BZ8" s="1252"/>
      <c r="CA8" s="1262"/>
      <c r="CB8" s="1193"/>
      <c r="CC8" s="1193"/>
      <c r="CD8" s="1193"/>
      <c r="CE8" s="1193"/>
      <c r="CF8" s="1193"/>
      <c r="CG8" s="1197"/>
      <c r="CH8" s="1193"/>
      <c r="CI8" s="1193"/>
      <c r="CJ8" s="1193"/>
      <c r="CK8" s="1263"/>
      <c r="CL8" s="1259"/>
      <c r="CM8" s="1259"/>
      <c r="CN8" s="1259"/>
      <c r="CO8" s="1260"/>
    </row>
    <row r="9" spans="1:99" s="211" customFormat="1" ht="14.25" customHeight="1" x14ac:dyDescent="0.35">
      <c r="A9" s="1232"/>
      <c r="B9" s="1194"/>
      <c r="C9" s="1195"/>
      <c r="D9" s="1195"/>
      <c r="E9" s="1212"/>
      <c r="F9" s="1195"/>
      <c r="G9" s="1195"/>
      <c r="H9" s="1195"/>
      <c r="I9" s="1212"/>
      <c r="J9" s="950"/>
      <c r="K9" s="951"/>
      <c r="L9" s="951"/>
      <c r="M9" s="952"/>
      <c r="N9" s="1193"/>
      <c r="O9" s="1193"/>
      <c r="P9" s="1193"/>
      <c r="Q9" s="1193"/>
      <c r="R9" s="1216" t="s">
        <v>252</v>
      </c>
      <c r="S9" s="1217"/>
      <c r="T9" s="1217"/>
      <c r="U9" s="1217"/>
      <c r="V9" s="1218"/>
      <c r="W9" s="1194"/>
      <c r="X9" s="1195"/>
      <c r="Y9" s="1195"/>
      <c r="Z9" s="1195"/>
      <c r="AA9" s="1068"/>
      <c r="AB9" s="1195"/>
      <c r="AC9" s="1195"/>
      <c r="AD9" s="861"/>
      <c r="AE9" s="333"/>
      <c r="AF9" s="333"/>
      <c r="AG9" s="333"/>
      <c r="AH9" s="333"/>
      <c r="AI9" s="333"/>
      <c r="AJ9" s="333"/>
      <c r="AK9" s="216"/>
      <c r="AL9" s="859"/>
      <c r="AM9" s="28"/>
      <c r="AN9" s="28"/>
      <c r="AO9" s="28"/>
      <c r="AP9" s="28"/>
      <c r="AQ9" s="28"/>
      <c r="AR9" s="401"/>
      <c r="AS9" s="766"/>
      <c r="BL9" s="214"/>
      <c r="BM9" s="1193"/>
      <c r="BN9" s="1193"/>
      <c r="BO9" s="1193"/>
      <c r="BP9" s="854"/>
      <c r="BQ9" s="332"/>
      <c r="BR9" s="212"/>
      <c r="BS9" s="334"/>
      <c r="BT9" s="334"/>
      <c r="BU9" s="334"/>
      <c r="BV9" s="334"/>
      <c r="BW9" s="334"/>
      <c r="BX9" s="334"/>
      <c r="BY9" s="334"/>
      <c r="BZ9" s="334"/>
      <c r="CA9" s="1262"/>
      <c r="CB9" s="1193"/>
      <c r="CC9" s="1193"/>
      <c r="CD9" s="1193"/>
      <c r="CE9" s="1193"/>
      <c r="CF9" s="1193"/>
      <c r="CG9" s="1197"/>
      <c r="CH9" s="1193"/>
      <c r="CI9" s="1193"/>
      <c r="CJ9" s="1193"/>
      <c r="CK9" s="1263"/>
      <c r="CL9" s="1259"/>
      <c r="CM9" s="1259"/>
      <c r="CN9" s="1259"/>
      <c r="CO9" s="1260"/>
    </row>
    <row r="10" spans="1:99" s="211" customFormat="1" ht="14.25" customHeight="1" x14ac:dyDescent="0.35">
      <c r="A10" s="1232"/>
      <c r="B10" s="1194"/>
      <c r="C10" s="1195"/>
      <c r="D10" s="1195"/>
      <c r="E10" s="1212"/>
      <c r="F10" s="1195"/>
      <c r="G10" s="1195"/>
      <c r="H10" s="1195"/>
      <c r="I10" s="1212"/>
      <c r="J10" s="950"/>
      <c r="K10" s="951"/>
      <c r="L10" s="951"/>
      <c r="M10" s="952"/>
      <c r="N10" s="1193"/>
      <c r="O10" s="1193"/>
      <c r="P10" s="1193"/>
      <c r="Q10" s="1193"/>
      <c r="R10" s="1216"/>
      <c r="S10" s="1217"/>
      <c r="T10" s="1217"/>
      <c r="U10" s="1217"/>
      <c r="V10" s="1218"/>
      <c r="W10" s="1194"/>
      <c r="X10" s="1195"/>
      <c r="Y10" s="1195"/>
      <c r="Z10" s="1195"/>
      <c r="AA10" s="1195"/>
      <c r="AB10" s="1195"/>
      <c r="AC10" s="1195"/>
      <c r="AD10" s="861"/>
      <c r="AE10" s="333"/>
      <c r="AF10" s="333"/>
      <c r="AG10" s="333"/>
      <c r="AH10" s="333"/>
      <c r="AI10" s="333"/>
      <c r="AJ10" s="333"/>
      <c r="AK10" s="216"/>
      <c r="AL10" s="1203"/>
      <c r="AM10" s="1204"/>
      <c r="AN10" s="1204"/>
      <c r="AO10" s="1204"/>
      <c r="AP10" s="1204"/>
      <c r="AQ10" s="1204"/>
      <c r="AR10" s="401"/>
      <c r="AS10" s="766"/>
      <c r="BL10" s="214"/>
      <c r="BM10" s="1193"/>
      <c r="BN10" s="1193"/>
      <c r="BO10" s="1193"/>
      <c r="BP10" s="854"/>
      <c r="BQ10" s="332"/>
      <c r="BR10" s="212"/>
      <c r="BS10" s="1258" t="s">
        <v>253</v>
      </c>
      <c r="BT10" s="1259"/>
      <c r="BU10" s="1259"/>
      <c r="BV10" s="1259"/>
      <c r="BW10" s="1259"/>
      <c r="BX10" s="1259"/>
      <c r="BY10" s="1259"/>
      <c r="BZ10" s="1260"/>
      <c r="CA10" s="854"/>
      <c r="CB10" s="332"/>
      <c r="CC10" s="332"/>
      <c r="CD10" s="332"/>
      <c r="CE10" s="332"/>
      <c r="CF10" s="332"/>
      <c r="CG10" s="212"/>
      <c r="CH10" s="1193"/>
      <c r="CI10" s="1193"/>
      <c r="CJ10" s="1193"/>
      <c r="CK10" s="1263"/>
      <c r="CL10" s="1259"/>
      <c r="CM10" s="1259"/>
      <c r="CN10" s="1259"/>
      <c r="CO10" s="1260"/>
    </row>
    <row r="11" spans="1:99" s="211" customFormat="1" ht="14.25" customHeight="1" x14ac:dyDescent="0.35">
      <c r="A11" s="1232"/>
      <c r="B11" s="1194"/>
      <c r="C11" s="1195"/>
      <c r="D11" s="1195"/>
      <c r="E11" s="1212"/>
      <c r="F11" s="1195"/>
      <c r="G11" s="1195"/>
      <c r="H11" s="1195"/>
      <c r="I11" s="1212"/>
      <c r="J11" s="950"/>
      <c r="K11" s="951"/>
      <c r="L11" s="951"/>
      <c r="M11" s="952"/>
      <c r="N11" s="1193"/>
      <c r="O11" s="1193"/>
      <c r="P11" s="1193"/>
      <c r="Q11" s="1193"/>
      <c r="R11" s="1216"/>
      <c r="S11" s="1217"/>
      <c r="T11" s="1217"/>
      <c r="U11" s="1217"/>
      <c r="V11" s="1218"/>
      <c r="W11" s="1194"/>
      <c r="X11" s="1195"/>
      <c r="Y11" s="1195"/>
      <c r="Z11" s="1195"/>
      <c r="AA11" s="1195"/>
      <c r="AB11" s="1195"/>
      <c r="AC11" s="1195"/>
      <c r="AD11" s="861"/>
      <c r="AE11" s="333"/>
      <c r="AF11" s="333"/>
      <c r="AG11" s="333"/>
      <c r="AH11" s="333"/>
      <c r="AI11" s="333"/>
      <c r="AJ11" s="333"/>
      <c r="AK11" s="216"/>
      <c r="AL11" s="1203"/>
      <c r="AM11" s="1204"/>
      <c r="AN11" s="1204"/>
      <c r="AO11" s="1204"/>
      <c r="AP11" s="1204"/>
      <c r="AQ11" s="1204"/>
      <c r="AR11" s="401"/>
      <c r="AS11" s="766">
        <v>1</v>
      </c>
      <c r="AT11" s="308" t="s">
        <v>254</v>
      </c>
      <c r="AU11" s="308"/>
      <c r="AV11" s="308"/>
      <c r="AW11" s="308"/>
      <c r="AX11" s="308"/>
      <c r="AY11" s="308"/>
      <c r="AZ11" s="308"/>
      <c r="BA11" s="308"/>
      <c r="BB11" s="308"/>
      <c r="BC11" s="308"/>
      <c r="BD11" s="304">
        <v>13</v>
      </c>
      <c r="BE11" s="308" t="s">
        <v>255</v>
      </c>
      <c r="BF11" s="308"/>
      <c r="BG11" s="304"/>
      <c r="BH11" s="304"/>
      <c r="BI11" s="304"/>
      <c r="BJ11" s="304"/>
      <c r="BK11" s="304"/>
      <c r="BL11" s="216"/>
      <c r="BM11" s="1193"/>
      <c r="BN11" s="1193"/>
      <c r="BO11" s="1193"/>
      <c r="BP11" s="854"/>
      <c r="BQ11" s="332"/>
      <c r="BR11" s="212"/>
      <c r="BS11" s="1258"/>
      <c r="BT11" s="1259"/>
      <c r="BU11" s="1259"/>
      <c r="BV11" s="1259"/>
      <c r="BW11" s="1259"/>
      <c r="BX11" s="1259"/>
      <c r="BY11" s="1259"/>
      <c r="BZ11" s="1260"/>
      <c r="CA11" s="854"/>
      <c r="CB11" s="332"/>
      <c r="CC11" s="332"/>
      <c r="CD11" s="332"/>
      <c r="CE11" s="332"/>
      <c r="CF11" s="332"/>
      <c r="CG11" s="212"/>
      <c r="CH11" s="1193"/>
      <c r="CI11" s="1193"/>
      <c r="CJ11" s="1193"/>
      <c r="CK11" s="1263"/>
      <c r="CL11" s="1259"/>
      <c r="CM11" s="1259"/>
      <c r="CN11" s="1259"/>
      <c r="CO11" s="1260"/>
    </row>
    <row r="12" spans="1:99" s="211" customFormat="1" ht="14.25" customHeight="1" x14ac:dyDescent="0.35">
      <c r="A12" s="1232"/>
      <c r="B12" s="855"/>
      <c r="C12" s="42"/>
      <c r="D12" s="42"/>
      <c r="E12" s="397"/>
      <c r="F12" s="1195"/>
      <c r="G12" s="1195"/>
      <c r="H12" s="1195"/>
      <c r="I12" s="1212"/>
      <c r="J12" s="950"/>
      <c r="K12" s="951"/>
      <c r="L12" s="951"/>
      <c r="M12" s="952"/>
      <c r="N12" s="1193"/>
      <c r="O12" s="1193"/>
      <c r="P12" s="1193"/>
      <c r="Q12" s="1193"/>
      <c r="R12" s="1227" t="s">
        <v>256</v>
      </c>
      <c r="S12" s="1190"/>
      <c r="T12" s="1190"/>
      <c r="U12" s="1190"/>
      <c r="V12" s="1245"/>
      <c r="W12" s="1194"/>
      <c r="X12" s="1195"/>
      <c r="Y12" s="1195"/>
      <c r="Z12" s="1195"/>
      <c r="AA12" s="1195"/>
      <c r="AB12" s="1195"/>
      <c r="AC12" s="1195"/>
      <c r="AD12" s="861"/>
      <c r="AE12" s="333"/>
      <c r="AF12" s="333"/>
      <c r="AG12" s="333"/>
      <c r="AH12" s="333"/>
      <c r="AI12" s="333"/>
      <c r="AJ12" s="333"/>
      <c r="AK12" s="216"/>
      <c r="AL12" s="859"/>
      <c r="AM12" s="28"/>
      <c r="AN12" s="28"/>
      <c r="AO12" s="28"/>
      <c r="AP12" s="28"/>
      <c r="AQ12" s="28"/>
      <c r="AR12" s="401"/>
      <c r="AS12" s="862">
        <v>2</v>
      </c>
      <c r="AT12" s="335" t="s">
        <v>257</v>
      </c>
      <c r="AU12" s="308"/>
      <c r="AV12" s="335"/>
      <c r="AW12" s="335"/>
      <c r="AX12" s="335"/>
      <c r="AY12" s="335"/>
      <c r="AZ12" s="335"/>
      <c r="BA12" s="335"/>
      <c r="BB12" s="335"/>
      <c r="BC12" s="335"/>
      <c r="BD12" s="304">
        <v>14</v>
      </c>
      <c r="BE12" s="308" t="s">
        <v>258</v>
      </c>
      <c r="BF12" s="308"/>
      <c r="BG12" s="304"/>
      <c r="BH12" s="304"/>
      <c r="BI12" s="304"/>
      <c r="BJ12" s="304"/>
      <c r="BK12" s="304"/>
      <c r="BL12" s="217"/>
      <c r="BM12" s="1193"/>
      <c r="BN12" s="1193"/>
      <c r="BO12" s="1193"/>
      <c r="BP12" s="854"/>
      <c r="BQ12" s="332"/>
      <c r="BR12" s="212"/>
      <c r="BT12" s="334"/>
      <c r="BU12" s="334"/>
      <c r="BV12" s="334"/>
      <c r="BW12" s="334"/>
      <c r="BX12" s="334"/>
      <c r="BY12" s="334"/>
      <c r="BZ12" s="334"/>
      <c r="CA12" s="863">
        <v>1</v>
      </c>
      <c r="CB12" s="309" t="s">
        <v>259</v>
      </c>
      <c r="CC12" s="309"/>
      <c r="CD12" s="309"/>
      <c r="CE12" s="309"/>
      <c r="CF12" s="332"/>
      <c r="CG12" s="212"/>
      <c r="CH12" s="1193"/>
      <c r="CI12" s="1193"/>
      <c r="CJ12" s="1193"/>
      <c r="CK12" s="1263"/>
      <c r="CL12" s="1259"/>
      <c r="CM12" s="1259"/>
      <c r="CN12" s="1259"/>
      <c r="CO12" s="1260"/>
    </row>
    <row r="13" spans="1:99" s="211" customFormat="1" ht="15.65" customHeight="1" x14ac:dyDescent="0.35">
      <c r="A13" s="1232"/>
      <c r="B13" s="860"/>
      <c r="E13" s="214"/>
      <c r="F13" s="1195"/>
      <c r="G13" s="1195"/>
      <c r="H13" s="1195"/>
      <c r="I13" s="1212"/>
      <c r="J13" s="950"/>
      <c r="K13" s="951"/>
      <c r="L13" s="951"/>
      <c r="M13" s="952"/>
      <c r="N13" s="1193"/>
      <c r="O13" s="1193"/>
      <c r="P13" s="1193"/>
      <c r="Q13" s="1193"/>
      <c r="R13" s="768"/>
      <c r="S13" s="403"/>
      <c r="T13" s="403"/>
      <c r="U13" s="403"/>
      <c r="V13" s="767"/>
      <c r="W13" s="864"/>
      <c r="X13" s="13"/>
      <c r="Y13" s="13"/>
      <c r="Z13" s="13"/>
      <c r="AA13" s="13"/>
      <c r="AB13" s="13"/>
      <c r="AC13" s="13"/>
      <c r="AD13" s="860"/>
      <c r="AE13" s="333"/>
      <c r="AF13" s="333"/>
      <c r="AG13" s="333"/>
      <c r="AH13" s="333"/>
      <c r="AI13" s="333"/>
      <c r="AJ13" s="333"/>
      <c r="AK13" s="216"/>
      <c r="AL13" s="859"/>
      <c r="AM13" s="28"/>
      <c r="AN13" s="28"/>
      <c r="AO13" s="28"/>
      <c r="AP13" s="28"/>
      <c r="AQ13" s="28"/>
      <c r="AR13" s="401"/>
      <c r="AS13" s="766">
        <v>3</v>
      </c>
      <c r="AT13" s="211" t="s">
        <v>260</v>
      </c>
      <c r="AU13" s="308"/>
      <c r="BD13" s="307">
        <v>15</v>
      </c>
      <c r="BE13" s="1205" t="s">
        <v>261</v>
      </c>
      <c r="BF13" s="1205"/>
      <c r="BG13" s="1205"/>
      <c r="BH13" s="1205"/>
      <c r="BI13" s="1205"/>
      <c r="BJ13" s="1205"/>
      <c r="BK13" s="1205"/>
      <c r="BL13" s="1206"/>
      <c r="BM13" s="1193"/>
      <c r="BN13" s="1193"/>
      <c r="BO13" s="1193"/>
      <c r="BP13" s="854"/>
      <c r="BQ13" s="332"/>
      <c r="BR13" s="212"/>
      <c r="BS13" s="404"/>
      <c r="BT13" s="404"/>
      <c r="BU13" s="404"/>
      <c r="BV13" s="404"/>
      <c r="BW13" s="404"/>
      <c r="BX13" s="404"/>
      <c r="BY13" s="404"/>
      <c r="BZ13" s="404"/>
      <c r="CA13" s="865">
        <v>2</v>
      </c>
      <c r="CB13" s="337" t="s">
        <v>262</v>
      </c>
      <c r="CC13" s="309"/>
      <c r="CD13" s="337"/>
      <c r="CE13" s="337"/>
      <c r="CG13" s="214"/>
      <c r="CH13" s="1193"/>
      <c r="CI13" s="1193"/>
      <c r="CJ13" s="1193"/>
      <c r="CK13" s="1263"/>
      <c r="CL13" s="1259"/>
      <c r="CM13" s="1259"/>
      <c r="CN13" s="1259"/>
      <c r="CO13" s="1260"/>
    </row>
    <row r="14" spans="1:99" s="211" customFormat="1" ht="13.4" customHeight="1" x14ac:dyDescent="0.35">
      <c r="A14" s="1232"/>
      <c r="B14" s="1213"/>
      <c r="C14" s="1214"/>
      <c r="D14" s="1214"/>
      <c r="E14" s="1215"/>
      <c r="F14" s="304"/>
      <c r="G14" s="304"/>
      <c r="H14" s="304"/>
      <c r="I14" s="304"/>
      <c r="J14" s="950"/>
      <c r="K14" s="951"/>
      <c r="L14" s="951"/>
      <c r="M14" s="952"/>
      <c r="N14" s="334"/>
      <c r="O14" s="334"/>
      <c r="P14" s="334"/>
      <c r="Q14" s="334"/>
      <c r="R14" s="1219" t="str">
        <f>"CATI VALIDATION: IF "&amp;R5&amp;" HAS ONLY ONE WORD. BLOCK MESSAGE: ''Not enough information, complete the occupation, where and for whom works''"</f>
        <v>CATI VALIDATION: IF 5.05 HAS ONLY ONE WORD. BLOCK MESSAGE: ''Not enough information, complete the occupation, where and for whom works''</v>
      </c>
      <c r="S14" s="1220"/>
      <c r="T14" s="1220"/>
      <c r="U14" s="1220"/>
      <c r="V14" s="1221"/>
      <c r="W14" s="860"/>
      <c r="AD14" s="866">
        <v>0</v>
      </c>
      <c r="AE14" s="309" t="s">
        <v>263</v>
      </c>
      <c r="AF14" s="309"/>
      <c r="AG14" s="309"/>
      <c r="AH14" s="309"/>
      <c r="AI14" s="309"/>
      <c r="AJ14" s="309"/>
      <c r="AK14" s="218"/>
      <c r="AL14" s="857"/>
      <c r="AM14" s="304"/>
      <c r="AN14" s="304"/>
      <c r="AO14" s="304"/>
      <c r="AP14" s="304"/>
      <c r="AQ14" s="304"/>
      <c r="AR14" s="213"/>
      <c r="AS14" s="766">
        <v>4</v>
      </c>
      <c r="AT14" s="211" t="s">
        <v>264</v>
      </c>
      <c r="AU14" s="308"/>
      <c r="BD14" s="307"/>
      <c r="BE14" s="1205"/>
      <c r="BF14" s="1205"/>
      <c r="BG14" s="1205"/>
      <c r="BH14" s="1205"/>
      <c r="BI14" s="1205"/>
      <c r="BJ14" s="1205"/>
      <c r="BK14" s="1205"/>
      <c r="BL14" s="1206"/>
      <c r="BP14" s="854"/>
      <c r="BQ14" s="332"/>
      <c r="BR14" s="212"/>
      <c r="BS14" s="404"/>
      <c r="BT14" s="404"/>
      <c r="BU14" s="404"/>
      <c r="BV14" s="404"/>
      <c r="BW14" s="404"/>
      <c r="BX14" s="404"/>
      <c r="BY14" s="404"/>
      <c r="BZ14" s="404"/>
      <c r="CA14" s="863">
        <v>3</v>
      </c>
      <c r="CB14" s="338" t="s">
        <v>265</v>
      </c>
      <c r="CC14" s="309"/>
      <c r="CD14" s="338"/>
      <c r="CE14" s="338"/>
      <c r="CG14" s="214"/>
      <c r="CH14" s="1193"/>
      <c r="CI14" s="1193"/>
      <c r="CJ14" s="1193"/>
      <c r="CK14" s="1263"/>
      <c r="CL14" s="1259"/>
      <c r="CM14" s="1259"/>
      <c r="CN14" s="1259"/>
      <c r="CO14" s="1260"/>
    </row>
    <row r="15" spans="1:99" s="211" customFormat="1" ht="13.4" customHeight="1" x14ac:dyDescent="0.35">
      <c r="A15" s="1232"/>
      <c r="B15" s="1213"/>
      <c r="C15" s="1214"/>
      <c r="D15" s="1214"/>
      <c r="E15" s="1215"/>
      <c r="F15" s="304"/>
      <c r="G15" s="304"/>
      <c r="H15" s="304"/>
      <c r="I15" s="304"/>
      <c r="J15" s="950"/>
      <c r="K15" s="951"/>
      <c r="L15" s="951"/>
      <c r="M15" s="952"/>
      <c r="N15" s="334"/>
      <c r="O15" s="334"/>
      <c r="P15" s="334"/>
      <c r="Q15" s="334"/>
      <c r="R15" s="1219"/>
      <c r="S15" s="1220"/>
      <c r="T15" s="1220"/>
      <c r="U15" s="1220"/>
      <c r="V15" s="1221"/>
      <c r="W15" s="860"/>
      <c r="AD15" s="866">
        <v>1</v>
      </c>
      <c r="AE15" s="309" t="s">
        <v>266</v>
      </c>
      <c r="AF15" s="309"/>
      <c r="AG15" s="309"/>
      <c r="AH15" s="309"/>
      <c r="AI15" s="309"/>
      <c r="AJ15" s="309"/>
      <c r="AK15" s="218"/>
      <c r="AL15" s="867"/>
      <c r="AM15" s="304"/>
      <c r="AN15" s="304"/>
      <c r="AO15" s="304"/>
      <c r="AP15" s="304"/>
      <c r="AQ15" s="304"/>
      <c r="AR15" s="213"/>
      <c r="AS15" s="868">
        <v>5</v>
      </c>
      <c r="AT15" s="1205" t="s">
        <v>267</v>
      </c>
      <c r="AU15" s="1205"/>
      <c r="AV15" s="1205"/>
      <c r="AW15" s="1205"/>
      <c r="AX15" s="1205"/>
      <c r="AY15" s="1205"/>
      <c r="AZ15" s="1205"/>
      <c r="BA15" s="1205"/>
      <c r="BB15" s="1205"/>
      <c r="BC15" s="1205"/>
      <c r="BD15" s="304">
        <v>16</v>
      </c>
      <c r="BE15" s="308" t="s">
        <v>268</v>
      </c>
      <c r="BF15" s="308"/>
      <c r="BG15" s="304"/>
      <c r="BH15" s="304"/>
      <c r="BI15" s="304"/>
      <c r="BJ15" s="304"/>
      <c r="BK15" s="304"/>
      <c r="BL15" s="217"/>
      <c r="BP15" s="860"/>
      <c r="BR15" s="214"/>
      <c r="BS15" s="404"/>
      <c r="BT15" s="404"/>
      <c r="BU15" s="404"/>
      <c r="BV15" s="404"/>
      <c r="BW15" s="404"/>
      <c r="BX15" s="404"/>
      <c r="BY15" s="404"/>
      <c r="BZ15" s="404"/>
      <c r="CA15" s="869">
        <v>4</v>
      </c>
      <c r="CB15" s="309" t="s">
        <v>269</v>
      </c>
      <c r="CC15" s="309"/>
      <c r="CD15" s="338"/>
      <c r="CE15" s="338"/>
      <c r="CF15" s="309"/>
      <c r="CG15" s="219"/>
      <c r="CH15" s="1193"/>
      <c r="CI15" s="1193"/>
      <c r="CJ15" s="1193"/>
      <c r="CK15" s="1263"/>
      <c r="CL15" s="1259"/>
      <c r="CM15" s="1259"/>
      <c r="CN15" s="1259"/>
      <c r="CO15" s="1260"/>
    </row>
    <row r="16" spans="1:99" s="211" customFormat="1" ht="13.4" customHeight="1" x14ac:dyDescent="0.35">
      <c r="A16" s="1232"/>
      <c r="B16" s="1213"/>
      <c r="C16" s="1214"/>
      <c r="D16" s="1214"/>
      <c r="E16" s="1215"/>
      <c r="F16" s="304"/>
      <c r="G16" s="304"/>
      <c r="H16" s="304"/>
      <c r="I16" s="304"/>
      <c r="J16" s="950"/>
      <c r="K16" s="951"/>
      <c r="L16" s="951"/>
      <c r="M16" s="952"/>
      <c r="N16" s="334"/>
      <c r="O16" s="334"/>
      <c r="P16" s="334"/>
      <c r="Q16" s="334"/>
      <c r="R16" s="1219"/>
      <c r="S16" s="1220"/>
      <c r="T16" s="1220"/>
      <c r="U16" s="1220"/>
      <c r="V16" s="1221"/>
      <c r="W16" s="860"/>
      <c r="AD16" s="866">
        <v>2</v>
      </c>
      <c r="AE16" s="309" t="s">
        <v>270</v>
      </c>
      <c r="AF16" s="309"/>
      <c r="AG16" s="309"/>
      <c r="AH16" s="309"/>
      <c r="AI16" s="309"/>
      <c r="AJ16" s="309"/>
      <c r="AK16" s="218"/>
      <c r="AL16" s="870"/>
      <c r="AM16" s="307"/>
      <c r="AN16" s="307"/>
      <c r="AO16" s="307"/>
      <c r="AP16" s="307"/>
      <c r="AQ16" s="307"/>
      <c r="AR16" s="220"/>
      <c r="AS16" s="868"/>
      <c r="AT16" s="1205"/>
      <c r="AU16" s="1205"/>
      <c r="AV16" s="1205"/>
      <c r="AW16" s="1205"/>
      <c r="AX16" s="1205"/>
      <c r="AY16" s="1205"/>
      <c r="AZ16" s="1205"/>
      <c r="BA16" s="1205"/>
      <c r="BB16" s="1205"/>
      <c r="BC16" s="1205"/>
      <c r="BD16" s="304">
        <v>17</v>
      </c>
      <c r="BE16" s="308" t="s">
        <v>271</v>
      </c>
      <c r="BF16" s="308"/>
      <c r="BG16" s="304"/>
      <c r="BH16" s="304"/>
      <c r="BI16" s="304"/>
      <c r="BJ16" s="304"/>
      <c r="BK16" s="304"/>
      <c r="BL16" s="217"/>
      <c r="BM16" s="1196" t="s">
        <v>272</v>
      </c>
      <c r="BN16" s="1193"/>
      <c r="BO16" s="1197"/>
      <c r="BP16" s="871"/>
      <c r="BQ16" s="336"/>
      <c r="BR16" s="221"/>
      <c r="BS16" s="404"/>
      <c r="BT16" s="404"/>
      <c r="BU16" s="404"/>
      <c r="BV16" s="404"/>
      <c r="BW16" s="404"/>
      <c r="BX16" s="404"/>
      <c r="BY16" s="404"/>
      <c r="BZ16" s="404"/>
      <c r="CA16" s="869">
        <v>5</v>
      </c>
      <c r="CB16" s="338" t="s">
        <v>273</v>
      </c>
      <c r="CC16" s="309"/>
      <c r="CD16" s="337"/>
      <c r="CE16" s="337"/>
      <c r="CF16" s="337"/>
      <c r="CG16" s="222"/>
      <c r="CH16" s="1193"/>
      <c r="CI16" s="1193"/>
      <c r="CJ16" s="1193"/>
      <c r="CK16" s="1263"/>
      <c r="CL16" s="1259"/>
      <c r="CM16" s="1259"/>
      <c r="CN16" s="1259"/>
      <c r="CO16" s="1260"/>
    </row>
    <row r="17" spans="1:93" s="211" customFormat="1" ht="14.25" customHeight="1" x14ac:dyDescent="0.35">
      <c r="A17" s="1232"/>
      <c r="B17" s="872"/>
      <c r="C17" s="304"/>
      <c r="D17" s="304"/>
      <c r="E17" s="213"/>
      <c r="F17" s="304"/>
      <c r="G17" s="304"/>
      <c r="H17" s="304"/>
      <c r="I17" s="304"/>
      <c r="J17" s="950"/>
      <c r="K17" s="951"/>
      <c r="L17" s="951"/>
      <c r="M17" s="952"/>
      <c r="N17" s="334"/>
      <c r="O17" s="334"/>
      <c r="P17" s="334"/>
      <c r="Q17" s="334"/>
      <c r="R17" s="1219"/>
      <c r="S17" s="1220"/>
      <c r="T17" s="1220"/>
      <c r="U17" s="1220"/>
      <c r="V17" s="1221"/>
      <c r="W17" s="860"/>
      <c r="AD17" s="866">
        <v>3</v>
      </c>
      <c r="AE17" s="309" t="s">
        <v>274</v>
      </c>
      <c r="AF17" s="309"/>
      <c r="AG17" s="309"/>
      <c r="AH17" s="309"/>
      <c r="AI17" s="309"/>
      <c r="AJ17" s="309"/>
      <c r="AK17" s="218"/>
      <c r="AL17" s="873"/>
      <c r="AM17" s="307"/>
      <c r="AN17" s="307"/>
      <c r="AO17" s="307"/>
      <c r="AP17" s="307"/>
      <c r="AQ17" s="307"/>
      <c r="AR17" s="220"/>
      <c r="AS17" s="766">
        <v>6</v>
      </c>
      <c r="AT17" s="308" t="s">
        <v>275</v>
      </c>
      <c r="AU17" s="308"/>
      <c r="AV17" s="308"/>
      <c r="AW17" s="308"/>
      <c r="AX17" s="308"/>
      <c r="AY17" s="308"/>
      <c r="AZ17" s="308"/>
      <c r="BA17" s="308"/>
      <c r="BB17" s="308"/>
      <c r="BC17" s="308"/>
      <c r="BD17" s="304">
        <v>18</v>
      </c>
      <c r="BE17" s="308" t="s">
        <v>276</v>
      </c>
      <c r="BF17" s="308"/>
      <c r="BG17" s="304"/>
      <c r="BH17" s="304"/>
      <c r="BI17" s="304"/>
      <c r="BJ17" s="304"/>
      <c r="BK17" s="304"/>
      <c r="BL17" s="216"/>
      <c r="BM17" s="1196"/>
      <c r="BN17" s="1193"/>
      <c r="BO17" s="1197"/>
      <c r="BP17" s="871"/>
      <c r="BQ17" s="336"/>
      <c r="BR17" s="221"/>
      <c r="BS17" s="404"/>
      <c r="BT17" s="404"/>
      <c r="BU17" s="404"/>
      <c r="BV17" s="404"/>
      <c r="BW17" s="404"/>
      <c r="BX17" s="404"/>
      <c r="BY17" s="404"/>
      <c r="BZ17" s="404"/>
      <c r="CA17" s="865">
        <v>6</v>
      </c>
      <c r="CB17" s="337" t="s">
        <v>277</v>
      </c>
      <c r="CC17" s="309"/>
      <c r="CD17" s="309"/>
      <c r="CE17" s="309"/>
      <c r="CF17" s="338"/>
      <c r="CG17" s="223"/>
      <c r="CH17" s="339"/>
      <c r="CI17" s="333"/>
      <c r="CJ17" s="340"/>
      <c r="CK17" s="1264" t="s">
        <v>278</v>
      </c>
      <c r="CL17" s="1258"/>
      <c r="CM17" s="1259"/>
      <c r="CN17" s="1259"/>
      <c r="CO17" s="1260"/>
    </row>
    <row r="18" spans="1:93" s="211" customFormat="1" ht="13.4" customHeight="1" x14ac:dyDescent="0.35">
      <c r="A18" s="1232"/>
      <c r="B18" s="860"/>
      <c r="E18" s="214"/>
      <c r="F18" s="304"/>
      <c r="G18" s="304"/>
      <c r="H18" s="304"/>
      <c r="I18" s="341"/>
      <c r="J18" s="857"/>
      <c r="K18" s="304"/>
      <c r="L18" s="304"/>
      <c r="M18" s="213"/>
      <c r="R18" s="1219"/>
      <c r="S18" s="1220"/>
      <c r="T18" s="1220"/>
      <c r="U18" s="1220"/>
      <c r="V18" s="1221"/>
      <c r="W18" s="860"/>
      <c r="AD18" s="866">
        <v>4</v>
      </c>
      <c r="AE18" s="309" t="s">
        <v>279</v>
      </c>
      <c r="AF18" s="309"/>
      <c r="AG18" s="309"/>
      <c r="AH18" s="309"/>
      <c r="AI18" s="309"/>
      <c r="AJ18" s="309"/>
      <c r="AK18" s="224"/>
      <c r="AL18" s="860"/>
      <c r="AN18" s="304"/>
      <c r="AO18" s="304"/>
      <c r="AP18" s="304"/>
      <c r="AQ18" s="304"/>
      <c r="AR18" s="213"/>
      <c r="AS18" s="766">
        <v>7</v>
      </c>
      <c r="AT18" s="308" t="s">
        <v>280</v>
      </c>
      <c r="AU18" s="308"/>
      <c r="AV18" s="304"/>
      <c r="AW18" s="304"/>
      <c r="AX18" s="304"/>
      <c r="AY18" s="304"/>
      <c r="AZ18" s="304"/>
      <c r="BA18" s="304"/>
      <c r="BB18" s="304"/>
      <c r="BC18" s="304"/>
      <c r="BD18" s="304">
        <v>19</v>
      </c>
      <c r="BE18" s="402" t="s">
        <v>281</v>
      </c>
      <c r="BF18" s="402"/>
      <c r="BG18" s="403"/>
      <c r="BH18" s="403"/>
      <c r="BI18" s="403"/>
      <c r="BJ18" s="403"/>
      <c r="BK18" s="403"/>
      <c r="BL18" s="216"/>
      <c r="BM18" s="1196"/>
      <c r="BN18" s="1193"/>
      <c r="BO18" s="1197"/>
      <c r="BP18" s="874"/>
      <c r="BQ18" s="342"/>
      <c r="BR18" s="225"/>
      <c r="BS18" s="875" t="s">
        <v>282</v>
      </c>
      <c r="BT18" s="406"/>
      <c r="BU18" s="349"/>
      <c r="BV18" s="349"/>
      <c r="BW18" s="349"/>
      <c r="BX18" s="350"/>
      <c r="BY18" s="350"/>
      <c r="BZ18" s="351"/>
      <c r="CA18" s="863">
        <v>7</v>
      </c>
      <c r="CB18" s="309" t="s">
        <v>283</v>
      </c>
      <c r="CC18" s="309"/>
      <c r="CD18" s="309"/>
      <c r="CE18" s="309"/>
      <c r="CF18" s="338"/>
      <c r="CG18" s="223"/>
      <c r="CH18" s="344"/>
      <c r="CI18" s="344"/>
      <c r="CJ18" s="340"/>
      <c r="CK18" s="1264"/>
      <c r="CL18" s="1258"/>
      <c r="CM18" s="1259"/>
      <c r="CN18" s="1259"/>
      <c r="CO18" s="1260"/>
    </row>
    <row r="19" spans="1:93" s="211" customFormat="1" ht="15.65" customHeight="1" x14ac:dyDescent="0.35">
      <c r="A19" s="1232"/>
      <c r="B19" s="860"/>
      <c r="E19" s="214"/>
      <c r="I19" s="341"/>
      <c r="J19" s="857"/>
      <c r="K19" s="304"/>
      <c r="L19" s="305"/>
      <c r="M19" s="213"/>
      <c r="N19" s="309"/>
      <c r="O19" s="309"/>
      <c r="P19" s="309"/>
      <c r="Q19" s="226"/>
      <c r="R19" s="1148" t="str">
        <f>"CATI VALIDATION: IF "&amp;R5&amp;" HAS LESS THAN 5 CHARACTERS, HAS ANY NUMBER OR IS HOUSEWIFE, STUDENT OR RETIRED. BLOCK MESSAGE: ''This occupation is not valid, inquire and register correctly''"</f>
        <v>CATI VALIDATION: IF 5.05 HAS LESS THAN 5 CHARACTERS, HAS ANY NUMBER OR IS HOUSEWIFE, STUDENT OR RETIRED. BLOCK MESSAGE: ''This occupation is not valid, inquire and register correctly''</v>
      </c>
      <c r="S19" s="1149"/>
      <c r="T19" s="1149"/>
      <c r="U19" s="1149"/>
      <c r="V19" s="1150"/>
      <c r="W19" s="862">
        <v>1</v>
      </c>
      <c r="X19" s="335" t="s">
        <v>284</v>
      </c>
      <c r="Y19" s="345"/>
      <c r="Z19" s="345"/>
      <c r="AA19" s="345"/>
      <c r="AB19" s="346"/>
      <c r="AC19" s="347"/>
      <c r="AD19" s="866">
        <v>5</v>
      </c>
      <c r="AE19" s="309" t="s">
        <v>285</v>
      </c>
      <c r="AF19" s="309"/>
      <c r="AG19" s="309"/>
      <c r="AH19" s="309"/>
      <c r="AI19" s="309"/>
      <c r="AJ19" s="309"/>
      <c r="AK19" s="224"/>
      <c r="AL19" s="857"/>
      <c r="AM19" s="308"/>
      <c r="AN19" s="304"/>
      <c r="AO19" s="304"/>
      <c r="AP19" s="304"/>
      <c r="AQ19" s="304"/>
      <c r="AR19" s="213"/>
      <c r="AS19" s="766">
        <v>8</v>
      </c>
      <c r="AT19" s="308" t="s">
        <v>286</v>
      </c>
      <c r="AU19" s="308"/>
      <c r="AV19" s="304"/>
      <c r="AW19" s="304"/>
      <c r="AX19" s="304"/>
      <c r="AY19" s="304"/>
      <c r="AZ19" s="304"/>
      <c r="BA19" s="304"/>
      <c r="BB19" s="304"/>
      <c r="BC19" s="304"/>
      <c r="BD19" s="304">
        <v>20</v>
      </c>
      <c r="BE19" s="1193" t="s">
        <v>287</v>
      </c>
      <c r="BF19" s="1193"/>
      <c r="BG19" s="1193"/>
      <c r="BH19" s="1193"/>
      <c r="BI19" s="1193"/>
      <c r="BJ19" s="1193"/>
      <c r="BK19" s="1193"/>
      <c r="BL19" s="1197"/>
      <c r="BM19" s="1196"/>
      <c r="BN19" s="1193"/>
      <c r="BO19" s="1197"/>
      <c r="BP19" s="876"/>
      <c r="BQ19" s="348"/>
      <c r="BR19" s="228"/>
      <c r="BS19" s="404"/>
      <c r="BT19" s="407" t="s">
        <v>288</v>
      </c>
      <c r="BU19" s="407"/>
      <c r="BV19" s="407"/>
      <c r="BW19" s="407"/>
      <c r="BX19" s="404"/>
      <c r="BY19" s="404"/>
      <c r="BZ19" s="404"/>
      <c r="CA19" s="863">
        <v>8</v>
      </c>
      <c r="CB19" s="309" t="s">
        <v>289</v>
      </c>
      <c r="CC19" s="309"/>
      <c r="CD19" s="309"/>
      <c r="CE19" s="309"/>
      <c r="CF19" s="337"/>
      <c r="CG19" s="223"/>
      <c r="CH19" s="309"/>
      <c r="CI19" s="309"/>
      <c r="CL19" s="1258"/>
      <c r="CM19" s="1259"/>
      <c r="CN19" s="1259"/>
      <c r="CO19" s="1260"/>
    </row>
    <row r="20" spans="1:93" s="211" customFormat="1" ht="16.5" customHeight="1" x14ac:dyDescent="0.35">
      <c r="A20" s="1232"/>
      <c r="B20" s="860"/>
      <c r="E20" s="214"/>
      <c r="I20" s="305"/>
      <c r="J20" s="860"/>
      <c r="L20" s="305"/>
      <c r="M20" s="214"/>
      <c r="N20" s="309"/>
      <c r="O20" s="309"/>
      <c r="P20" s="309"/>
      <c r="Q20" s="226"/>
      <c r="R20" s="1148"/>
      <c r="S20" s="1149"/>
      <c r="T20" s="1149"/>
      <c r="U20" s="1149"/>
      <c r="V20" s="1150"/>
      <c r="W20" s="862">
        <v>2</v>
      </c>
      <c r="X20" s="335" t="s">
        <v>290</v>
      </c>
      <c r="Y20" s="345"/>
      <c r="Z20" s="345"/>
      <c r="AA20" s="345"/>
      <c r="AB20" s="346"/>
      <c r="AC20" s="347"/>
      <c r="AD20" s="866">
        <v>6</v>
      </c>
      <c r="AE20" s="309" t="s">
        <v>291</v>
      </c>
      <c r="AF20" s="309"/>
      <c r="AG20" s="309"/>
      <c r="AH20" s="309"/>
      <c r="AI20" s="309"/>
      <c r="AJ20" s="309"/>
      <c r="AK20" s="218"/>
      <c r="AL20" s="860"/>
      <c r="AN20" s="307"/>
      <c r="AO20" s="307"/>
      <c r="AP20" s="307"/>
      <c r="AQ20" s="307"/>
      <c r="AR20" s="220"/>
      <c r="AS20" s="766">
        <v>9</v>
      </c>
      <c r="AT20" s="531" t="s">
        <v>292</v>
      </c>
      <c r="AU20" s="308"/>
      <c r="AV20" s="304"/>
      <c r="AW20" s="304"/>
      <c r="AX20" s="304"/>
      <c r="AY20" s="304"/>
      <c r="AZ20" s="304"/>
      <c r="BA20" s="304"/>
      <c r="BB20" s="304"/>
      <c r="BC20" s="304"/>
      <c r="BD20" s="304"/>
      <c r="BE20" s="1193"/>
      <c r="BF20" s="1193"/>
      <c r="BG20" s="1193"/>
      <c r="BH20" s="1193"/>
      <c r="BI20" s="1193"/>
      <c r="BJ20" s="1193"/>
      <c r="BK20" s="1193"/>
      <c r="BL20" s="1197"/>
      <c r="BM20" s="1196"/>
      <c r="BN20" s="1193"/>
      <c r="BO20" s="1197"/>
      <c r="BR20" s="229"/>
      <c r="BX20" s="334"/>
      <c r="BY20" s="334"/>
      <c r="BZ20" s="343"/>
      <c r="CA20" s="766">
        <v>9</v>
      </c>
      <c r="CB20" s="211" t="s">
        <v>293</v>
      </c>
      <c r="CF20" s="309"/>
      <c r="CG20" s="219"/>
      <c r="CH20" s="309"/>
      <c r="CI20" s="309"/>
      <c r="CJ20" s="309"/>
      <c r="CK20" s="309"/>
      <c r="CL20" s="1258"/>
      <c r="CM20" s="1259"/>
      <c r="CN20" s="1259"/>
      <c r="CO20" s="1260"/>
    </row>
    <row r="21" spans="1:93" s="211" customFormat="1" ht="14.25" customHeight="1" x14ac:dyDescent="0.35">
      <c r="A21" s="1232"/>
      <c r="B21" s="860"/>
      <c r="E21" s="214"/>
      <c r="I21" s="305"/>
      <c r="J21" s="860"/>
      <c r="L21" s="305"/>
      <c r="M21" s="214"/>
      <c r="N21" s="309"/>
      <c r="O21" s="309"/>
      <c r="P21" s="309"/>
      <c r="Q21" s="226"/>
      <c r="R21" s="1148"/>
      <c r="S21" s="1149"/>
      <c r="T21" s="1149"/>
      <c r="U21" s="1149"/>
      <c r="V21" s="1150"/>
      <c r="W21" s="862">
        <v>3</v>
      </c>
      <c r="X21" s="335" t="s">
        <v>294</v>
      </c>
      <c r="Y21" s="345"/>
      <c r="Z21" s="345"/>
      <c r="AA21" s="345"/>
      <c r="AB21" s="346"/>
      <c r="AC21" s="347"/>
      <c r="AD21" s="866">
        <v>7</v>
      </c>
      <c r="AE21" s="309" t="s">
        <v>295</v>
      </c>
      <c r="AF21" s="309"/>
      <c r="AG21" s="309"/>
      <c r="AH21" s="309"/>
      <c r="AI21" s="309"/>
      <c r="AJ21" s="309"/>
      <c r="AK21" s="218"/>
      <c r="AL21" s="857">
        <v>1</v>
      </c>
      <c r="AM21" s="308" t="s">
        <v>296</v>
      </c>
      <c r="AN21" s="307"/>
      <c r="AO21" s="307"/>
      <c r="AP21" s="307"/>
      <c r="AQ21" s="307"/>
      <c r="AR21" s="220"/>
      <c r="AS21" s="766">
        <v>10</v>
      </c>
      <c r="AT21" s="308" t="s">
        <v>297</v>
      </c>
      <c r="AU21" s="308"/>
      <c r="AV21" s="304"/>
      <c r="AW21" s="304"/>
      <c r="AX21" s="304"/>
      <c r="AY21" s="304"/>
      <c r="AZ21" s="304"/>
      <c r="BA21" s="304"/>
      <c r="BB21" s="304"/>
      <c r="BC21" s="304"/>
      <c r="BD21" s="304"/>
      <c r="BE21" s="1193"/>
      <c r="BF21" s="1193"/>
      <c r="BG21" s="1193"/>
      <c r="BH21" s="1193"/>
      <c r="BI21" s="1193"/>
      <c r="BJ21" s="1193"/>
      <c r="BK21" s="1193"/>
      <c r="BL21" s="1197"/>
      <c r="BM21" s="1227" t="s">
        <v>298</v>
      </c>
      <c r="BN21" s="1228"/>
      <c r="BO21" s="1229"/>
      <c r="BR21" s="229"/>
      <c r="CA21" s="766">
        <v>10</v>
      </c>
      <c r="CB21" s="211" t="s">
        <v>299</v>
      </c>
      <c r="CF21" s="309"/>
      <c r="CG21" s="219"/>
      <c r="CH21" s="309"/>
      <c r="CI21" s="309"/>
      <c r="CJ21" s="309"/>
      <c r="CK21" s="309"/>
      <c r="CL21" s="858"/>
      <c r="CM21" s="301"/>
      <c r="CN21" s="301"/>
      <c r="CO21" s="215"/>
    </row>
    <row r="22" spans="1:93" s="211" customFormat="1" ht="11.5" customHeight="1" x14ac:dyDescent="0.25">
      <c r="A22" s="1232"/>
      <c r="B22" s="785">
        <v>1</v>
      </c>
      <c r="C22" s="112" t="s">
        <v>143</v>
      </c>
      <c r="D22" s="302" t="s">
        <v>144</v>
      </c>
      <c r="E22" s="230">
        <f>N5</f>
        <v>5.0399999999999991</v>
      </c>
      <c r="F22" s="154">
        <v>1</v>
      </c>
      <c r="G22" s="112" t="s">
        <v>143</v>
      </c>
      <c r="H22" s="302" t="s">
        <v>144</v>
      </c>
      <c r="I22" s="303">
        <f>N5</f>
        <v>5.0399999999999991</v>
      </c>
      <c r="J22" s="785">
        <v>1</v>
      </c>
      <c r="K22" s="112" t="s">
        <v>143</v>
      </c>
      <c r="L22" s="306"/>
      <c r="M22" s="214"/>
      <c r="N22" s="154">
        <v>1</v>
      </c>
      <c r="O22" s="112" t="s">
        <v>143</v>
      </c>
      <c r="P22" s="309"/>
      <c r="Q22" s="306"/>
      <c r="R22" s="1148"/>
      <c r="S22" s="1149"/>
      <c r="T22" s="1149"/>
      <c r="U22" s="1149"/>
      <c r="V22" s="1150"/>
      <c r="W22" s="862">
        <v>4</v>
      </c>
      <c r="X22" s="335" t="s">
        <v>300</v>
      </c>
      <c r="Y22" s="345"/>
      <c r="Z22" s="345"/>
      <c r="AA22" s="345"/>
      <c r="AB22" s="352"/>
      <c r="AC22" s="352"/>
      <c r="AD22" s="866">
        <v>8</v>
      </c>
      <c r="AE22" s="309" t="s">
        <v>301</v>
      </c>
      <c r="AF22" s="309"/>
      <c r="AG22" s="309"/>
      <c r="AH22" s="309"/>
      <c r="AI22" s="309"/>
      <c r="AJ22" s="309"/>
      <c r="AK22" s="218"/>
      <c r="AL22" s="870">
        <v>2</v>
      </c>
      <c r="AM22" s="309" t="s">
        <v>302</v>
      </c>
      <c r="AN22" s="309"/>
      <c r="AO22" s="309"/>
      <c r="AP22" s="309"/>
      <c r="AQ22" s="309"/>
      <c r="AR22" s="218"/>
      <c r="AS22" s="863">
        <v>11</v>
      </c>
      <c r="AT22" s="308" t="s">
        <v>303</v>
      </c>
      <c r="AU22" s="308"/>
      <c r="AV22" s="308"/>
      <c r="AW22" s="308"/>
      <c r="AX22" s="308"/>
      <c r="AY22" s="308"/>
      <c r="AZ22" s="308"/>
      <c r="BA22" s="308"/>
      <c r="BB22" s="308"/>
      <c r="BC22" s="308"/>
      <c r="BD22" s="304">
        <v>21</v>
      </c>
      <c r="BE22" s="1193" t="s">
        <v>304</v>
      </c>
      <c r="BF22" s="1193"/>
      <c r="BG22" s="1193"/>
      <c r="BH22" s="1193"/>
      <c r="BI22" s="1193"/>
      <c r="BJ22" s="1193"/>
      <c r="BK22" s="1193"/>
      <c r="BL22" s="1197"/>
      <c r="BM22" s="1230"/>
      <c r="BN22" s="1228"/>
      <c r="BO22" s="1229"/>
      <c r="BP22" s="785">
        <v>1</v>
      </c>
      <c r="BQ22" s="112" t="s">
        <v>143</v>
      </c>
      <c r="BR22" s="231"/>
      <c r="BS22" s="405"/>
      <c r="BX22" s="405"/>
      <c r="BY22" s="405"/>
      <c r="BZ22" s="405"/>
      <c r="CA22" s="766">
        <v>11</v>
      </c>
      <c r="CB22" s="211" t="s">
        <v>305</v>
      </c>
      <c r="CF22" s="309"/>
      <c r="CG22" s="219"/>
      <c r="CH22" s="154">
        <v>1</v>
      </c>
      <c r="CI22" s="112" t="s">
        <v>143</v>
      </c>
      <c r="CJ22" s="226"/>
      <c r="CK22" s="226"/>
      <c r="CL22" s="785">
        <v>1</v>
      </c>
      <c r="CM22" s="112" t="s">
        <v>143</v>
      </c>
      <c r="CN22" s="226"/>
      <c r="CO22" s="227"/>
    </row>
    <row r="23" spans="1:93" s="211" customFormat="1" ht="15" customHeight="1" x14ac:dyDescent="0.25">
      <c r="A23" s="1233"/>
      <c r="B23" s="598">
        <v>2</v>
      </c>
      <c r="C23" s="659" t="s">
        <v>176</v>
      </c>
      <c r="D23" s="684"/>
      <c r="E23" s="628"/>
      <c r="F23" s="651">
        <v>2</v>
      </c>
      <c r="G23" s="659" t="s">
        <v>176</v>
      </c>
      <c r="H23" s="684"/>
      <c r="I23" s="685"/>
      <c r="J23" s="598">
        <v>2</v>
      </c>
      <c r="K23" s="659" t="s">
        <v>176</v>
      </c>
      <c r="L23" s="686" t="s">
        <v>144</v>
      </c>
      <c r="M23" s="629">
        <f>CA5</f>
        <v>5.1299999999999972</v>
      </c>
      <c r="N23" s="651">
        <v>2</v>
      </c>
      <c r="O23" s="659" t="s">
        <v>176</v>
      </c>
      <c r="P23" s="687"/>
      <c r="Q23" s="685"/>
      <c r="R23" s="1151"/>
      <c r="S23" s="1152"/>
      <c r="T23" s="1152"/>
      <c r="U23" s="1152"/>
      <c r="V23" s="1153"/>
      <c r="W23" s="630"/>
      <c r="X23" s="688"/>
      <c r="Y23" s="345"/>
      <c r="Z23" s="689"/>
      <c r="AA23" s="689"/>
      <c r="AB23" s="690"/>
      <c r="AC23" s="690"/>
      <c r="AD23" s="631">
        <v>9</v>
      </c>
      <c r="AE23" s="691" t="s">
        <v>306</v>
      </c>
      <c r="AF23" s="691"/>
      <c r="AG23" s="691"/>
      <c r="AH23" s="691"/>
      <c r="AI23" s="691"/>
      <c r="AJ23" s="691"/>
      <c r="AK23" s="632"/>
      <c r="AL23" s="631">
        <v>3</v>
      </c>
      <c r="AM23" s="691" t="s">
        <v>307</v>
      </c>
      <c r="AN23" s="691"/>
      <c r="AO23" s="691"/>
      <c r="AP23" s="691"/>
      <c r="AQ23" s="691"/>
      <c r="AR23" s="632"/>
      <c r="AS23" s="633">
        <v>12</v>
      </c>
      <c r="AT23" s="691" t="s">
        <v>308</v>
      </c>
      <c r="AU23" s="692"/>
      <c r="AV23" s="691"/>
      <c r="AW23" s="691"/>
      <c r="AX23" s="691"/>
      <c r="AY23" s="691"/>
      <c r="AZ23" s="691"/>
      <c r="BA23" s="691"/>
      <c r="BB23" s="691"/>
      <c r="BC23" s="691"/>
      <c r="BD23" s="684"/>
      <c r="BE23" s="1253"/>
      <c r="BF23" s="1253"/>
      <c r="BG23" s="1253"/>
      <c r="BH23" s="1253"/>
      <c r="BI23" s="1253"/>
      <c r="BJ23" s="1253"/>
      <c r="BK23" s="1253"/>
      <c r="BL23" s="1254"/>
      <c r="BM23" s="1224" t="s">
        <v>309</v>
      </c>
      <c r="BN23" s="1225"/>
      <c r="BO23" s="1226"/>
      <c r="BP23" s="598">
        <v>2</v>
      </c>
      <c r="BQ23" s="659" t="s">
        <v>176</v>
      </c>
      <c r="BR23" s="634"/>
      <c r="BS23" s="693" t="s">
        <v>310</v>
      </c>
      <c r="BT23" s="479"/>
      <c r="BU23" s="693"/>
      <c r="BV23" s="479"/>
      <c r="BW23" s="693"/>
      <c r="BX23" s="693" t="s">
        <v>311</v>
      </c>
      <c r="BY23" s="694"/>
      <c r="BZ23" s="694"/>
      <c r="CA23" s="635">
        <v>97</v>
      </c>
      <c r="CB23" s="695" t="s">
        <v>312</v>
      </c>
      <c r="CC23" s="694"/>
      <c r="CD23" s="696"/>
      <c r="CE23" s="687"/>
      <c r="CF23" s="687"/>
      <c r="CG23" s="636"/>
      <c r="CH23" s="651">
        <v>2</v>
      </c>
      <c r="CI23" s="659" t="s">
        <v>176</v>
      </c>
      <c r="CJ23" s="697" t="s">
        <v>144</v>
      </c>
      <c r="CK23" s="698" t="s">
        <v>313</v>
      </c>
      <c r="CL23" s="598">
        <v>2</v>
      </c>
      <c r="CM23" s="659" t="s">
        <v>176</v>
      </c>
      <c r="CN23" s="699"/>
      <c r="CO23" s="637"/>
    </row>
    <row r="24" spans="1:93" ht="28.4" customHeight="1" x14ac:dyDescent="0.35">
      <c r="A24" s="877">
        <v>1</v>
      </c>
      <c r="B24" s="1166"/>
      <c r="C24" s="1167"/>
      <c r="D24" s="1167"/>
      <c r="E24" s="1167"/>
      <c r="F24" s="1180"/>
      <c r="G24" s="1167"/>
      <c r="H24" s="1167"/>
      <c r="I24" s="1167"/>
      <c r="J24" s="1180"/>
      <c r="K24" s="1167"/>
      <c r="L24" s="1167"/>
      <c r="M24" s="1168"/>
      <c r="N24" s="1181"/>
      <c r="O24" s="1182"/>
      <c r="P24" s="1182"/>
      <c r="Q24" s="1183"/>
      <c r="R24" s="232"/>
      <c r="S24" s="232"/>
      <c r="T24" s="232"/>
      <c r="U24" s="232"/>
      <c r="V24" s="232"/>
      <c r="W24" s="1180"/>
      <c r="X24" s="1167"/>
      <c r="Y24" s="1167"/>
      <c r="Z24" s="1167"/>
      <c r="AA24" s="1167"/>
      <c r="AB24" s="1167"/>
      <c r="AC24" s="1168"/>
      <c r="AD24" s="1184"/>
      <c r="AE24" s="1185"/>
      <c r="AF24" s="1185"/>
      <c r="AG24" s="1185"/>
      <c r="AH24" s="1185"/>
      <c r="AI24" s="1185"/>
      <c r="AJ24" s="1185"/>
      <c r="AK24" s="1185"/>
      <c r="AL24" s="1186"/>
      <c r="AM24" s="1187"/>
      <c r="AN24" s="1187"/>
      <c r="AO24" s="1187"/>
      <c r="AP24" s="1187"/>
      <c r="AQ24" s="1187"/>
      <c r="AR24" s="1187"/>
      <c r="AS24" s="1180"/>
      <c r="AT24" s="1167"/>
      <c r="AU24" s="1167"/>
      <c r="AV24" s="1167"/>
      <c r="AW24" s="1167"/>
      <c r="AX24" s="1167"/>
      <c r="AY24" s="1167"/>
      <c r="AZ24" s="1167"/>
      <c r="BA24" s="1167"/>
      <c r="BB24" s="1167"/>
      <c r="BC24" s="1167"/>
      <c r="BD24" s="1167"/>
      <c r="BE24" s="1167"/>
      <c r="BF24" s="1167"/>
      <c r="BG24" s="1167"/>
      <c r="BH24" s="1167"/>
      <c r="BI24" s="1167"/>
      <c r="BJ24" s="1167"/>
      <c r="BK24" s="1167"/>
      <c r="BL24" s="1168"/>
      <c r="BM24" s="1167"/>
      <c r="BN24" s="1167"/>
      <c r="BO24" s="1188"/>
      <c r="BP24" s="699"/>
      <c r="BQ24" s="699"/>
      <c r="BR24" s="699"/>
      <c r="BS24" s="1166"/>
      <c r="BT24" s="1167"/>
      <c r="BU24" s="1167"/>
      <c r="BV24" s="1167"/>
      <c r="BW24" s="1167"/>
      <c r="BX24" s="1167"/>
      <c r="BY24" s="1167"/>
      <c r="BZ24" s="1167"/>
      <c r="CA24" s="1158" t="str">
        <f>"CATI VALIDATION: "&amp;'1.HHroster'!K32&amp;" &gt; 30 AND "&amp;CA5&amp;"=2 ALERT MESSAGE The person is 30 years old or older, check if the main reason was because the person is student"</f>
        <v>CATI VALIDATION: 1.19 &gt; 30 AND 5.13=2 ALERT MESSAGE The person is 30 years old or older, check if the main reason was because the person is student</v>
      </c>
      <c r="CB24" s="1159"/>
      <c r="CC24" s="1159"/>
      <c r="CD24" s="1159"/>
      <c r="CE24" s="1160"/>
      <c r="CF24" s="1160"/>
      <c r="CG24" s="1161"/>
      <c r="CH24" s="1168"/>
      <c r="CI24" s="1169"/>
      <c r="CJ24" s="1169"/>
      <c r="CK24" s="1169"/>
      <c r="CL24" s="1168"/>
      <c r="CM24" s="1169"/>
      <c r="CN24" s="1169"/>
      <c r="CO24" s="1169"/>
    </row>
    <row r="25" spans="1:93" ht="28.4" customHeight="1" x14ac:dyDescent="0.35">
      <c r="A25" s="638">
        <v>2</v>
      </c>
      <c r="B25" s="1170"/>
      <c r="C25" s="1154"/>
      <c r="D25" s="1154"/>
      <c r="E25" s="1154"/>
      <c r="F25" s="1171"/>
      <c r="G25" s="1171"/>
      <c r="H25" s="1171"/>
      <c r="I25" s="1156"/>
      <c r="J25" s="1172"/>
      <c r="K25" s="1171"/>
      <c r="L25" s="1171"/>
      <c r="M25" s="1173"/>
      <c r="N25" s="1174"/>
      <c r="O25" s="1174"/>
      <c r="P25" s="1174"/>
      <c r="Q25" s="1174"/>
      <c r="R25" s="1175"/>
      <c r="S25" s="1176"/>
      <c r="T25" s="1176"/>
      <c r="U25" s="1176"/>
      <c r="V25" s="1177"/>
      <c r="W25" s="1178"/>
      <c r="X25" s="1171"/>
      <c r="Y25" s="1171"/>
      <c r="Z25" s="1171"/>
      <c r="AA25" s="1171"/>
      <c r="AB25" s="1171"/>
      <c r="AC25" s="1171"/>
      <c r="AD25" s="1170"/>
      <c r="AE25" s="1154"/>
      <c r="AF25" s="1154"/>
      <c r="AG25" s="1154"/>
      <c r="AH25" s="1154"/>
      <c r="AI25" s="1154"/>
      <c r="AJ25" s="1154"/>
      <c r="AK25" s="1154"/>
      <c r="AL25" s="1179"/>
      <c r="AM25" s="1165"/>
      <c r="AN25" s="1165"/>
      <c r="AO25" s="1165"/>
      <c r="AP25" s="1165"/>
      <c r="AQ25" s="1165"/>
      <c r="AR25" s="1165"/>
      <c r="AS25" s="1170"/>
      <c r="AT25" s="1154"/>
      <c r="AU25" s="1154"/>
      <c r="AV25" s="1154"/>
      <c r="AW25" s="1154"/>
      <c r="AX25" s="1154"/>
      <c r="AY25" s="1154"/>
      <c r="AZ25" s="1154"/>
      <c r="BA25" s="1154"/>
      <c r="BB25" s="1154"/>
      <c r="BC25" s="1154"/>
      <c r="BD25" s="1154"/>
      <c r="BE25" s="1154"/>
      <c r="BF25" s="1154"/>
      <c r="BG25" s="1154"/>
      <c r="BH25" s="1154"/>
      <c r="BI25" s="1154"/>
      <c r="BJ25" s="1154"/>
      <c r="BK25" s="1154"/>
      <c r="BL25" s="1155"/>
      <c r="BM25" s="1154"/>
      <c r="BN25" s="1154"/>
      <c r="BO25" s="1155"/>
      <c r="BP25" s="700"/>
      <c r="BQ25" s="700"/>
      <c r="BR25" s="700"/>
      <c r="BS25" s="1156"/>
      <c r="BT25" s="1157"/>
      <c r="BU25" s="1157"/>
      <c r="BV25" s="1157"/>
      <c r="BW25" s="1157"/>
      <c r="BX25" s="1157"/>
      <c r="BY25" s="1157"/>
      <c r="BZ25" s="1157"/>
      <c r="CA25" s="1158" t="str">
        <f>"CATI VALIDATION: "&amp;'1.HHroster'!K32&amp;" &lt; 50 AND "&amp;CA5&amp;"=3 ALERT MESSAGE The person is Retired being less than 50 years old, check the answer "</f>
        <v xml:space="preserve">CATI VALIDATION: 1.19 &lt; 50 AND 5.13=3 ALERT MESSAGE The person is Retired being less than 50 years old, check the answer </v>
      </c>
      <c r="CB25" s="1159"/>
      <c r="CC25" s="1159"/>
      <c r="CD25" s="1159"/>
      <c r="CE25" s="1160"/>
      <c r="CF25" s="1160"/>
      <c r="CG25" s="1161"/>
      <c r="CH25" s="1162"/>
      <c r="CI25" s="1163"/>
      <c r="CJ25" s="1163"/>
      <c r="CK25" s="1163"/>
      <c r="CL25" s="1164"/>
      <c r="CM25" s="1165"/>
      <c r="CN25" s="1165"/>
      <c r="CO25" s="1165"/>
    </row>
    <row r="26" spans="1:93" ht="28.4" customHeight="1" x14ac:dyDescent="0.35">
      <c r="A26" s="877">
        <v>3</v>
      </c>
      <c r="B26" s="1166"/>
      <c r="C26" s="1167"/>
      <c r="D26" s="1167"/>
      <c r="E26" s="1167"/>
      <c r="F26" s="1180"/>
      <c r="G26" s="1167"/>
      <c r="H26" s="1167"/>
      <c r="I26" s="1167"/>
      <c r="J26" s="1180"/>
      <c r="K26" s="1167"/>
      <c r="L26" s="1167"/>
      <c r="M26" s="1168"/>
      <c r="N26" s="1181"/>
      <c r="O26" s="1182"/>
      <c r="P26" s="1182"/>
      <c r="Q26" s="1183"/>
      <c r="R26" s="232"/>
      <c r="S26" s="232"/>
      <c r="T26" s="232"/>
      <c r="U26" s="232"/>
      <c r="V26" s="232"/>
      <c r="W26" s="1180"/>
      <c r="X26" s="1167"/>
      <c r="Y26" s="1167"/>
      <c r="Z26" s="1167"/>
      <c r="AA26" s="1167"/>
      <c r="AB26" s="1167"/>
      <c r="AC26" s="1168"/>
      <c r="AD26" s="1184"/>
      <c r="AE26" s="1185"/>
      <c r="AF26" s="1185"/>
      <c r="AG26" s="1185"/>
      <c r="AH26" s="1185"/>
      <c r="AI26" s="1185"/>
      <c r="AJ26" s="1185"/>
      <c r="AK26" s="1185"/>
      <c r="AL26" s="1186"/>
      <c r="AM26" s="1187"/>
      <c r="AN26" s="1187"/>
      <c r="AO26" s="1187"/>
      <c r="AP26" s="1187"/>
      <c r="AQ26" s="1187"/>
      <c r="AR26" s="1187"/>
      <c r="AS26" s="1180"/>
      <c r="AT26" s="1167"/>
      <c r="AU26" s="1167"/>
      <c r="AV26" s="1167"/>
      <c r="AW26" s="1167"/>
      <c r="AX26" s="1167"/>
      <c r="AY26" s="1167"/>
      <c r="AZ26" s="1167"/>
      <c r="BA26" s="1167"/>
      <c r="BB26" s="1167"/>
      <c r="BC26" s="1167"/>
      <c r="BD26" s="1167"/>
      <c r="BE26" s="1167"/>
      <c r="BF26" s="1167"/>
      <c r="BG26" s="1167"/>
      <c r="BH26" s="1167"/>
      <c r="BI26" s="1167"/>
      <c r="BJ26" s="1167"/>
      <c r="BK26" s="1167"/>
      <c r="BL26" s="1168"/>
      <c r="BM26" s="1167"/>
      <c r="BN26" s="1167"/>
      <c r="BO26" s="1188"/>
      <c r="BP26" s="699"/>
      <c r="BQ26" s="699"/>
      <c r="BR26" s="699"/>
      <c r="BS26" s="1166"/>
      <c r="BT26" s="1167"/>
      <c r="BU26" s="1167"/>
      <c r="BV26" s="1167"/>
      <c r="BW26" s="1167"/>
      <c r="BX26" s="1167"/>
      <c r="BY26" s="1167"/>
      <c r="BZ26" s="1167"/>
      <c r="CA26" s="1265"/>
      <c r="CB26" s="1266"/>
      <c r="CC26" s="1266"/>
      <c r="CD26" s="1266"/>
      <c r="CE26" s="1267"/>
      <c r="CF26" s="1267"/>
      <c r="CG26" s="1268"/>
      <c r="CH26" s="1168"/>
      <c r="CI26" s="1169"/>
      <c r="CJ26" s="1169"/>
      <c r="CK26" s="1169"/>
      <c r="CL26" s="1168"/>
      <c r="CM26" s="1169"/>
      <c r="CN26" s="1169"/>
      <c r="CO26" s="1169"/>
    </row>
    <row r="27" spans="1:93" ht="28.4" customHeight="1" x14ac:dyDescent="0.35">
      <c r="A27" s="638">
        <v>4</v>
      </c>
      <c r="B27" s="1170"/>
      <c r="C27" s="1154"/>
      <c r="D27" s="1154"/>
      <c r="E27" s="1154"/>
      <c r="F27" s="1171"/>
      <c r="G27" s="1171"/>
      <c r="H27" s="1171"/>
      <c r="I27" s="1156"/>
      <c r="J27" s="1172"/>
      <c r="K27" s="1171"/>
      <c r="L27" s="1171"/>
      <c r="M27" s="1173"/>
      <c r="N27" s="1174"/>
      <c r="O27" s="1174"/>
      <c r="P27" s="1174"/>
      <c r="Q27" s="1174"/>
      <c r="R27" s="1175"/>
      <c r="S27" s="1176"/>
      <c r="T27" s="1176"/>
      <c r="U27" s="1176"/>
      <c r="V27" s="1177"/>
      <c r="W27" s="1178"/>
      <c r="X27" s="1171"/>
      <c r="Y27" s="1171"/>
      <c r="Z27" s="1171"/>
      <c r="AA27" s="1171"/>
      <c r="AB27" s="1171"/>
      <c r="AC27" s="1171"/>
      <c r="AD27" s="1170"/>
      <c r="AE27" s="1154"/>
      <c r="AF27" s="1154"/>
      <c r="AG27" s="1154"/>
      <c r="AH27" s="1154"/>
      <c r="AI27" s="1154"/>
      <c r="AJ27" s="1154"/>
      <c r="AK27" s="1154"/>
      <c r="AL27" s="1179"/>
      <c r="AM27" s="1165"/>
      <c r="AN27" s="1165"/>
      <c r="AO27" s="1165"/>
      <c r="AP27" s="1165"/>
      <c r="AQ27" s="1165"/>
      <c r="AR27" s="1165"/>
      <c r="AS27" s="1170"/>
      <c r="AT27" s="1154"/>
      <c r="AU27" s="1154"/>
      <c r="AV27" s="1154"/>
      <c r="AW27" s="1154"/>
      <c r="AX27" s="1154"/>
      <c r="AY27" s="1154"/>
      <c r="AZ27" s="1154"/>
      <c r="BA27" s="1154"/>
      <c r="BB27" s="1154"/>
      <c r="BC27" s="1154"/>
      <c r="BD27" s="1154"/>
      <c r="BE27" s="1154"/>
      <c r="BF27" s="1154"/>
      <c r="BG27" s="1154"/>
      <c r="BH27" s="1154"/>
      <c r="BI27" s="1154"/>
      <c r="BJ27" s="1154"/>
      <c r="BK27" s="1154"/>
      <c r="BL27" s="1155"/>
      <c r="BM27" s="1154"/>
      <c r="BN27" s="1154"/>
      <c r="BO27" s="1155"/>
      <c r="BP27" s="700"/>
      <c r="BQ27" s="700"/>
      <c r="BR27" s="700"/>
      <c r="BS27" s="1156"/>
      <c r="BT27" s="1157"/>
      <c r="BU27" s="1157"/>
      <c r="BV27" s="1157"/>
      <c r="BW27" s="1157"/>
      <c r="BX27" s="1157"/>
      <c r="BY27" s="1157"/>
      <c r="BZ27" s="1157"/>
      <c r="CA27" s="1173"/>
      <c r="CB27" s="1163"/>
      <c r="CC27" s="1163"/>
      <c r="CD27" s="1163"/>
      <c r="CE27" s="1189"/>
      <c r="CF27" s="1189"/>
      <c r="CG27" s="1172"/>
      <c r="CH27" s="1162"/>
      <c r="CI27" s="1163"/>
      <c r="CJ27" s="1163"/>
      <c r="CK27" s="1163"/>
      <c r="CL27" s="1164"/>
      <c r="CM27" s="1165"/>
      <c r="CN27" s="1165"/>
      <c r="CO27" s="1165"/>
    </row>
    <row r="28" spans="1:93" ht="28.4" customHeight="1" x14ac:dyDescent="0.35">
      <c r="A28" s="877">
        <v>5</v>
      </c>
      <c r="B28" s="1166"/>
      <c r="C28" s="1167"/>
      <c r="D28" s="1167"/>
      <c r="E28" s="1167"/>
      <c r="F28" s="1180"/>
      <c r="G28" s="1167"/>
      <c r="H28" s="1167"/>
      <c r="I28" s="1167"/>
      <c r="J28" s="1180"/>
      <c r="K28" s="1167"/>
      <c r="L28" s="1167"/>
      <c r="M28" s="1168"/>
      <c r="N28" s="1181"/>
      <c r="O28" s="1182"/>
      <c r="P28" s="1182"/>
      <c r="Q28" s="1183"/>
      <c r="R28" s="232"/>
      <c r="S28" s="232"/>
      <c r="T28" s="232"/>
      <c r="U28" s="232"/>
      <c r="V28" s="232"/>
      <c r="W28" s="1180"/>
      <c r="X28" s="1167"/>
      <c r="Y28" s="1167"/>
      <c r="Z28" s="1167"/>
      <c r="AA28" s="1167"/>
      <c r="AB28" s="1167"/>
      <c r="AC28" s="1168"/>
      <c r="AD28" s="1184"/>
      <c r="AE28" s="1185"/>
      <c r="AF28" s="1185"/>
      <c r="AG28" s="1185"/>
      <c r="AH28" s="1185"/>
      <c r="AI28" s="1185"/>
      <c r="AJ28" s="1185"/>
      <c r="AK28" s="1185"/>
      <c r="AL28" s="1186"/>
      <c r="AM28" s="1187"/>
      <c r="AN28" s="1187"/>
      <c r="AO28" s="1187"/>
      <c r="AP28" s="1187"/>
      <c r="AQ28" s="1187"/>
      <c r="AR28" s="1187"/>
      <c r="AS28" s="1180"/>
      <c r="AT28" s="1167"/>
      <c r="AU28" s="1167"/>
      <c r="AV28" s="1167"/>
      <c r="AW28" s="1167"/>
      <c r="AX28" s="1167"/>
      <c r="AY28" s="1167"/>
      <c r="AZ28" s="1167"/>
      <c r="BA28" s="1167"/>
      <c r="BB28" s="1167"/>
      <c r="BC28" s="1167"/>
      <c r="BD28" s="1167"/>
      <c r="BE28" s="1167"/>
      <c r="BF28" s="1167"/>
      <c r="BG28" s="1167"/>
      <c r="BH28" s="1167"/>
      <c r="BI28" s="1167"/>
      <c r="BJ28" s="1167"/>
      <c r="BK28" s="1167"/>
      <c r="BL28" s="1168"/>
      <c r="BM28" s="1167"/>
      <c r="BN28" s="1167"/>
      <c r="BO28" s="1188"/>
      <c r="BP28" s="699"/>
      <c r="BQ28" s="699"/>
      <c r="BR28" s="699"/>
      <c r="BS28" s="1166"/>
      <c r="BT28" s="1167"/>
      <c r="BU28" s="1167"/>
      <c r="BV28" s="1167"/>
      <c r="BW28" s="1167"/>
      <c r="BX28" s="1167"/>
      <c r="BY28" s="1167"/>
      <c r="BZ28" s="1167"/>
      <c r="CA28" s="1265"/>
      <c r="CB28" s="1266"/>
      <c r="CC28" s="1266"/>
      <c r="CD28" s="1266"/>
      <c r="CE28" s="1267"/>
      <c r="CF28" s="1267"/>
      <c r="CG28" s="1268"/>
      <c r="CH28" s="1168"/>
      <c r="CI28" s="1169"/>
      <c r="CJ28" s="1169"/>
      <c r="CK28" s="1169"/>
      <c r="CL28" s="1168"/>
      <c r="CM28" s="1169"/>
      <c r="CN28" s="1169"/>
      <c r="CO28" s="1169"/>
    </row>
    <row r="29" spans="1:93" ht="28.4" customHeight="1" x14ac:dyDescent="0.35">
      <c r="A29" s="638">
        <v>6</v>
      </c>
      <c r="B29" s="1170"/>
      <c r="C29" s="1154"/>
      <c r="D29" s="1154"/>
      <c r="E29" s="1154"/>
      <c r="F29" s="1171"/>
      <c r="G29" s="1171"/>
      <c r="H29" s="1171"/>
      <c r="I29" s="1156"/>
      <c r="J29" s="1172"/>
      <c r="K29" s="1171"/>
      <c r="L29" s="1171"/>
      <c r="M29" s="1173"/>
      <c r="N29" s="1174"/>
      <c r="O29" s="1174"/>
      <c r="P29" s="1174"/>
      <c r="Q29" s="1174"/>
      <c r="R29" s="1175"/>
      <c r="S29" s="1176"/>
      <c r="T29" s="1176"/>
      <c r="U29" s="1176"/>
      <c r="V29" s="1177"/>
      <c r="W29" s="1178"/>
      <c r="X29" s="1171"/>
      <c r="Y29" s="1171"/>
      <c r="Z29" s="1171"/>
      <c r="AA29" s="1171"/>
      <c r="AB29" s="1171"/>
      <c r="AC29" s="1171"/>
      <c r="AD29" s="1170"/>
      <c r="AE29" s="1154"/>
      <c r="AF29" s="1154"/>
      <c r="AG29" s="1154"/>
      <c r="AH29" s="1154"/>
      <c r="AI29" s="1154"/>
      <c r="AJ29" s="1154"/>
      <c r="AK29" s="1154"/>
      <c r="AL29" s="1179"/>
      <c r="AM29" s="1165"/>
      <c r="AN29" s="1165"/>
      <c r="AO29" s="1165"/>
      <c r="AP29" s="1165"/>
      <c r="AQ29" s="1165"/>
      <c r="AR29" s="1165"/>
      <c r="AS29" s="1170"/>
      <c r="AT29" s="1154"/>
      <c r="AU29" s="1154"/>
      <c r="AV29" s="1154"/>
      <c r="AW29" s="1154"/>
      <c r="AX29" s="1154"/>
      <c r="AY29" s="1154"/>
      <c r="AZ29" s="1154"/>
      <c r="BA29" s="1154"/>
      <c r="BB29" s="1154"/>
      <c r="BC29" s="1154"/>
      <c r="BD29" s="1154"/>
      <c r="BE29" s="1154"/>
      <c r="BF29" s="1154"/>
      <c r="BG29" s="1154"/>
      <c r="BH29" s="1154"/>
      <c r="BI29" s="1154"/>
      <c r="BJ29" s="1154"/>
      <c r="BK29" s="1154"/>
      <c r="BL29" s="1155"/>
      <c r="BM29" s="1154"/>
      <c r="BN29" s="1154"/>
      <c r="BO29" s="1155"/>
      <c r="BP29" s="700"/>
      <c r="BQ29" s="700"/>
      <c r="BR29" s="700"/>
      <c r="BS29" s="1156"/>
      <c r="BT29" s="1157"/>
      <c r="BU29" s="1157"/>
      <c r="BV29" s="1157"/>
      <c r="BW29" s="1157"/>
      <c r="BX29" s="1157"/>
      <c r="BY29" s="1157"/>
      <c r="BZ29" s="1157"/>
      <c r="CA29" s="1173"/>
      <c r="CB29" s="1163"/>
      <c r="CC29" s="1163"/>
      <c r="CD29" s="1163"/>
      <c r="CE29" s="1189"/>
      <c r="CF29" s="1189"/>
      <c r="CG29" s="1172"/>
      <c r="CH29" s="1162"/>
      <c r="CI29" s="1163"/>
      <c r="CJ29" s="1163"/>
      <c r="CK29" s="1163"/>
      <c r="CL29" s="1164"/>
      <c r="CM29" s="1165"/>
      <c r="CN29" s="1165"/>
      <c r="CO29" s="1165"/>
    </row>
    <row r="30" spans="1:93" ht="28.4" customHeight="1" x14ac:dyDescent="0.35">
      <c r="A30" s="877">
        <v>7</v>
      </c>
      <c r="B30" s="1166"/>
      <c r="C30" s="1167"/>
      <c r="D30" s="1167"/>
      <c r="E30" s="1167"/>
      <c r="F30" s="1180"/>
      <c r="G30" s="1167"/>
      <c r="H30" s="1167"/>
      <c r="I30" s="1167"/>
      <c r="J30" s="1180"/>
      <c r="K30" s="1167"/>
      <c r="L30" s="1167"/>
      <c r="M30" s="1168"/>
      <c r="N30" s="1181"/>
      <c r="O30" s="1182"/>
      <c r="P30" s="1182"/>
      <c r="Q30" s="1183"/>
      <c r="R30" s="232"/>
      <c r="S30" s="232"/>
      <c r="T30" s="232"/>
      <c r="U30" s="232"/>
      <c r="V30" s="232"/>
      <c r="W30" s="1180"/>
      <c r="X30" s="1167"/>
      <c r="Y30" s="1167"/>
      <c r="Z30" s="1167"/>
      <c r="AA30" s="1167"/>
      <c r="AB30" s="1167"/>
      <c r="AC30" s="1168"/>
      <c r="AD30" s="1184"/>
      <c r="AE30" s="1185"/>
      <c r="AF30" s="1185"/>
      <c r="AG30" s="1185"/>
      <c r="AH30" s="1185"/>
      <c r="AI30" s="1185"/>
      <c r="AJ30" s="1185"/>
      <c r="AK30" s="1185"/>
      <c r="AL30" s="1186"/>
      <c r="AM30" s="1187"/>
      <c r="AN30" s="1187"/>
      <c r="AO30" s="1187"/>
      <c r="AP30" s="1187"/>
      <c r="AQ30" s="1187"/>
      <c r="AR30" s="1187"/>
      <c r="AS30" s="1180"/>
      <c r="AT30" s="1167"/>
      <c r="AU30" s="1167"/>
      <c r="AV30" s="1167"/>
      <c r="AW30" s="1167"/>
      <c r="AX30" s="1167"/>
      <c r="AY30" s="1167"/>
      <c r="AZ30" s="1167"/>
      <c r="BA30" s="1167"/>
      <c r="BB30" s="1167"/>
      <c r="BC30" s="1167"/>
      <c r="BD30" s="1167"/>
      <c r="BE30" s="1167"/>
      <c r="BF30" s="1167"/>
      <c r="BG30" s="1167"/>
      <c r="BH30" s="1167"/>
      <c r="BI30" s="1167"/>
      <c r="BJ30" s="1167"/>
      <c r="BK30" s="1167"/>
      <c r="BL30" s="1168"/>
      <c r="BM30" s="1167"/>
      <c r="BN30" s="1167"/>
      <c r="BO30" s="1188"/>
      <c r="BP30" s="699"/>
      <c r="BQ30" s="699"/>
      <c r="BR30" s="699"/>
      <c r="BS30" s="1166"/>
      <c r="BT30" s="1167"/>
      <c r="BU30" s="1167"/>
      <c r="BV30" s="1167"/>
      <c r="BW30" s="1167"/>
      <c r="BX30" s="1167"/>
      <c r="BY30" s="1167"/>
      <c r="BZ30" s="1167"/>
      <c r="CA30" s="1265"/>
      <c r="CB30" s="1266"/>
      <c r="CC30" s="1266"/>
      <c r="CD30" s="1266"/>
      <c r="CE30" s="1267"/>
      <c r="CF30" s="1267"/>
      <c r="CG30" s="1268"/>
      <c r="CH30" s="1168"/>
      <c r="CI30" s="1169"/>
      <c r="CJ30" s="1169"/>
      <c r="CK30" s="1169"/>
      <c r="CL30" s="1168"/>
      <c r="CM30" s="1169"/>
      <c r="CN30" s="1169"/>
      <c r="CO30" s="1169"/>
    </row>
    <row r="31" spans="1:93" ht="28.4" customHeight="1" x14ac:dyDescent="0.35">
      <c r="A31" s="638">
        <v>8</v>
      </c>
      <c r="B31" s="1170"/>
      <c r="C31" s="1154"/>
      <c r="D31" s="1154"/>
      <c r="E31" s="1154"/>
      <c r="F31" s="1171"/>
      <c r="G31" s="1171"/>
      <c r="H31" s="1171"/>
      <c r="I31" s="1156"/>
      <c r="J31" s="1172"/>
      <c r="K31" s="1171"/>
      <c r="L31" s="1171"/>
      <c r="M31" s="1173"/>
      <c r="N31" s="1174"/>
      <c r="O31" s="1174"/>
      <c r="P31" s="1174"/>
      <c r="Q31" s="1174"/>
      <c r="R31" s="1175"/>
      <c r="S31" s="1176"/>
      <c r="T31" s="1176"/>
      <c r="U31" s="1176"/>
      <c r="V31" s="1177"/>
      <c r="W31" s="1178"/>
      <c r="X31" s="1171"/>
      <c r="Y31" s="1171"/>
      <c r="Z31" s="1171"/>
      <c r="AA31" s="1171"/>
      <c r="AB31" s="1171"/>
      <c r="AC31" s="1171"/>
      <c r="AD31" s="1170"/>
      <c r="AE31" s="1154"/>
      <c r="AF31" s="1154"/>
      <c r="AG31" s="1154"/>
      <c r="AH31" s="1154"/>
      <c r="AI31" s="1154"/>
      <c r="AJ31" s="1154"/>
      <c r="AK31" s="1154"/>
      <c r="AL31" s="1179"/>
      <c r="AM31" s="1165"/>
      <c r="AN31" s="1165"/>
      <c r="AO31" s="1165"/>
      <c r="AP31" s="1165"/>
      <c r="AQ31" s="1165"/>
      <c r="AR31" s="1165"/>
      <c r="AS31" s="1170"/>
      <c r="AT31" s="1154"/>
      <c r="AU31" s="1154"/>
      <c r="AV31" s="1154"/>
      <c r="AW31" s="1154"/>
      <c r="AX31" s="1154"/>
      <c r="AY31" s="1154"/>
      <c r="AZ31" s="1154"/>
      <c r="BA31" s="1154"/>
      <c r="BB31" s="1154"/>
      <c r="BC31" s="1154"/>
      <c r="BD31" s="1154"/>
      <c r="BE31" s="1154"/>
      <c r="BF31" s="1154"/>
      <c r="BG31" s="1154"/>
      <c r="BH31" s="1154"/>
      <c r="BI31" s="1154"/>
      <c r="BJ31" s="1154"/>
      <c r="BK31" s="1154"/>
      <c r="BL31" s="1155"/>
      <c r="BM31" s="1154"/>
      <c r="BN31" s="1154"/>
      <c r="BO31" s="1155"/>
      <c r="BP31" s="700"/>
      <c r="BQ31" s="700"/>
      <c r="BR31" s="700"/>
      <c r="BS31" s="1156"/>
      <c r="BT31" s="1157"/>
      <c r="BU31" s="1157"/>
      <c r="BV31" s="1157"/>
      <c r="BW31" s="1157"/>
      <c r="BX31" s="1157"/>
      <c r="BY31" s="1157"/>
      <c r="BZ31" s="1157"/>
      <c r="CA31" s="1173"/>
      <c r="CB31" s="1163"/>
      <c r="CC31" s="1163"/>
      <c r="CD31" s="1163"/>
      <c r="CE31" s="1189"/>
      <c r="CF31" s="1189"/>
      <c r="CG31" s="1172"/>
      <c r="CH31" s="1162"/>
      <c r="CI31" s="1163"/>
      <c r="CJ31" s="1163"/>
      <c r="CK31" s="1163"/>
      <c r="CL31" s="1164"/>
      <c r="CM31" s="1165"/>
      <c r="CN31" s="1165"/>
      <c r="CO31" s="1165"/>
    </row>
    <row r="32" spans="1:93" ht="12.75" customHeight="1" x14ac:dyDescent="0.35"/>
    <row r="33" ht="12.75" customHeight="1" x14ac:dyDescent="0.35"/>
    <row r="34" ht="12.75" customHeight="1" x14ac:dyDescent="0.35"/>
    <row r="35" ht="12.75" customHeight="1" x14ac:dyDescent="0.35"/>
    <row r="36" ht="12.75" customHeight="1" x14ac:dyDescent="0.35"/>
    <row r="37" ht="12.75" customHeight="1" x14ac:dyDescent="0.35"/>
    <row r="38" ht="12.75" customHeight="1" x14ac:dyDescent="0.35"/>
    <row r="39" ht="12.75" customHeight="1" x14ac:dyDescent="0.35"/>
    <row r="40" ht="12.75" customHeight="1" x14ac:dyDescent="0.35"/>
    <row r="41" ht="12.75" customHeight="1" x14ac:dyDescent="0.35"/>
  </sheetData>
  <mergeCells count="165">
    <mergeCell ref="CL5:CO5"/>
    <mergeCell ref="CH30:CK30"/>
    <mergeCell ref="CL30:CO30"/>
    <mergeCell ref="CL6:CO20"/>
    <mergeCell ref="CA6:CG9"/>
    <mergeCell ref="CA31:CG31"/>
    <mergeCell ref="CH31:CK31"/>
    <mergeCell ref="CL31:CO31"/>
    <mergeCell ref="CH6:CK16"/>
    <mergeCell ref="CK17:CK18"/>
    <mergeCell ref="CA30:CG30"/>
    <mergeCell ref="CA28:CG28"/>
    <mergeCell ref="CH28:CK28"/>
    <mergeCell ref="CL28:CO28"/>
    <mergeCell ref="CA26:CG26"/>
    <mergeCell ref="CH26:CK26"/>
    <mergeCell ref="CL26:CO26"/>
    <mergeCell ref="BS31:BW31"/>
    <mergeCell ref="BX31:BZ31"/>
    <mergeCell ref="AS5:BL5"/>
    <mergeCell ref="AS6:BL8"/>
    <mergeCell ref="AS30:BL30"/>
    <mergeCell ref="BM30:BO30"/>
    <mergeCell ref="BS6:BZ8"/>
    <mergeCell ref="BM6:BO13"/>
    <mergeCell ref="BM16:BO20"/>
    <mergeCell ref="BM28:BO28"/>
    <mergeCell ref="BS28:BW28"/>
    <mergeCell ref="BX28:BZ28"/>
    <mergeCell ref="AT15:BC16"/>
    <mergeCell ref="BE19:BL21"/>
    <mergeCell ref="BE22:BL23"/>
    <mergeCell ref="BS30:BW30"/>
    <mergeCell ref="BX30:BZ30"/>
    <mergeCell ref="AS31:BL31"/>
    <mergeCell ref="BP6:BR8"/>
    <mergeCell ref="BS10:BZ11"/>
    <mergeCell ref="BS26:BW26"/>
    <mergeCell ref="BX26:BZ26"/>
    <mergeCell ref="BM27:BO27"/>
    <mergeCell ref="BS27:BW27"/>
    <mergeCell ref="A5:A23"/>
    <mergeCell ref="B5:E5"/>
    <mergeCell ref="F5:I5"/>
    <mergeCell ref="J5:M5"/>
    <mergeCell ref="N5:Q5"/>
    <mergeCell ref="J6:M17"/>
    <mergeCell ref="AL31:AR31"/>
    <mergeCell ref="AL30:AR30"/>
    <mergeCell ref="AD31:AK31"/>
    <mergeCell ref="AD6:AK7"/>
    <mergeCell ref="R31:V31"/>
    <mergeCell ref="AD5:AK5"/>
    <mergeCell ref="AD30:AK30"/>
    <mergeCell ref="W5:AC5"/>
    <mergeCell ref="R12:V12"/>
    <mergeCell ref="AL5:AR5"/>
    <mergeCell ref="F6:I13"/>
    <mergeCell ref="B29:E29"/>
    <mergeCell ref="F29:I29"/>
    <mergeCell ref="J29:M29"/>
    <mergeCell ref="N29:Q29"/>
    <mergeCell ref="R29:V29"/>
    <mergeCell ref="W29:AC29"/>
    <mergeCell ref="AD29:AK29"/>
    <mergeCell ref="BM2:BO2"/>
    <mergeCell ref="BM3:BO3"/>
    <mergeCell ref="B3:I3"/>
    <mergeCell ref="W30:AC30"/>
    <mergeCell ref="W31:AC31"/>
    <mergeCell ref="B30:E30"/>
    <mergeCell ref="F30:I30"/>
    <mergeCell ref="J30:M30"/>
    <mergeCell ref="N30:Q30"/>
    <mergeCell ref="B31:E31"/>
    <mergeCell ref="F31:I31"/>
    <mergeCell ref="J31:M31"/>
    <mergeCell ref="N31:Q31"/>
    <mergeCell ref="BM31:BO31"/>
    <mergeCell ref="BM23:BO23"/>
    <mergeCell ref="BM21:BO22"/>
    <mergeCell ref="B28:E28"/>
    <mergeCell ref="F28:I28"/>
    <mergeCell ref="J28:M28"/>
    <mergeCell ref="N28:Q28"/>
    <mergeCell ref="W28:AC28"/>
    <mergeCell ref="AD28:AK28"/>
    <mergeCell ref="AL28:AR28"/>
    <mergeCell ref="AS28:BL28"/>
    <mergeCell ref="BP3:BS4"/>
    <mergeCell ref="CC4:CK4"/>
    <mergeCell ref="N6:Q13"/>
    <mergeCell ref="W6:AC12"/>
    <mergeCell ref="R6:V8"/>
    <mergeCell ref="CA5:CG5"/>
    <mergeCell ref="CH5:CK5"/>
    <mergeCell ref="B4:M4"/>
    <mergeCell ref="AL10:AQ11"/>
    <mergeCell ref="BE13:BL14"/>
    <mergeCell ref="AL3:AR4"/>
    <mergeCell ref="R4:AC4"/>
    <mergeCell ref="B6:E11"/>
    <mergeCell ref="B14:E16"/>
    <mergeCell ref="R9:V11"/>
    <mergeCell ref="R14:V18"/>
    <mergeCell ref="AL29:AR29"/>
    <mergeCell ref="AS29:BL29"/>
    <mergeCell ref="BM29:BO29"/>
    <mergeCell ref="BS29:BW29"/>
    <mergeCell ref="BX29:BZ29"/>
    <mergeCell ref="CA29:CG29"/>
    <mergeCell ref="CH29:CK29"/>
    <mergeCell ref="CL29:CO29"/>
    <mergeCell ref="BX27:BZ27"/>
    <mergeCell ref="CA27:CG27"/>
    <mergeCell ref="CH27:CK27"/>
    <mergeCell ref="CL27:CO27"/>
    <mergeCell ref="B26:E26"/>
    <mergeCell ref="F26:I26"/>
    <mergeCell ref="J26:M26"/>
    <mergeCell ref="N26:Q26"/>
    <mergeCell ref="W26:AC26"/>
    <mergeCell ref="AD26:AK26"/>
    <mergeCell ref="AL26:AR26"/>
    <mergeCell ref="AS26:BL26"/>
    <mergeCell ref="BM26:BO26"/>
    <mergeCell ref="B27:E27"/>
    <mergeCell ref="F27:I27"/>
    <mergeCell ref="J27:M27"/>
    <mergeCell ref="N27:Q27"/>
    <mergeCell ref="R27:V27"/>
    <mergeCell ref="W27:AC27"/>
    <mergeCell ref="AD27:AK27"/>
    <mergeCell ref="AL27:AR27"/>
    <mergeCell ref="AS27:BL27"/>
    <mergeCell ref="B24:E24"/>
    <mergeCell ref="F24:I24"/>
    <mergeCell ref="J24:M24"/>
    <mergeCell ref="N24:Q24"/>
    <mergeCell ref="W24:AC24"/>
    <mergeCell ref="AD24:AK24"/>
    <mergeCell ref="AL24:AR24"/>
    <mergeCell ref="AS24:BL24"/>
    <mergeCell ref="BM24:BO24"/>
    <mergeCell ref="B25:E25"/>
    <mergeCell ref="F25:I25"/>
    <mergeCell ref="J25:M25"/>
    <mergeCell ref="N25:Q25"/>
    <mergeCell ref="R25:V25"/>
    <mergeCell ref="W25:AC25"/>
    <mergeCell ref="AD25:AK25"/>
    <mergeCell ref="AL25:AR25"/>
    <mergeCell ref="AS25:BL25"/>
    <mergeCell ref="R19:V23"/>
    <mergeCell ref="BM25:BO25"/>
    <mergeCell ref="BS25:BW25"/>
    <mergeCell ref="BX25:BZ25"/>
    <mergeCell ref="CA25:CG25"/>
    <mergeCell ref="CH25:CK25"/>
    <mergeCell ref="CL25:CO25"/>
    <mergeCell ref="BS24:BW24"/>
    <mergeCell ref="BX24:BZ24"/>
    <mergeCell ref="CA24:CG24"/>
    <mergeCell ref="CH24:CK24"/>
    <mergeCell ref="CL24:CO24"/>
  </mergeCells>
  <pageMargins left="0.3" right="0.3" top="0.2" bottom="0.2" header="0.3" footer="0.1"/>
  <pageSetup paperSize="9" scale="59" fitToWidth="2" orientation="landscape" r:id="rId1"/>
  <colBreaks count="1" manualBreakCount="1">
    <brk id="44" max="31" man="1"/>
  </colBreaks>
  <ignoredErrors>
    <ignoredError sqref="N5:P5 CA5:CD5 AM5:AQ5 BM5:BP5 X5:AA5 AB5:AC5 AR5 CL5:CO5 CG5:CK5 Q5"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W45"/>
  <sheetViews>
    <sheetView showGridLines="0" view="pageBreakPreview" zoomScaleNormal="95" zoomScaleSheetLayoutView="100" workbookViewId="0">
      <selection activeCell="I23" sqref="I23"/>
    </sheetView>
  </sheetViews>
  <sheetFormatPr defaultColWidth="4.33203125" defaultRowHeight="11.5" x14ac:dyDescent="0.25"/>
  <cols>
    <col min="1" max="4" width="4.33203125" style="9"/>
    <col min="5" max="5" width="4.33203125" style="85"/>
    <col min="6" max="11" width="4.33203125" style="9"/>
    <col min="12" max="12" width="4.33203125" style="67"/>
    <col min="13" max="17" width="4.33203125" style="9"/>
    <col min="18" max="18" width="4.33203125" style="85"/>
    <col min="19" max="16384" width="4.33203125" style="9"/>
  </cols>
  <sheetData>
    <row r="1" spans="1:23" ht="16.5" customHeight="1" x14ac:dyDescent="0.25">
      <c r="A1" s="7"/>
      <c r="B1" s="11">
        <v>6</v>
      </c>
      <c r="C1" s="8" t="s">
        <v>314</v>
      </c>
      <c r="D1" s="8"/>
      <c r="E1" s="70"/>
      <c r="F1" s="8"/>
      <c r="G1" s="8"/>
      <c r="H1" s="8"/>
      <c r="I1" s="8"/>
      <c r="J1" s="8"/>
      <c r="K1" s="8"/>
      <c r="L1" s="16"/>
      <c r="M1" s="8"/>
      <c r="N1" s="8"/>
      <c r="O1" s="8"/>
      <c r="P1" s="8"/>
      <c r="Q1" s="8"/>
      <c r="R1" s="70"/>
    </row>
    <row r="2" spans="1:23" ht="16.5" customHeight="1" x14ac:dyDescent="0.25">
      <c r="C2" s="10"/>
      <c r="D2" s="73"/>
      <c r="E2" s="140"/>
      <c r="F2" s="73"/>
      <c r="G2" s="73"/>
      <c r="H2" s="73"/>
      <c r="I2" s="73"/>
      <c r="J2" s="73"/>
      <c r="K2" s="73"/>
      <c r="L2" s="125"/>
      <c r="M2" s="73"/>
      <c r="N2" s="73"/>
      <c r="O2" s="73"/>
      <c r="P2" s="73"/>
      <c r="Q2" s="73"/>
      <c r="R2" s="140"/>
    </row>
    <row r="3" spans="1:23" ht="16.5" customHeight="1" x14ac:dyDescent="0.25">
      <c r="C3" s="269">
        <f>B1+0.01</f>
        <v>6.01</v>
      </c>
      <c r="D3" s="23" t="s">
        <v>315</v>
      </c>
      <c r="E3" s="292"/>
      <c r="F3" s="21"/>
      <c r="G3" s="21"/>
      <c r="H3" s="21"/>
      <c r="I3" s="21"/>
      <c r="J3" s="21"/>
      <c r="K3" s="21"/>
      <c r="L3" s="353"/>
      <c r="M3" s="21"/>
      <c r="N3" s="21"/>
      <c r="O3" s="21"/>
      <c r="P3" s="90"/>
      <c r="Q3" s="90"/>
      <c r="R3" s="90"/>
      <c r="S3" s="18"/>
    </row>
    <row r="4" spans="1:23" s="67" customFormat="1" ht="16.5" customHeight="1" x14ac:dyDescent="0.25">
      <c r="C4" s="262"/>
      <c r="D4" s="68" t="s">
        <v>316</v>
      </c>
      <c r="E4" s="381"/>
      <c r="F4" s="353"/>
      <c r="G4" s="353"/>
      <c r="H4" s="353"/>
      <c r="I4" s="353"/>
      <c r="J4" s="353"/>
      <c r="K4" s="353"/>
      <c r="L4" s="353"/>
      <c r="M4" s="353"/>
      <c r="N4" s="353"/>
      <c r="O4" s="353"/>
      <c r="P4" s="154"/>
      <c r="Q4" s="154"/>
      <c r="R4" s="154"/>
    </row>
    <row r="5" spans="1:23" s="67" customFormat="1" ht="16.5" customHeight="1" x14ac:dyDescent="0.25">
      <c r="E5" s="255"/>
      <c r="F5" s="553" t="s">
        <v>317</v>
      </c>
      <c r="G5" s="878"/>
      <c r="H5" s="879"/>
      <c r="I5" s="880"/>
      <c r="J5" s="103" t="s">
        <v>311</v>
      </c>
      <c r="K5" s="103"/>
      <c r="L5" s="133" t="s">
        <v>318</v>
      </c>
      <c r="M5" s="260"/>
      <c r="N5" s="260"/>
      <c r="O5" s="260"/>
      <c r="P5" s="400"/>
      <c r="Q5" s="400"/>
      <c r="R5" s="400"/>
      <c r="S5" s="77"/>
      <c r="T5" s="112"/>
      <c r="U5" s="112"/>
      <c r="V5" s="112"/>
      <c r="W5" s="112"/>
    </row>
    <row r="6" spans="1:23" ht="16.5" customHeight="1" x14ac:dyDescent="0.25">
      <c r="C6" s="742"/>
      <c r="D6" s="32"/>
      <c r="E6" s="292"/>
      <c r="F6" s="32"/>
      <c r="G6" s="32"/>
      <c r="H6" s="32"/>
      <c r="I6" s="32"/>
      <c r="J6" s="32"/>
      <c r="K6" s="32"/>
      <c r="L6" s="145"/>
      <c r="M6" s="32"/>
      <c r="N6" s="32"/>
      <c r="O6" s="32"/>
      <c r="P6" s="90"/>
      <c r="Q6" s="90"/>
      <c r="R6" s="90"/>
      <c r="S6" s="18"/>
      <c r="T6" s="24"/>
      <c r="U6" s="24"/>
      <c r="V6" s="24"/>
      <c r="W6" s="24"/>
    </row>
    <row r="7" spans="1:23" ht="16.5" customHeight="1" x14ac:dyDescent="0.25">
      <c r="C7" s="269">
        <f>C3+0.01</f>
        <v>6.02</v>
      </c>
      <c r="D7" s="23" t="s">
        <v>319</v>
      </c>
      <c r="E7" s="90"/>
      <c r="F7" s="23"/>
      <c r="G7" s="23"/>
      <c r="H7" s="23"/>
      <c r="I7" s="23"/>
      <c r="J7" s="23"/>
      <c r="K7" s="23"/>
      <c r="L7" s="413"/>
      <c r="M7" s="23"/>
      <c r="N7" s="23"/>
      <c r="O7" s="23"/>
      <c r="P7" s="90"/>
      <c r="Q7" s="90"/>
      <c r="R7" s="90"/>
      <c r="S7" s="18"/>
      <c r="T7" s="24"/>
      <c r="U7" s="24"/>
      <c r="V7" s="23"/>
      <c r="W7" s="23"/>
    </row>
    <row r="8" spans="1:23" s="67" customFormat="1" ht="16.5" customHeight="1" x14ac:dyDescent="0.25">
      <c r="C8" s="262"/>
      <c r="D8" s="68" t="s">
        <v>316</v>
      </c>
      <c r="E8" s="381"/>
      <c r="F8" s="353"/>
      <c r="G8" s="353"/>
      <c r="H8" s="353"/>
      <c r="I8" s="353"/>
      <c r="J8" s="353"/>
      <c r="K8" s="353"/>
      <c r="L8" s="353"/>
      <c r="M8" s="413"/>
      <c r="N8" s="413"/>
      <c r="O8" s="413"/>
      <c r="P8" s="154"/>
      <c r="Q8" s="154"/>
      <c r="R8" s="154"/>
      <c r="T8" s="112"/>
      <c r="U8" s="112"/>
      <c r="V8" s="413"/>
      <c r="W8" s="413"/>
    </row>
    <row r="9" spans="1:23" s="67" customFormat="1" ht="16.5" customHeight="1" x14ac:dyDescent="0.25">
      <c r="C9" s="255"/>
      <c r="E9" s="135"/>
      <c r="F9" s="553" t="s">
        <v>317</v>
      </c>
      <c r="G9" s="878"/>
      <c r="H9" s="879"/>
      <c r="I9" s="880"/>
      <c r="J9" s="103" t="s">
        <v>311</v>
      </c>
      <c r="L9" s="133" t="s">
        <v>318</v>
      </c>
      <c r="M9" s="260"/>
      <c r="N9" s="260"/>
      <c r="O9" s="260"/>
      <c r="P9" s="400"/>
      <c r="Q9" s="400"/>
      <c r="R9" s="400"/>
      <c r="S9" s="554"/>
      <c r="T9" s="112"/>
      <c r="U9" s="112"/>
      <c r="V9" s="413"/>
      <c r="W9" s="413"/>
    </row>
    <row r="10" spans="1:23" ht="16.5" customHeight="1" x14ac:dyDescent="0.25">
      <c r="C10" s="269"/>
      <c r="D10" s="32"/>
      <c r="E10" s="292"/>
      <c r="F10" s="32"/>
      <c r="G10" s="32"/>
      <c r="H10" s="32"/>
      <c r="I10" s="32"/>
      <c r="J10" s="32"/>
      <c r="K10" s="32"/>
      <c r="L10" s="145"/>
      <c r="M10" s="32"/>
      <c r="N10" s="32"/>
      <c r="O10" s="32"/>
      <c r="P10" s="90"/>
      <c r="Q10" s="90"/>
      <c r="R10" s="90"/>
      <c r="S10" s="18"/>
    </row>
    <row r="11" spans="1:23" ht="16.5" customHeight="1" x14ac:dyDescent="0.25">
      <c r="C11" s="269"/>
      <c r="D11" s="8" t="s">
        <v>320</v>
      </c>
      <c r="E11" s="292"/>
      <c r="F11" s="32"/>
      <c r="G11" s="32"/>
      <c r="H11" s="32"/>
      <c r="I11" s="32"/>
      <c r="J11" s="32"/>
      <c r="K11" s="32"/>
      <c r="L11" s="145"/>
      <c r="M11" s="32"/>
      <c r="N11" s="32"/>
      <c r="O11" s="32"/>
      <c r="P11" s="90"/>
      <c r="Q11" s="90"/>
      <c r="R11" s="90"/>
      <c r="S11" s="18"/>
    </row>
    <row r="12" spans="1:23" ht="16.5" customHeight="1" x14ac:dyDescent="0.25">
      <c r="C12" s="269">
        <f>6.04</f>
        <v>6.04</v>
      </c>
      <c r="D12" s="125" t="s">
        <v>321</v>
      </c>
      <c r="E12" s="134"/>
      <c r="F12" s="13"/>
      <c r="G12" s="13"/>
      <c r="H12" s="13"/>
      <c r="I12" s="13"/>
      <c r="J12" s="13"/>
      <c r="K12" s="13"/>
      <c r="L12" s="145"/>
      <c r="M12" s="32"/>
      <c r="N12" s="32"/>
      <c r="O12" s="32"/>
      <c r="P12" s="90"/>
      <c r="Q12" s="90"/>
      <c r="R12" s="90"/>
      <c r="S12" s="18"/>
    </row>
    <row r="13" spans="1:23" ht="16.5" customHeight="1" x14ac:dyDescent="0.25">
      <c r="A13" s="312"/>
      <c r="C13" s="269"/>
      <c r="D13" s="103"/>
      <c r="E13" s="124">
        <v>1</v>
      </c>
      <c r="F13" s="103" t="s">
        <v>143</v>
      </c>
      <c r="G13" s="103"/>
      <c r="H13" s="103"/>
      <c r="I13" s="103"/>
      <c r="J13" s="103"/>
      <c r="K13" s="103"/>
      <c r="L13" s="145"/>
      <c r="M13" s="32"/>
      <c r="N13" s="32"/>
      <c r="O13" s="32"/>
      <c r="P13" s="90"/>
      <c r="Q13" s="90"/>
      <c r="R13" s="90"/>
      <c r="S13" s="18"/>
    </row>
    <row r="14" spans="1:23" ht="16.5" customHeight="1" x14ac:dyDescent="0.25">
      <c r="A14" s="312"/>
      <c r="C14" s="269"/>
      <c r="D14" s="103"/>
      <c r="E14" s="124">
        <v>2</v>
      </c>
      <c r="F14" s="103" t="s">
        <v>176</v>
      </c>
      <c r="G14" s="103"/>
      <c r="H14" s="103"/>
      <c r="I14" s="63" t="s">
        <v>144</v>
      </c>
      <c r="J14" s="63">
        <f>C21</f>
        <v>6.06</v>
      </c>
      <c r="K14" s="103"/>
      <c r="L14" s="145"/>
      <c r="M14" s="32"/>
      <c r="N14" s="32"/>
      <c r="O14" s="32"/>
      <c r="P14" s="90"/>
      <c r="Q14" s="90"/>
      <c r="R14" s="90"/>
      <c r="S14" s="18"/>
    </row>
    <row r="15" spans="1:23" ht="16.5" customHeight="1" x14ac:dyDescent="0.25">
      <c r="C15" s="269"/>
      <c r="D15" s="103"/>
      <c r="E15" s="124"/>
      <c r="F15" s="103"/>
      <c r="G15" s="103"/>
      <c r="H15" s="103"/>
      <c r="I15" s="287"/>
      <c r="J15" s="287"/>
      <c r="K15" s="103"/>
      <c r="L15" s="145"/>
      <c r="M15" s="32"/>
      <c r="N15" s="32"/>
      <c r="O15" s="32"/>
      <c r="P15" s="90"/>
      <c r="Q15" s="90"/>
      <c r="R15" s="90"/>
      <c r="S15" s="18"/>
    </row>
    <row r="16" spans="1:23" ht="16.5" customHeight="1" x14ac:dyDescent="0.25">
      <c r="C16" s="269">
        <f>C12+0.01</f>
        <v>6.05</v>
      </c>
      <c r="D16" s="951" t="s">
        <v>322</v>
      </c>
      <c r="E16" s="951"/>
      <c r="F16" s="951"/>
      <c r="G16" s="951"/>
      <c r="H16" s="951"/>
      <c r="I16" s="951"/>
      <c r="J16" s="951"/>
      <c r="K16" s="951"/>
      <c r="L16" s="951"/>
      <c r="M16" s="951"/>
      <c r="N16" s="951"/>
      <c r="O16" s="951"/>
      <c r="P16" s="951"/>
      <c r="Q16" s="951"/>
      <c r="R16" s="951"/>
      <c r="S16" s="951"/>
      <c r="T16" s="951"/>
      <c r="U16" s="951"/>
    </row>
    <row r="17" spans="3:23" ht="16.5" customHeight="1" x14ac:dyDescent="0.25">
      <c r="C17" s="269"/>
      <c r="D17" s="951"/>
      <c r="E17" s="951"/>
      <c r="F17" s="951"/>
      <c r="G17" s="951"/>
      <c r="H17" s="951"/>
      <c r="I17" s="951"/>
      <c r="J17" s="951"/>
      <c r="K17" s="951"/>
      <c r="L17" s="951"/>
      <c r="M17" s="951"/>
      <c r="N17" s="951"/>
      <c r="O17" s="951"/>
      <c r="P17" s="951"/>
      <c r="Q17" s="951"/>
      <c r="R17" s="951"/>
      <c r="S17" s="951"/>
      <c r="T17" s="951"/>
      <c r="U17" s="951"/>
    </row>
    <row r="18" spans="3:23" s="67" customFormat="1" ht="16.5" customHeight="1" x14ac:dyDescent="0.25">
      <c r="C18" s="262"/>
      <c r="D18" s="103"/>
      <c r="E18" s="255"/>
      <c r="F18" s="553" t="s">
        <v>317</v>
      </c>
      <c r="G18" s="878"/>
      <c r="H18" s="879"/>
      <c r="I18" s="880"/>
      <c r="J18" s="103" t="s">
        <v>311</v>
      </c>
      <c r="L18" s="133" t="s">
        <v>323</v>
      </c>
      <c r="M18" s="376"/>
      <c r="N18" s="376"/>
      <c r="O18" s="376"/>
      <c r="P18" s="400"/>
      <c r="Q18" s="400"/>
      <c r="R18" s="400"/>
      <c r="S18" s="77"/>
    </row>
    <row r="19" spans="3:23" ht="16.5" customHeight="1" x14ac:dyDescent="0.25">
      <c r="C19" s="269"/>
      <c r="D19" s="103"/>
      <c r="E19" s="257"/>
      <c r="F19" s="100"/>
      <c r="G19" s="104"/>
      <c r="H19" s="104"/>
      <c r="I19" s="104"/>
      <c r="J19" s="44"/>
      <c r="L19" s="145"/>
      <c r="M19" s="32"/>
      <c r="N19" s="32"/>
      <c r="O19" s="32"/>
      <c r="P19" s="90"/>
      <c r="Q19" s="90"/>
      <c r="R19" s="90"/>
      <c r="S19" s="18"/>
    </row>
    <row r="20" spans="3:23" ht="16.5" customHeight="1" x14ac:dyDescent="0.25">
      <c r="C20" s="269"/>
      <c r="D20" s="102" t="s">
        <v>324</v>
      </c>
      <c r="E20" s="257"/>
      <c r="F20" s="100"/>
      <c r="G20" s="104"/>
      <c r="H20" s="104"/>
      <c r="I20" s="104"/>
      <c r="J20" s="44"/>
      <c r="L20" s="145"/>
      <c r="M20" s="32"/>
      <c r="N20" s="32"/>
      <c r="O20" s="32"/>
      <c r="P20" s="90"/>
      <c r="Q20" s="90"/>
      <c r="R20" s="90"/>
      <c r="S20" s="18"/>
    </row>
    <row r="21" spans="3:23" ht="16.5" customHeight="1" x14ac:dyDescent="0.25">
      <c r="C21" s="269">
        <f>C16+0.01</f>
        <v>6.06</v>
      </c>
      <c r="D21" s="125" t="s">
        <v>325</v>
      </c>
      <c r="E21" s="134"/>
      <c r="F21" s="13"/>
      <c r="G21" s="13"/>
      <c r="H21" s="13"/>
      <c r="I21" s="13"/>
      <c r="J21" s="13"/>
      <c r="K21" s="13"/>
      <c r="L21" s="145"/>
      <c r="M21" s="32"/>
      <c r="N21" s="32"/>
      <c r="O21" s="32"/>
      <c r="P21" s="90"/>
      <c r="Q21" s="90"/>
      <c r="R21" s="90"/>
      <c r="S21" s="18"/>
    </row>
    <row r="22" spans="3:23" ht="16.5" customHeight="1" x14ac:dyDescent="0.25">
      <c r="C22" s="269"/>
      <c r="D22" s="103"/>
      <c r="E22" s="124">
        <v>1</v>
      </c>
      <c r="F22" s="103" t="s">
        <v>143</v>
      </c>
      <c r="G22" s="103"/>
      <c r="H22" s="103"/>
      <c r="I22" s="103"/>
      <c r="J22" s="103"/>
      <c r="K22" s="103"/>
      <c r="L22" s="145"/>
      <c r="M22" s="32"/>
      <c r="N22" s="32"/>
      <c r="O22" s="32"/>
      <c r="P22" s="90"/>
      <c r="Q22" s="90"/>
      <c r="R22" s="90"/>
      <c r="S22" s="18"/>
    </row>
    <row r="23" spans="3:23" ht="16.5" customHeight="1" x14ac:dyDescent="0.25">
      <c r="C23" s="269"/>
      <c r="D23" s="103"/>
      <c r="E23" s="124">
        <v>2</v>
      </c>
      <c r="F23" s="103" t="s">
        <v>176</v>
      </c>
      <c r="G23" s="103"/>
      <c r="H23" s="103"/>
      <c r="I23" s="63" t="s">
        <v>144</v>
      </c>
      <c r="J23" s="63">
        <f>C30</f>
        <v>6.0799999999999992</v>
      </c>
      <c r="K23" s="103"/>
      <c r="L23" s="145"/>
      <c r="M23" s="32"/>
      <c r="N23" s="32"/>
      <c r="O23" s="32"/>
      <c r="P23" s="90"/>
      <c r="Q23" s="90"/>
      <c r="R23" s="90"/>
      <c r="S23" s="18"/>
    </row>
    <row r="24" spans="3:23" ht="16.5" customHeight="1" x14ac:dyDescent="0.25">
      <c r="C24" s="269"/>
      <c r="D24" s="103"/>
      <c r="E24" s="124"/>
      <c r="F24" s="103"/>
      <c r="G24" s="103"/>
      <c r="H24" s="103"/>
      <c r="I24" s="287"/>
      <c r="J24" s="287"/>
      <c r="K24" s="103"/>
      <c r="L24" s="145"/>
      <c r="M24" s="32"/>
      <c r="N24" s="32"/>
      <c r="O24" s="32"/>
      <c r="P24" s="90"/>
      <c r="Q24" s="90"/>
      <c r="R24" s="90"/>
      <c r="S24" s="18"/>
    </row>
    <row r="25" spans="3:23" ht="16.5" customHeight="1" x14ac:dyDescent="0.25">
      <c r="C25" s="269">
        <f>C21+0.01</f>
        <v>6.0699999999999994</v>
      </c>
      <c r="D25" s="951" t="s">
        <v>326</v>
      </c>
      <c r="E25" s="951"/>
      <c r="F25" s="951"/>
      <c r="G25" s="951"/>
      <c r="H25" s="951"/>
      <c r="I25" s="951"/>
      <c r="J25" s="951"/>
      <c r="K25" s="951"/>
      <c r="L25" s="951"/>
      <c r="M25" s="951"/>
      <c r="N25" s="951"/>
      <c r="O25" s="951"/>
      <c r="P25" s="951"/>
      <c r="Q25" s="951"/>
      <c r="R25" s="951"/>
      <c r="S25" s="951"/>
      <c r="T25" s="951"/>
      <c r="U25" s="951"/>
    </row>
    <row r="26" spans="3:23" ht="16.5" customHeight="1" x14ac:dyDescent="0.25">
      <c r="C26" s="269"/>
      <c r="D26" s="951"/>
      <c r="E26" s="951"/>
      <c r="F26" s="951"/>
      <c r="G26" s="951"/>
      <c r="H26" s="951"/>
      <c r="I26" s="951"/>
      <c r="J26" s="951"/>
      <c r="K26" s="951"/>
      <c r="L26" s="951"/>
      <c r="M26" s="951"/>
      <c r="N26" s="951"/>
      <c r="O26" s="951"/>
      <c r="P26" s="951"/>
      <c r="Q26" s="951"/>
      <c r="R26" s="951"/>
      <c r="S26" s="951"/>
      <c r="T26" s="951"/>
      <c r="U26" s="951"/>
    </row>
    <row r="27" spans="3:23" s="67" customFormat="1" ht="16.5" customHeight="1" x14ac:dyDescent="0.25">
      <c r="C27" s="262"/>
      <c r="D27" s="103"/>
      <c r="E27" s="255"/>
      <c r="F27" s="553" t="s">
        <v>317</v>
      </c>
      <c r="G27" s="878"/>
      <c r="H27" s="879"/>
      <c r="I27" s="880"/>
      <c r="J27" s="103" t="s">
        <v>311</v>
      </c>
      <c r="L27" s="133" t="s">
        <v>323</v>
      </c>
      <c r="M27" s="376"/>
      <c r="N27" s="376"/>
      <c r="O27" s="376"/>
      <c r="P27" s="400"/>
      <c r="Q27" s="400"/>
      <c r="R27" s="400"/>
      <c r="S27" s="77"/>
    </row>
    <row r="28" spans="3:23" ht="16.5" customHeight="1" x14ac:dyDescent="0.25">
      <c r="C28" s="269"/>
      <c r="D28" s="103"/>
      <c r="E28" s="257"/>
      <c r="F28" s="100"/>
      <c r="G28" s="104"/>
      <c r="H28" s="104"/>
      <c r="I28" s="104"/>
      <c r="J28" s="44"/>
      <c r="L28" s="145"/>
      <c r="M28" s="32"/>
      <c r="N28" s="32"/>
      <c r="O28" s="32"/>
      <c r="P28" s="90"/>
      <c r="Q28" s="90"/>
      <c r="R28" s="90"/>
      <c r="S28" s="18"/>
    </row>
    <row r="29" spans="3:23" x14ac:dyDescent="0.25">
      <c r="D29" s="8" t="s">
        <v>327</v>
      </c>
    </row>
    <row r="30" spans="3:23" ht="13.5" customHeight="1" x14ac:dyDescent="0.25">
      <c r="C30" s="269">
        <f>C25+0.01</f>
        <v>6.0799999999999992</v>
      </c>
      <c r="D30" s="125" t="s">
        <v>328</v>
      </c>
      <c r="E30" s="134"/>
      <c r="F30" s="13"/>
      <c r="G30" s="13"/>
      <c r="H30" s="13"/>
      <c r="I30" s="13"/>
      <c r="J30" s="13"/>
      <c r="K30" s="13"/>
      <c r="L30" s="13"/>
      <c r="M30" s="13"/>
      <c r="N30" s="13"/>
      <c r="O30" s="13"/>
      <c r="P30" s="13"/>
      <c r="Q30" s="13"/>
      <c r="R30" s="13"/>
      <c r="S30" s="13"/>
      <c r="T30" s="13"/>
      <c r="U30" s="13"/>
      <c r="V30" s="13"/>
      <c r="W30" s="13"/>
    </row>
    <row r="31" spans="3:23" x14ac:dyDescent="0.25">
      <c r="D31" s="103"/>
      <c r="E31" s="124">
        <v>1</v>
      </c>
      <c r="F31" s="103" t="s">
        <v>143</v>
      </c>
      <c r="G31" s="103"/>
      <c r="H31" s="103"/>
      <c r="I31" s="103"/>
      <c r="J31" s="103"/>
      <c r="K31" s="103"/>
      <c r="L31" s="103"/>
      <c r="M31" s="103"/>
      <c r="N31" s="103"/>
      <c r="O31" s="103"/>
      <c r="P31" s="103"/>
      <c r="Q31" s="103"/>
      <c r="R31" s="103"/>
      <c r="S31" s="103"/>
      <c r="T31" s="103"/>
      <c r="U31" s="103"/>
      <c r="V31" s="103"/>
      <c r="W31" s="103"/>
    </row>
    <row r="32" spans="3:23" x14ac:dyDescent="0.25">
      <c r="D32" s="103"/>
      <c r="E32" s="124">
        <v>2</v>
      </c>
      <c r="F32" s="103" t="s">
        <v>176</v>
      </c>
      <c r="G32" s="103"/>
      <c r="H32" s="103"/>
      <c r="I32" s="63" t="s">
        <v>144</v>
      </c>
      <c r="J32" s="63">
        <f>C38</f>
        <v>6.0999999999999988</v>
      </c>
      <c r="K32" s="103"/>
      <c r="L32" s="103"/>
      <c r="M32" s="103"/>
      <c r="N32" s="103"/>
      <c r="O32" s="103"/>
      <c r="P32" s="103"/>
      <c r="Q32" s="103"/>
      <c r="R32" s="103"/>
      <c r="S32" s="103"/>
      <c r="T32" s="103"/>
      <c r="U32" s="103"/>
      <c r="V32" s="103"/>
      <c r="W32" s="103"/>
    </row>
    <row r="33" spans="3:23" x14ac:dyDescent="0.25">
      <c r="D33" s="103"/>
      <c r="E33" s="124"/>
      <c r="F33" s="103"/>
      <c r="G33" s="103"/>
      <c r="H33" s="103"/>
      <c r="I33" s="287"/>
      <c r="J33" s="287"/>
      <c r="K33" s="103"/>
      <c r="L33" s="103"/>
      <c r="M33" s="103"/>
      <c r="N33" s="103"/>
      <c r="O33" s="103"/>
      <c r="P33" s="103"/>
      <c r="Q33" s="103"/>
      <c r="R33" s="103"/>
      <c r="S33" s="103"/>
      <c r="T33" s="103"/>
      <c r="U33" s="103"/>
      <c r="V33" s="103"/>
      <c r="W33" s="103"/>
    </row>
    <row r="34" spans="3:23" x14ac:dyDescent="0.25">
      <c r="C34" s="269">
        <f>C30+0.01</f>
        <v>6.089999999999999</v>
      </c>
      <c r="D34" s="103" t="s">
        <v>329</v>
      </c>
      <c r="E34" s="124"/>
      <c r="F34" s="103"/>
      <c r="G34" s="103"/>
      <c r="H34" s="103"/>
      <c r="I34" s="287"/>
      <c r="J34" s="287"/>
      <c r="K34" s="103"/>
      <c r="L34" s="103"/>
      <c r="M34" s="103"/>
      <c r="N34" s="103"/>
      <c r="O34" s="103"/>
      <c r="P34" s="103"/>
      <c r="Q34" s="103"/>
      <c r="R34" s="103"/>
      <c r="S34" s="103"/>
      <c r="T34" s="103"/>
      <c r="U34" s="103"/>
      <c r="V34" s="103"/>
      <c r="W34" s="103"/>
    </row>
    <row r="35" spans="3:23" s="67" customFormat="1" x14ac:dyDescent="0.25">
      <c r="D35" s="103"/>
      <c r="E35" s="255"/>
      <c r="F35" s="553" t="s">
        <v>317</v>
      </c>
      <c r="G35" s="878"/>
      <c r="H35" s="879"/>
      <c r="I35" s="880"/>
      <c r="J35" s="103" t="s">
        <v>311</v>
      </c>
      <c r="L35" s="133" t="s">
        <v>323</v>
      </c>
      <c r="M35" s="376"/>
      <c r="N35" s="376"/>
      <c r="O35" s="376"/>
      <c r="P35" s="400"/>
      <c r="Q35" s="400"/>
      <c r="R35" s="400"/>
      <c r="S35" s="77"/>
      <c r="T35" s="103"/>
      <c r="U35" s="103"/>
      <c r="V35" s="103"/>
      <c r="W35" s="103"/>
    </row>
    <row r="36" spans="3:23" x14ac:dyDescent="0.25">
      <c r="D36" s="103"/>
      <c r="E36" s="257"/>
      <c r="F36" s="100"/>
      <c r="G36" s="104"/>
      <c r="H36" s="104"/>
      <c r="I36" s="104"/>
      <c r="J36" s="44"/>
      <c r="L36" s="103"/>
      <c r="M36" s="103"/>
      <c r="N36" s="103"/>
      <c r="O36" s="103"/>
      <c r="P36" s="103"/>
      <c r="Q36" s="103"/>
      <c r="R36" s="103"/>
      <c r="S36" s="103"/>
      <c r="T36" s="103"/>
      <c r="U36" s="103"/>
      <c r="V36" s="103"/>
      <c r="W36" s="103"/>
    </row>
    <row r="37" spans="3:23" x14ac:dyDescent="0.25">
      <c r="D37" s="102" t="s">
        <v>330</v>
      </c>
      <c r="E37" s="257"/>
      <c r="F37" s="100"/>
      <c r="G37" s="104"/>
      <c r="H37" s="104"/>
      <c r="I37" s="104"/>
      <c r="J37" s="44"/>
      <c r="L37" s="103"/>
      <c r="M37" s="103"/>
      <c r="N37" s="103"/>
      <c r="O37" s="103"/>
      <c r="P37" s="103"/>
      <c r="Q37" s="103"/>
      <c r="R37" s="103"/>
      <c r="S37" s="103"/>
      <c r="T37" s="103"/>
      <c r="U37" s="103"/>
      <c r="V37" s="103"/>
      <c r="W37" s="103"/>
    </row>
    <row r="38" spans="3:23" x14ac:dyDescent="0.25">
      <c r="C38" s="269">
        <f>C34+0.01</f>
        <v>6.0999999999999988</v>
      </c>
      <c r="D38" s="125" t="s">
        <v>331</v>
      </c>
      <c r="E38" s="134"/>
      <c r="F38" s="13"/>
      <c r="G38" s="13"/>
      <c r="H38" s="13"/>
      <c r="I38" s="13"/>
      <c r="J38" s="13"/>
      <c r="K38" s="13"/>
      <c r="L38" s="103"/>
      <c r="M38" s="103"/>
      <c r="N38" s="103"/>
      <c r="O38" s="103"/>
      <c r="P38" s="103"/>
      <c r="Q38" s="103"/>
      <c r="R38" s="103"/>
      <c r="S38" s="103"/>
      <c r="T38" s="103"/>
      <c r="U38" s="103"/>
      <c r="V38" s="103"/>
      <c r="W38" s="103"/>
    </row>
    <row r="39" spans="3:23" x14ac:dyDescent="0.25">
      <c r="D39" s="103"/>
      <c r="E39" s="124">
        <v>1</v>
      </c>
      <c r="F39" s="103" t="s">
        <v>143</v>
      </c>
      <c r="G39" s="103"/>
      <c r="H39" s="103"/>
      <c r="I39" s="103"/>
      <c r="J39" s="103"/>
      <c r="K39" s="103"/>
      <c r="L39" s="103"/>
      <c r="M39" s="103"/>
      <c r="N39" s="103"/>
      <c r="O39" s="103"/>
      <c r="P39" s="103"/>
      <c r="Q39" s="103"/>
      <c r="R39" s="103"/>
      <c r="S39" s="103"/>
      <c r="T39" s="103"/>
      <c r="U39" s="103"/>
      <c r="V39" s="103"/>
      <c r="W39" s="103"/>
    </row>
    <row r="40" spans="3:23" x14ac:dyDescent="0.25">
      <c r="D40" s="103"/>
      <c r="E40" s="124">
        <v>2</v>
      </c>
      <c r="F40" s="103" t="s">
        <v>176</v>
      </c>
      <c r="G40" s="103"/>
      <c r="H40" s="103"/>
      <c r="I40" s="63" t="s">
        <v>144</v>
      </c>
      <c r="J40" s="63" t="s">
        <v>313</v>
      </c>
      <c r="K40" s="103"/>
      <c r="L40" s="103"/>
      <c r="M40" s="103"/>
      <c r="N40" s="103"/>
      <c r="O40" s="103"/>
      <c r="P40" s="103"/>
      <c r="Q40" s="103"/>
      <c r="R40" s="103"/>
      <c r="S40" s="103"/>
      <c r="T40" s="103"/>
      <c r="U40" s="103"/>
      <c r="V40" s="103"/>
      <c r="W40" s="103"/>
    </row>
    <row r="41" spans="3:23" x14ac:dyDescent="0.25">
      <c r="D41" s="103"/>
      <c r="E41" s="124"/>
      <c r="F41" s="103"/>
      <c r="G41" s="103"/>
      <c r="H41" s="103"/>
      <c r="I41" s="287"/>
      <c r="J41" s="287"/>
      <c r="K41" s="103"/>
      <c r="L41" s="103"/>
      <c r="M41" s="103"/>
      <c r="N41" s="103"/>
      <c r="O41" s="103"/>
      <c r="P41" s="103"/>
      <c r="Q41" s="103"/>
      <c r="R41" s="103"/>
      <c r="S41" s="103"/>
      <c r="T41" s="103"/>
      <c r="U41" s="103"/>
      <c r="V41" s="103"/>
      <c r="W41" s="103"/>
    </row>
    <row r="42" spans="3:23" x14ac:dyDescent="0.25">
      <c r="C42" s="269">
        <f>C38+0.01</f>
        <v>6.1099999999999985</v>
      </c>
      <c r="D42" s="103" t="s">
        <v>332</v>
      </c>
      <c r="E42" s="124"/>
      <c r="F42" s="103"/>
      <c r="G42" s="103"/>
      <c r="H42" s="103"/>
      <c r="I42" s="287"/>
      <c r="J42" s="287"/>
      <c r="K42" s="103"/>
      <c r="L42" s="103"/>
      <c r="M42" s="103"/>
      <c r="N42" s="103"/>
      <c r="O42" s="103"/>
      <c r="P42" s="103"/>
      <c r="Q42" s="103"/>
      <c r="R42" s="103"/>
      <c r="S42" s="103"/>
      <c r="T42" s="103"/>
      <c r="U42" s="103"/>
      <c r="V42" s="103"/>
      <c r="W42" s="103"/>
    </row>
    <row r="43" spans="3:23" x14ac:dyDescent="0.25">
      <c r="C43" s="269"/>
      <c r="D43" s="103"/>
      <c r="E43" s="124"/>
      <c r="F43" s="103"/>
      <c r="G43" s="103"/>
      <c r="H43" s="103"/>
      <c r="I43" s="287"/>
      <c r="J43" s="287"/>
      <c r="K43" s="103"/>
      <c r="L43" s="103"/>
      <c r="M43" s="103"/>
      <c r="N43" s="103"/>
      <c r="O43" s="103"/>
      <c r="P43" s="103"/>
      <c r="Q43" s="103"/>
      <c r="R43" s="103"/>
      <c r="S43" s="103"/>
      <c r="T43" s="103"/>
      <c r="U43" s="103"/>
      <c r="V43" s="103"/>
      <c r="W43" s="103"/>
    </row>
    <row r="44" spans="3:23" s="67" customFormat="1" x14ac:dyDescent="0.25">
      <c r="D44" s="103"/>
      <c r="E44" s="255"/>
      <c r="F44" s="553" t="s">
        <v>317</v>
      </c>
      <c r="G44" s="878"/>
      <c r="H44" s="879"/>
      <c r="I44" s="880"/>
      <c r="J44" s="103" t="s">
        <v>311</v>
      </c>
      <c r="L44" s="133" t="s">
        <v>323</v>
      </c>
      <c r="M44" s="376"/>
      <c r="N44" s="376"/>
      <c r="O44" s="376"/>
      <c r="P44" s="400"/>
      <c r="Q44" s="400"/>
      <c r="R44" s="400"/>
      <c r="S44" s="77"/>
      <c r="T44" s="103"/>
      <c r="U44" s="103"/>
      <c r="V44" s="103"/>
      <c r="W44" s="103"/>
    </row>
    <row r="45" spans="3:23" x14ac:dyDescent="0.25">
      <c r="D45" s="103"/>
      <c r="E45" s="124"/>
      <c r="F45" s="103"/>
      <c r="G45" s="103"/>
      <c r="H45" s="103"/>
      <c r="I45" s="287"/>
      <c r="J45" s="287"/>
      <c r="K45" s="103"/>
      <c r="L45" s="103"/>
      <c r="M45" s="103"/>
      <c r="N45" s="103"/>
      <c r="O45" s="103"/>
      <c r="P45" s="103"/>
      <c r="Q45" s="103"/>
      <c r="R45" s="103"/>
      <c r="S45" s="103"/>
      <c r="T45" s="103"/>
      <c r="U45" s="103"/>
      <c r="V45" s="103"/>
      <c r="W45" s="103"/>
    </row>
  </sheetData>
  <mergeCells count="2">
    <mergeCell ref="D16:U17"/>
    <mergeCell ref="D25:U26"/>
  </mergeCells>
  <pageMargins left="0.25" right="0.25" top="0.75" bottom="0.75" header="0.3" footer="0.3"/>
  <pageSetup paperSize="9" scale="92" orientation="portrait" horizontalDpi="4294967292" verticalDpi="4294967292"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Y46"/>
  <sheetViews>
    <sheetView showGridLines="0" view="pageBreakPreview" topLeftCell="A19" zoomScaleNormal="71" zoomScaleSheetLayoutView="100" workbookViewId="0">
      <selection activeCell="K25" sqref="K25"/>
    </sheetView>
  </sheetViews>
  <sheetFormatPr defaultColWidth="4.33203125" defaultRowHeight="11.5" x14ac:dyDescent="0.25"/>
  <cols>
    <col min="1" max="1" width="4.33203125" style="414"/>
    <col min="2" max="2" width="4.33203125" style="85"/>
    <col min="3" max="10" width="4.33203125" style="9"/>
    <col min="11" max="11" width="8.75" style="9" customWidth="1"/>
    <col min="12" max="12" width="4.33203125" style="67"/>
    <col min="13" max="14" width="4.33203125" style="135"/>
    <col min="15" max="16" width="4.33203125" style="67"/>
    <col min="17" max="18" width="4.33203125" style="135"/>
    <col min="19" max="19" width="4.33203125" style="67"/>
    <col min="20" max="20" width="4.33203125" style="9"/>
    <col min="21" max="51" width="4.33203125" style="67"/>
    <col min="52" max="16384" width="4.33203125" style="9"/>
  </cols>
  <sheetData>
    <row r="1" spans="1:51" ht="16.5" customHeight="1" x14ac:dyDescent="0.25">
      <c r="B1" s="8" t="s">
        <v>333</v>
      </c>
      <c r="C1" s="8"/>
      <c r="D1" s="8"/>
      <c r="E1" s="8"/>
      <c r="F1" s="8"/>
      <c r="G1" s="8"/>
      <c r="H1" s="8"/>
      <c r="I1" s="8"/>
      <c r="J1" s="8"/>
      <c r="K1" s="8"/>
      <c r="L1" s="16"/>
      <c r="M1" s="138"/>
      <c r="N1" s="138"/>
      <c r="O1" s="16"/>
      <c r="P1" s="16"/>
      <c r="Q1" s="138"/>
      <c r="R1" s="138"/>
      <c r="S1" s="16"/>
    </row>
    <row r="2" spans="1:51" ht="16.5" customHeight="1" x14ac:dyDescent="0.25">
      <c r="B2" s="68" t="s">
        <v>334</v>
      </c>
      <c r="C2" s="73"/>
      <c r="D2" s="73"/>
      <c r="E2" s="73"/>
      <c r="F2" s="73"/>
      <c r="G2" s="73"/>
      <c r="H2" s="73"/>
      <c r="I2" s="73"/>
      <c r="J2" s="73"/>
      <c r="K2" s="73"/>
      <c r="L2" s="125"/>
      <c r="M2" s="124"/>
      <c r="N2" s="124"/>
      <c r="O2" s="125"/>
      <c r="P2" s="125"/>
      <c r="Q2" s="124"/>
      <c r="R2" s="124"/>
      <c r="S2" s="125"/>
    </row>
    <row r="3" spans="1:51" ht="16.5" customHeight="1" x14ac:dyDescent="0.25">
      <c r="A3" s="74"/>
      <c r="C3" s="15"/>
      <c r="D3" s="15"/>
      <c r="E3" s="15"/>
      <c r="F3" s="15"/>
      <c r="G3" s="15"/>
      <c r="H3" s="15"/>
      <c r="I3" s="15"/>
      <c r="J3" s="15"/>
      <c r="K3" s="67"/>
    </row>
    <row r="4" spans="1:51" ht="16.5" customHeight="1" x14ac:dyDescent="0.25">
      <c r="A4" s="881">
        <v>7.01</v>
      </c>
      <c r="B4" s="1269" t="s">
        <v>335</v>
      </c>
      <c r="C4" s="1269"/>
      <c r="D4" s="1269"/>
      <c r="E4" s="1269"/>
      <c r="F4" s="1269"/>
      <c r="G4" s="1269"/>
      <c r="H4" s="1269"/>
      <c r="I4" s="1269"/>
      <c r="J4" s="1269"/>
      <c r="K4" s="1269"/>
      <c r="L4" s="882"/>
      <c r="M4" s="489"/>
      <c r="N4" s="489"/>
      <c r="O4" s="490"/>
      <c r="P4" s="490"/>
      <c r="Q4" s="489"/>
      <c r="R4" s="489"/>
      <c r="S4" s="883"/>
      <c r="T4" s="39"/>
    </row>
    <row r="5" spans="1:51" ht="16.5" customHeight="1" x14ac:dyDescent="0.25">
      <c r="A5" s="884"/>
      <c r="B5" s="1068"/>
      <c r="C5" s="1068"/>
      <c r="D5" s="1068"/>
      <c r="E5" s="1068"/>
      <c r="F5" s="1068"/>
      <c r="G5" s="1068"/>
      <c r="H5" s="1068"/>
      <c r="I5" s="1068"/>
      <c r="J5" s="1068"/>
      <c r="K5" s="1068"/>
      <c r="L5" s="885"/>
      <c r="M5" s="154" t="s">
        <v>317</v>
      </c>
      <c r="N5" s="154"/>
      <c r="O5" s="886"/>
      <c r="P5" s="154"/>
      <c r="Q5" s="154" t="s">
        <v>311</v>
      </c>
      <c r="R5" s="154"/>
      <c r="S5" s="492"/>
    </row>
    <row r="6" spans="1:51" ht="16.5" customHeight="1" x14ac:dyDescent="0.25">
      <c r="A6" s="884"/>
      <c r="B6" s="71" t="s">
        <v>336</v>
      </c>
      <c r="C6" s="312"/>
      <c r="D6" s="312"/>
      <c r="E6" s="312"/>
      <c r="F6" s="312"/>
      <c r="G6" s="312"/>
      <c r="H6" s="312"/>
      <c r="I6" s="1"/>
      <c r="J6" s="1"/>
      <c r="K6" s="26"/>
      <c r="L6" s="885"/>
      <c r="M6" s="154"/>
      <c r="N6" s="154"/>
      <c r="O6" s="154"/>
      <c r="P6" s="154"/>
      <c r="Q6" s="154"/>
      <c r="R6" s="154"/>
      <c r="S6" s="492"/>
    </row>
    <row r="7" spans="1:51" ht="16.5" customHeight="1" x14ac:dyDescent="0.25">
      <c r="A7" s="887"/>
      <c r="B7" s="701" t="s">
        <v>337</v>
      </c>
      <c r="C7" s="702"/>
      <c r="D7" s="702"/>
      <c r="E7" s="702"/>
      <c r="F7" s="702"/>
      <c r="G7" s="702"/>
      <c r="H7" s="702"/>
      <c r="I7" s="3"/>
      <c r="J7" s="3"/>
      <c r="K7" s="3"/>
      <c r="L7" s="639" t="s">
        <v>338</v>
      </c>
      <c r="M7" s="703"/>
      <c r="N7" s="704"/>
      <c r="O7" s="704"/>
      <c r="P7" s="704"/>
      <c r="Q7" s="705"/>
      <c r="R7" s="705"/>
      <c r="S7" s="640"/>
    </row>
    <row r="8" spans="1:51" ht="16.5" customHeight="1" x14ac:dyDescent="0.25">
      <c r="A8" s="881">
        <v>7.02</v>
      </c>
      <c r="B8" s="418" t="s">
        <v>339</v>
      </c>
      <c r="C8" s="417"/>
      <c r="D8" s="417"/>
      <c r="E8" s="417"/>
      <c r="F8" s="417"/>
      <c r="G8" s="417"/>
      <c r="H8" s="417"/>
      <c r="I8" s="417"/>
      <c r="J8" s="417"/>
      <c r="K8" s="417"/>
      <c r="L8" s="888"/>
      <c r="M8" s="470"/>
      <c r="N8" s="470"/>
      <c r="O8" s="496"/>
      <c r="P8" s="496"/>
      <c r="Q8" s="470"/>
      <c r="R8" s="470"/>
      <c r="S8" s="889"/>
    </row>
    <row r="9" spans="1:51" ht="16.5" customHeight="1" x14ac:dyDescent="0.25">
      <c r="A9" s="890"/>
      <c r="B9" s="71" t="s">
        <v>336</v>
      </c>
      <c r="C9" s="312"/>
      <c r="D9" s="312"/>
      <c r="E9" s="312"/>
      <c r="F9" s="312"/>
      <c r="G9" s="312"/>
      <c r="H9" s="312"/>
      <c r="I9" s="28"/>
      <c r="J9" s="28"/>
      <c r="K9" s="28"/>
      <c r="L9" s="885"/>
      <c r="M9" s="154"/>
      <c r="N9" s="154"/>
      <c r="O9" s="112"/>
      <c r="P9" s="112"/>
      <c r="Q9" s="154"/>
      <c r="R9" s="154"/>
      <c r="S9" s="153"/>
    </row>
    <row r="10" spans="1:51" ht="16.5" customHeight="1" x14ac:dyDescent="0.25">
      <c r="A10" s="890"/>
      <c r="B10" s="71" t="s">
        <v>337</v>
      </c>
      <c r="C10" s="312"/>
      <c r="D10" s="312"/>
      <c r="E10" s="312"/>
      <c r="F10" s="312"/>
      <c r="G10" s="312"/>
      <c r="H10" s="312"/>
      <c r="I10" s="28"/>
      <c r="J10" s="28"/>
      <c r="K10" s="28"/>
      <c r="L10" s="885"/>
      <c r="M10" s="154"/>
      <c r="N10" s="154"/>
      <c r="O10" s="112"/>
      <c r="P10" s="112"/>
      <c r="Q10" s="154"/>
      <c r="R10" s="154"/>
      <c r="S10" s="153"/>
    </row>
    <row r="11" spans="1:51" ht="16.5" customHeight="1" x14ac:dyDescent="0.25">
      <c r="A11" s="887"/>
      <c r="B11" s="331" t="s">
        <v>147</v>
      </c>
      <c r="C11" s="3" t="s">
        <v>340</v>
      </c>
      <c r="D11" s="2"/>
      <c r="E11" s="2"/>
      <c r="F11" s="2"/>
      <c r="G11" s="2"/>
      <c r="H11" s="2"/>
      <c r="I11" s="2"/>
      <c r="J11" s="2"/>
      <c r="K11" s="2"/>
      <c r="L11" s="885"/>
      <c r="M11" s="154" t="s">
        <v>317</v>
      </c>
      <c r="N11" s="154"/>
      <c r="O11" s="886"/>
      <c r="P11" s="154"/>
      <c r="Q11" s="154" t="s">
        <v>311</v>
      </c>
      <c r="R11" s="154"/>
      <c r="S11" s="411"/>
    </row>
    <row r="12" spans="1:51" s="27" customFormat="1" ht="16.5" customHeight="1" x14ac:dyDescent="0.35">
      <c r="A12" s="891"/>
      <c r="B12" s="329" t="s">
        <v>161</v>
      </c>
      <c r="C12" s="27" t="s">
        <v>341</v>
      </c>
      <c r="D12" s="26"/>
      <c r="E12" s="26"/>
      <c r="F12" s="26"/>
      <c r="G12" s="26"/>
      <c r="H12" s="26"/>
      <c r="I12" s="26"/>
      <c r="J12" s="26"/>
      <c r="K12" s="917"/>
      <c r="L12" s="493"/>
      <c r="M12" s="388" t="s">
        <v>317</v>
      </c>
      <c r="N12" s="388"/>
      <c r="O12" s="892"/>
      <c r="P12" s="388"/>
      <c r="Q12" s="388" t="s">
        <v>311</v>
      </c>
      <c r="R12" s="388"/>
      <c r="S12" s="497"/>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row>
    <row r="13" spans="1:51" s="27" customFormat="1" ht="16.5" customHeight="1" x14ac:dyDescent="0.35">
      <c r="A13" s="891"/>
      <c r="B13" s="329" t="s">
        <v>172</v>
      </c>
      <c r="C13" s="27" t="s">
        <v>342</v>
      </c>
      <c r="D13" s="26"/>
      <c r="E13" s="26"/>
      <c r="F13" s="26"/>
      <c r="G13" s="26"/>
      <c r="H13" s="26"/>
      <c r="I13" s="26"/>
      <c r="J13" s="26"/>
      <c r="K13" s="26"/>
      <c r="L13" s="885"/>
      <c r="M13" s="388" t="s">
        <v>317</v>
      </c>
      <c r="N13" s="388"/>
      <c r="O13" s="892"/>
      <c r="P13" s="388"/>
      <c r="Q13" s="388" t="s">
        <v>311</v>
      </c>
      <c r="R13" s="388"/>
      <c r="S13" s="497"/>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row>
    <row r="14" spans="1:51" s="27" customFormat="1" ht="16.5" customHeight="1" x14ac:dyDescent="0.35">
      <c r="A14" s="891"/>
      <c r="B14" s="329" t="s">
        <v>343</v>
      </c>
      <c r="C14" s="27" t="s">
        <v>344</v>
      </c>
      <c r="D14" s="26"/>
      <c r="E14" s="26"/>
      <c r="F14" s="26"/>
      <c r="G14" s="26"/>
      <c r="H14" s="26"/>
      <c r="I14" s="26"/>
      <c r="J14" s="26"/>
      <c r="K14" s="26"/>
      <c r="L14" s="885"/>
      <c r="M14" s="388" t="s">
        <v>317</v>
      </c>
      <c r="N14" s="388"/>
      <c r="O14" s="892"/>
      <c r="P14" s="388"/>
      <c r="Q14" s="388" t="s">
        <v>311</v>
      </c>
      <c r="R14" s="388"/>
      <c r="S14" s="497"/>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row>
    <row r="15" spans="1:51" s="27" customFormat="1" ht="16.5" customHeight="1" x14ac:dyDescent="0.35">
      <c r="A15" s="893"/>
      <c r="B15" s="329" t="s">
        <v>345</v>
      </c>
      <c r="C15" s="27" t="s">
        <v>346</v>
      </c>
      <c r="D15" s="26"/>
      <c r="E15" s="26"/>
      <c r="F15" s="26"/>
      <c r="G15" s="26"/>
      <c r="H15" s="26"/>
      <c r="I15" s="26"/>
      <c r="J15" s="26"/>
      <c r="K15" s="26"/>
      <c r="L15" s="885"/>
      <c r="M15" s="388" t="s">
        <v>317</v>
      </c>
      <c r="N15" s="388"/>
      <c r="O15" s="892"/>
      <c r="P15" s="388"/>
      <c r="Q15" s="388" t="s">
        <v>311</v>
      </c>
      <c r="R15" s="388"/>
      <c r="S15" s="497"/>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2"/>
      <c r="AT15" s="122"/>
      <c r="AU15" s="122"/>
      <c r="AV15" s="122"/>
      <c r="AW15" s="122"/>
      <c r="AX15" s="122"/>
      <c r="AY15" s="122"/>
    </row>
    <row r="16" spans="1:51" s="27" customFormat="1" ht="16.5" customHeight="1" x14ac:dyDescent="0.35">
      <c r="A16" s="891"/>
      <c r="B16" s="329" t="s">
        <v>347</v>
      </c>
      <c r="C16" s="27" t="s">
        <v>348</v>
      </c>
      <c r="D16" s="26"/>
      <c r="E16" s="26"/>
      <c r="F16" s="26"/>
      <c r="G16" s="26"/>
      <c r="H16" s="26"/>
      <c r="I16" s="26"/>
      <c r="J16" s="26"/>
      <c r="K16" s="26"/>
      <c r="L16" s="885"/>
      <c r="M16" s="388" t="s">
        <v>317</v>
      </c>
      <c r="N16" s="388"/>
      <c r="O16" s="892"/>
      <c r="P16" s="388"/>
      <c r="Q16" s="388" t="s">
        <v>311</v>
      </c>
      <c r="R16" s="388"/>
      <c r="S16" s="497"/>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row>
    <row r="17" spans="1:51" s="27" customFormat="1" ht="16.5" customHeight="1" x14ac:dyDescent="0.35">
      <c r="A17" s="894"/>
      <c r="B17" s="329" t="s">
        <v>349</v>
      </c>
      <c r="C17" s="27" t="s">
        <v>350</v>
      </c>
      <c r="D17" s="26"/>
      <c r="E17" s="26"/>
      <c r="F17" s="26"/>
      <c r="G17" s="26"/>
      <c r="H17" s="26"/>
      <c r="I17" s="26"/>
      <c r="J17" s="26"/>
      <c r="K17" s="26"/>
      <c r="L17" s="885"/>
      <c r="M17" s="388" t="s">
        <v>317</v>
      </c>
      <c r="N17" s="388"/>
      <c r="O17" s="892"/>
      <c r="P17" s="388"/>
      <c r="Q17" s="388" t="s">
        <v>311</v>
      </c>
      <c r="R17" s="388"/>
      <c r="S17" s="497"/>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row>
    <row r="18" spans="1:51" s="27" customFormat="1" ht="16.5" customHeight="1" x14ac:dyDescent="0.35">
      <c r="A18" s="894"/>
      <c r="B18" s="1273" t="str">
        <f>"CATI VALIDATION: IF "&amp;A8&amp;" a+c+e+f+g+h+i=0 BLOCKING MESSAGE: The amount for all expenses in a household cannot be 0"</f>
        <v>CATI VALIDATION: IF 7.02 a+c+e+f+g+h+i=0 BLOCKING MESSAGE: The amount for all expenses in a household cannot be 0</v>
      </c>
      <c r="C18" s="1273"/>
      <c r="D18" s="1273"/>
      <c r="E18" s="1273"/>
      <c r="F18" s="1273"/>
      <c r="G18" s="1273"/>
      <c r="H18" s="1273"/>
      <c r="I18" s="1273"/>
      <c r="J18" s="1273"/>
      <c r="K18" s="26"/>
      <c r="L18" s="885"/>
      <c r="M18" s="388"/>
      <c r="N18" s="388"/>
      <c r="O18" s="706"/>
      <c r="P18" s="388"/>
      <c r="Q18" s="388"/>
      <c r="R18" s="388"/>
      <c r="S18" s="497"/>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row>
    <row r="19" spans="1:51" s="27" customFormat="1" ht="16.5" customHeight="1" x14ac:dyDescent="0.35">
      <c r="A19" s="641"/>
      <c r="B19" s="1274"/>
      <c r="C19" s="1274"/>
      <c r="D19" s="1274"/>
      <c r="E19" s="1274"/>
      <c r="F19" s="1274"/>
      <c r="G19" s="1274"/>
      <c r="H19" s="1274"/>
      <c r="I19" s="1274"/>
      <c r="J19" s="1274"/>
      <c r="K19" s="707"/>
      <c r="L19" s="639" t="s">
        <v>338</v>
      </c>
      <c r="M19" s="703"/>
      <c r="N19" s="704"/>
      <c r="O19" s="704"/>
      <c r="P19" s="704"/>
      <c r="Q19" s="705"/>
      <c r="R19" s="705"/>
      <c r="S19" s="640"/>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2"/>
      <c r="AW19" s="122"/>
      <c r="AX19" s="122"/>
      <c r="AY19" s="122"/>
    </row>
    <row r="20" spans="1:51" s="27" customFormat="1" ht="16.5" customHeight="1" x14ac:dyDescent="0.35">
      <c r="A20" s="895">
        <v>7.0299999999999994</v>
      </c>
      <c r="B20" s="27" t="s">
        <v>351</v>
      </c>
      <c r="C20" s="2"/>
      <c r="D20" s="2"/>
      <c r="E20" s="2"/>
      <c r="F20" s="2"/>
      <c r="G20" s="2"/>
      <c r="H20" s="2"/>
      <c r="I20" s="2"/>
      <c r="J20" s="2"/>
      <c r="K20" s="285"/>
      <c r="L20" s="491"/>
      <c r="M20" s="388"/>
      <c r="N20" s="388"/>
      <c r="O20" s="272"/>
      <c r="P20" s="272"/>
      <c r="Q20" s="388"/>
      <c r="R20" s="388"/>
      <c r="S20" s="497"/>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2"/>
      <c r="AW20" s="122"/>
      <c r="AX20" s="122"/>
      <c r="AY20" s="122"/>
    </row>
    <row r="21" spans="1:51" s="27" customFormat="1" ht="16.5" customHeight="1" x14ac:dyDescent="0.25">
      <c r="A21" s="895"/>
      <c r="B21" s="71" t="s">
        <v>336</v>
      </c>
      <c r="C21" s="312"/>
      <c r="D21" s="312"/>
      <c r="E21" s="312"/>
      <c r="F21" s="312"/>
      <c r="G21" s="312"/>
      <c r="H21" s="312"/>
      <c r="I21" s="2"/>
      <c r="J21" s="2"/>
      <c r="K21" s="285"/>
      <c r="L21" s="491"/>
      <c r="M21" s="388"/>
      <c r="N21" s="388"/>
      <c r="O21" s="272"/>
      <c r="P21" s="272"/>
      <c r="Q21" s="388"/>
      <c r="R21" s="388"/>
      <c r="S21" s="497"/>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2"/>
      <c r="AW21" s="122"/>
      <c r="AX21" s="122"/>
      <c r="AY21" s="122"/>
    </row>
    <row r="22" spans="1:51" s="27" customFormat="1" ht="16.5" customHeight="1" x14ac:dyDescent="0.25">
      <c r="A22" s="895"/>
      <c r="B22" s="71" t="s">
        <v>337</v>
      </c>
      <c r="C22" s="312"/>
      <c r="D22" s="312"/>
      <c r="E22" s="312"/>
      <c r="F22" s="312"/>
      <c r="G22" s="312"/>
      <c r="H22" s="312"/>
      <c r="I22" s="2"/>
      <c r="J22" s="2"/>
      <c r="K22" s="285"/>
      <c r="L22" s="491"/>
      <c r="M22" s="388"/>
      <c r="N22" s="388"/>
      <c r="O22" s="272"/>
      <c r="P22" s="272"/>
      <c r="Q22" s="388"/>
      <c r="R22" s="388"/>
      <c r="S22" s="497"/>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row>
    <row r="23" spans="1:51" s="27" customFormat="1" ht="16.5" customHeight="1" x14ac:dyDescent="0.35">
      <c r="A23" s="896"/>
      <c r="B23" s="329" t="s">
        <v>147</v>
      </c>
      <c r="C23" s="27" t="s">
        <v>352</v>
      </c>
      <c r="D23" s="310"/>
      <c r="E23" s="310"/>
      <c r="F23" s="2"/>
      <c r="G23" s="2"/>
      <c r="H23" s="2"/>
      <c r="I23" s="2"/>
      <c r="J23" s="2"/>
      <c r="K23" s="285"/>
      <c r="L23" s="491"/>
      <c r="M23" s="388" t="s">
        <v>317</v>
      </c>
      <c r="N23" s="388"/>
      <c r="O23" s="892"/>
      <c r="P23" s="272"/>
      <c r="Q23" s="388" t="s">
        <v>311</v>
      </c>
      <c r="R23" s="388"/>
      <c r="S23" s="497"/>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row>
    <row r="24" spans="1:51" s="27" customFormat="1" ht="16.5" customHeight="1" x14ac:dyDescent="0.35">
      <c r="A24" s="897"/>
      <c r="B24" s="329" t="s">
        <v>154</v>
      </c>
      <c r="C24" s="27" t="s">
        <v>353</v>
      </c>
      <c r="D24" s="26"/>
      <c r="E24" s="26"/>
      <c r="F24" s="26"/>
      <c r="G24" s="26"/>
      <c r="H24" s="26"/>
      <c r="I24" s="26"/>
      <c r="J24" s="26"/>
      <c r="K24" s="26"/>
      <c r="L24" s="491"/>
      <c r="M24" s="388" t="s">
        <v>317</v>
      </c>
      <c r="N24" s="388"/>
      <c r="O24" s="892"/>
      <c r="P24" s="388"/>
      <c r="Q24" s="388" t="s">
        <v>311</v>
      </c>
      <c r="R24" s="388"/>
      <c r="S24" s="497"/>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row>
    <row r="25" spans="1:51" s="27" customFormat="1" ht="16.5" customHeight="1" x14ac:dyDescent="0.35">
      <c r="A25" s="897"/>
      <c r="B25" s="329" t="s">
        <v>354</v>
      </c>
      <c r="C25" s="27" t="s">
        <v>355</v>
      </c>
      <c r="D25" s="26"/>
      <c r="E25" s="26"/>
      <c r="F25" s="26"/>
      <c r="G25" s="26"/>
      <c r="H25" s="26"/>
      <c r="I25" s="26"/>
      <c r="J25" s="26"/>
      <c r="K25" s="917"/>
      <c r="L25" s="493"/>
      <c r="M25" s="388" t="s">
        <v>317</v>
      </c>
      <c r="N25" s="388"/>
      <c r="O25" s="892"/>
      <c r="P25" s="388"/>
      <c r="Q25" s="388" t="s">
        <v>311</v>
      </c>
      <c r="R25" s="388"/>
      <c r="S25" s="497"/>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row>
    <row r="26" spans="1:51" s="27" customFormat="1" ht="16.5" customHeight="1" x14ac:dyDescent="0.35">
      <c r="A26" s="897"/>
      <c r="B26" s="329" t="s">
        <v>347</v>
      </c>
      <c r="C26" s="27" t="s">
        <v>356</v>
      </c>
      <c r="D26" s="80"/>
      <c r="E26" s="80"/>
      <c r="F26" s="80"/>
      <c r="G26" s="80"/>
      <c r="H26" s="80"/>
      <c r="I26" s="80"/>
      <c r="J26" s="80"/>
      <c r="K26" s="311"/>
      <c r="L26" s="491"/>
      <c r="M26" s="388" t="s">
        <v>317</v>
      </c>
      <c r="N26" s="388"/>
      <c r="O26" s="892"/>
      <c r="P26" s="388"/>
      <c r="Q26" s="388" t="s">
        <v>311</v>
      </c>
      <c r="R26" s="388"/>
      <c r="S26" s="497"/>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row>
    <row r="27" spans="1:51" s="27" customFormat="1" ht="16.5" customHeight="1" x14ac:dyDescent="0.35">
      <c r="A27" s="897"/>
      <c r="B27" s="708"/>
      <c r="C27" s="708"/>
      <c r="D27" s="708"/>
      <c r="E27" s="708"/>
      <c r="F27" s="708"/>
      <c r="G27" s="708"/>
      <c r="H27" s="708"/>
      <c r="I27" s="708"/>
      <c r="J27" s="708"/>
      <c r="K27" s="310"/>
      <c r="L27" s="639" t="s">
        <v>338</v>
      </c>
      <c r="M27" s="494"/>
      <c r="N27" s="495"/>
      <c r="O27" s="495"/>
      <c r="P27" s="495"/>
      <c r="Q27" s="350"/>
      <c r="R27" s="350"/>
      <c r="S27" s="41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row>
    <row r="28" spans="1:51" ht="16.5" customHeight="1" x14ac:dyDescent="0.25">
      <c r="A28" s="415"/>
      <c r="B28" s="1270"/>
      <c r="C28" s="1270"/>
      <c r="D28" s="1270"/>
      <c r="E28" s="1270"/>
      <c r="F28" s="1270"/>
      <c r="G28" s="1270"/>
      <c r="H28" s="1270"/>
      <c r="I28" s="1270"/>
      <c r="J28" s="1270"/>
      <c r="K28" s="1271"/>
      <c r="L28" s="498"/>
      <c r="M28" s="499"/>
      <c r="N28" s="499"/>
      <c r="O28" s="500"/>
      <c r="P28" s="500"/>
      <c r="Q28" s="499"/>
      <c r="R28" s="499"/>
      <c r="S28" s="501"/>
    </row>
    <row r="29" spans="1:51" ht="16.5" customHeight="1" x14ac:dyDescent="0.25">
      <c r="A29" s="897">
        <v>7.0399999999999991</v>
      </c>
      <c r="B29" s="1272" t="s">
        <v>357</v>
      </c>
      <c r="C29" s="1272"/>
      <c r="D29" s="1272"/>
      <c r="E29" s="1272"/>
      <c r="F29" s="1272"/>
      <c r="G29" s="1272"/>
      <c r="H29" s="1272"/>
      <c r="I29" s="1272"/>
      <c r="J29" s="1272"/>
      <c r="K29" s="1272"/>
      <c r="L29" s="491"/>
      <c r="M29" s="388" t="s">
        <v>317</v>
      </c>
      <c r="N29" s="388"/>
      <c r="O29" s="892"/>
      <c r="P29" s="388"/>
      <c r="Q29" s="388" t="s">
        <v>311</v>
      </c>
      <c r="R29" s="388"/>
      <c r="S29" s="492"/>
    </row>
    <row r="30" spans="1:51" ht="16.5" customHeight="1" x14ac:dyDescent="0.25">
      <c r="A30" s="895"/>
      <c r="B30" s="71" t="s">
        <v>336</v>
      </c>
      <c r="C30" s="312"/>
      <c r="D30" s="312"/>
      <c r="E30" s="312"/>
      <c r="F30" s="312"/>
      <c r="G30" s="312"/>
      <c r="H30" s="312"/>
      <c r="I30" s="312"/>
      <c r="J30" s="312"/>
      <c r="K30" s="194"/>
      <c r="L30" s="491"/>
      <c r="S30" s="497"/>
    </row>
    <row r="31" spans="1:51" ht="16.5" customHeight="1" x14ac:dyDescent="0.25">
      <c r="A31" s="642"/>
      <c r="B31" s="701" t="s">
        <v>337</v>
      </c>
      <c r="C31" s="702"/>
      <c r="D31" s="702"/>
      <c r="E31" s="702"/>
      <c r="F31" s="702"/>
      <c r="G31" s="702"/>
      <c r="H31" s="702"/>
      <c r="I31" s="702"/>
      <c r="J31" s="702"/>
      <c r="K31" s="643"/>
      <c r="L31" s="639" t="s">
        <v>338</v>
      </c>
      <c r="M31" s="703"/>
      <c r="N31" s="704"/>
      <c r="O31" s="704"/>
      <c r="P31" s="704"/>
      <c r="Q31" s="705"/>
      <c r="R31" s="705"/>
      <c r="S31" s="640"/>
    </row>
    <row r="32" spans="1:51" ht="16.5" customHeight="1" x14ac:dyDescent="0.25"/>
    <row r="33" spans="1:19" ht="16.5" customHeight="1" x14ac:dyDescent="0.25">
      <c r="A33" s="416"/>
      <c r="B33" s="993"/>
      <c r="C33" s="993"/>
      <c r="D33" s="993"/>
      <c r="E33" s="993"/>
      <c r="F33" s="993"/>
      <c r="G33" s="993"/>
      <c r="H33" s="993"/>
      <c r="I33" s="993"/>
      <c r="J33" s="993"/>
      <c r="K33" s="993"/>
      <c r="L33" s="493"/>
      <c r="M33" s="154"/>
      <c r="N33" s="154"/>
      <c r="O33" s="112"/>
      <c r="P33" s="112"/>
      <c r="Q33" s="154"/>
      <c r="R33" s="154"/>
      <c r="S33" s="112"/>
    </row>
    <row r="34" spans="1:19" ht="16.5" customHeight="1" x14ac:dyDescent="0.25"/>
    <row r="35" spans="1:19" ht="16.5" customHeight="1" x14ac:dyDescent="0.25"/>
    <row r="36" spans="1:19" ht="16.5" customHeight="1" x14ac:dyDescent="0.25"/>
    <row r="37" spans="1:19" ht="16.5" customHeight="1" x14ac:dyDescent="0.25"/>
    <row r="38" spans="1:19" ht="16.5" customHeight="1" x14ac:dyDescent="0.25"/>
    <row r="39" spans="1:19" ht="16.5" customHeight="1" x14ac:dyDescent="0.25"/>
    <row r="40" spans="1:19" ht="16.5" customHeight="1" x14ac:dyDescent="0.25"/>
    <row r="41" spans="1:19" ht="16.5" customHeight="1" x14ac:dyDescent="0.25"/>
    <row r="42" spans="1:19" ht="15" customHeight="1" x14ac:dyDescent="0.25"/>
    <row r="44" spans="1:19" ht="15" customHeight="1" x14ac:dyDescent="0.25"/>
    <row r="46" spans="1:19" ht="15" customHeight="1" x14ac:dyDescent="0.25"/>
  </sheetData>
  <mergeCells count="5">
    <mergeCell ref="B4:K5"/>
    <mergeCell ref="B33:K33"/>
    <mergeCell ref="B28:K28"/>
    <mergeCell ref="B29:K29"/>
    <mergeCell ref="B18:J19"/>
  </mergeCells>
  <pageMargins left="0.25" right="0.25" top="0.75" bottom="0.75" header="0.3" footer="0.3"/>
  <pageSetup paperSize="9" scale="88" orientation="landscape" horizontalDpi="4294967292" verticalDpi="4294967292"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82"/>
  <sheetViews>
    <sheetView showGridLines="0" view="pageBreakPreview" topLeftCell="A62" zoomScaleNormal="85" zoomScaleSheetLayoutView="100" workbookViewId="0">
      <selection activeCell="F59" sqref="F59"/>
    </sheetView>
  </sheetViews>
  <sheetFormatPr defaultColWidth="4.33203125" defaultRowHeight="11.5" x14ac:dyDescent="0.25"/>
  <cols>
    <col min="1" max="1" width="4.33203125" style="9"/>
    <col min="2" max="2" width="6.33203125" style="85" customWidth="1"/>
    <col min="3" max="3" width="4.33203125" style="79"/>
    <col min="4" max="4" width="4.33203125" style="84"/>
    <col min="5" max="5" width="4.33203125" style="104"/>
    <col min="6" max="8" width="4.33203125" style="9"/>
    <col min="9" max="9" width="4.33203125" style="85"/>
    <col min="10" max="14" width="4.33203125" style="9"/>
    <col min="15" max="15" width="4.33203125" style="85"/>
    <col min="16" max="16384" width="4.33203125" style="9"/>
  </cols>
  <sheetData>
    <row r="1" spans="1:22" ht="16.5" customHeight="1" x14ac:dyDescent="0.25">
      <c r="A1" s="7"/>
      <c r="C1" s="280" t="s">
        <v>358</v>
      </c>
      <c r="D1" s="316"/>
      <c r="E1" s="314"/>
      <c r="F1" s="187"/>
      <c r="G1" s="187"/>
      <c r="H1" s="187"/>
      <c r="I1" s="188"/>
      <c r="J1" s="187"/>
      <c r="K1" s="187"/>
      <c r="L1" s="187"/>
      <c r="M1" s="187"/>
      <c r="N1" s="187"/>
      <c r="O1" s="188"/>
      <c r="P1" s="187"/>
      <c r="Q1" s="187"/>
      <c r="R1" s="187"/>
      <c r="S1" s="187"/>
      <c r="T1" s="187"/>
      <c r="U1" s="187"/>
      <c r="V1" s="187"/>
    </row>
    <row r="2" spans="1:22" ht="16.5" customHeight="1" x14ac:dyDescent="0.25">
      <c r="I2" s="137"/>
      <c r="J2" s="11"/>
      <c r="K2" s="11"/>
      <c r="L2" s="11"/>
      <c r="M2" s="11"/>
      <c r="N2" s="11"/>
      <c r="O2" s="137"/>
      <c r="P2" s="11"/>
      <c r="Q2" s="11"/>
      <c r="R2" s="11"/>
      <c r="S2" s="11"/>
      <c r="T2" s="11"/>
      <c r="U2" s="11"/>
      <c r="V2" s="11"/>
    </row>
    <row r="3" spans="1:22" ht="16.399999999999999" customHeight="1" x14ac:dyDescent="0.25">
      <c r="B3" s="239">
        <v>8.01</v>
      </c>
      <c r="C3" s="79" t="s">
        <v>359</v>
      </c>
      <c r="D3" s="239"/>
      <c r="E3" s="129"/>
      <c r="F3" s="129"/>
      <c r="G3" s="129"/>
      <c r="H3" s="129"/>
    </row>
    <row r="4" spans="1:22" s="27" customFormat="1" ht="17.25" customHeight="1" x14ac:dyDescent="0.35">
      <c r="B4" s="76"/>
      <c r="D4" s="90">
        <v>1</v>
      </c>
      <c r="E4" s="24" t="s">
        <v>360</v>
      </c>
      <c r="F4" s="3"/>
      <c r="G4" s="3"/>
      <c r="H4" s="2"/>
    </row>
    <row r="5" spans="1:22" s="27" customFormat="1" ht="17.25" customHeight="1" x14ac:dyDescent="0.35">
      <c r="B5" s="76"/>
      <c r="D5" s="90">
        <v>2</v>
      </c>
      <c r="E5" s="24" t="s">
        <v>361</v>
      </c>
      <c r="F5" s="23"/>
      <c r="G5" s="23"/>
      <c r="H5" s="23"/>
    </row>
    <row r="6" spans="1:22" s="27" customFormat="1" ht="17.25" customHeight="1" x14ac:dyDescent="0.35">
      <c r="B6" s="76"/>
      <c r="D6" s="90">
        <v>3</v>
      </c>
      <c r="E6" s="24" t="s">
        <v>362</v>
      </c>
      <c r="F6" s="3"/>
      <c r="G6" s="3"/>
      <c r="H6" s="2"/>
    </row>
    <row r="7" spans="1:22" s="27" customFormat="1" ht="17.25" customHeight="1" x14ac:dyDescent="0.35">
      <c r="B7" s="76"/>
      <c r="D7" s="90">
        <v>4</v>
      </c>
      <c r="E7" s="24" t="s">
        <v>363</v>
      </c>
      <c r="F7" s="3"/>
      <c r="G7" s="3"/>
      <c r="H7" s="2"/>
    </row>
    <row r="8" spans="1:22" s="27" customFormat="1" ht="17.25" customHeight="1" x14ac:dyDescent="0.35">
      <c r="B8" s="76"/>
      <c r="D8" s="90">
        <v>5</v>
      </c>
      <c r="E8" s="24" t="s">
        <v>364</v>
      </c>
      <c r="F8" s="3"/>
      <c r="G8" s="3"/>
      <c r="H8" s="2"/>
    </row>
    <row r="9" spans="1:22" s="27" customFormat="1" ht="17.25" customHeight="1" x14ac:dyDescent="0.35">
      <c r="B9" s="76"/>
      <c r="D9" s="90">
        <v>6</v>
      </c>
      <c r="E9" s="24" t="s">
        <v>365</v>
      </c>
      <c r="F9" s="190"/>
      <c r="G9" s="190"/>
      <c r="H9" s="190"/>
    </row>
    <row r="10" spans="1:22" s="27" customFormat="1" x14ac:dyDescent="0.35">
      <c r="B10" s="76"/>
      <c r="D10" s="90">
        <v>97</v>
      </c>
      <c r="E10" s="24" t="s">
        <v>175</v>
      </c>
      <c r="F10" s="190"/>
      <c r="G10" s="190"/>
      <c r="H10" s="190"/>
      <c r="I10" s="94"/>
      <c r="J10" s="93"/>
      <c r="K10" s="93"/>
      <c r="L10" s="93"/>
      <c r="M10" s="93"/>
      <c r="N10" s="93"/>
      <c r="O10" s="92"/>
      <c r="P10" s="242"/>
      <c r="Q10" s="242"/>
      <c r="R10" s="242"/>
      <c r="S10" s="242"/>
      <c r="T10" s="242"/>
    </row>
    <row r="11" spans="1:22" x14ac:dyDescent="0.25">
      <c r="C11" s="281"/>
      <c r="D11" s="313"/>
      <c r="E11" s="315"/>
      <c r="F11" s="192"/>
      <c r="G11" s="192"/>
      <c r="H11" s="192"/>
      <c r="I11" s="192"/>
      <c r="J11" s="192"/>
      <c r="K11" s="192"/>
      <c r="L11" s="192"/>
      <c r="M11" s="192"/>
      <c r="N11" s="192"/>
      <c r="O11" s="192"/>
      <c r="P11" s="193"/>
      <c r="Q11" s="192"/>
      <c r="R11" s="192"/>
      <c r="S11" s="192"/>
      <c r="T11" s="192"/>
      <c r="U11" s="192"/>
      <c r="V11" s="192"/>
    </row>
    <row r="12" spans="1:22" x14ac:dyDescent="0.25">
      <c r="B12" s="239">
        <f>B3+0.01</f>
        <v>8.02</v>
      </c>
      <c r="C12" s="190" t="s">
        <v>366</v>
      </c>
      <c r="D12" s="239"/>
      <c r="E12" s="129"/>
      <c r="F12" s="129"/>
      <c r="G12" s="129"/>
      <c r="H12" s="129"/>
    </row>
    <row r="13" spans="1:22" x14ac:dyDescent="0.25">
      <c r="B13" s="239"/>
      <c r="C13" s="79" t="s">
        <v>367</v>
      </c>
      <c r="D13" s="239"/>
      <c r="E13" s="129"/>
      <c r="F13" s="129"/>
      <c r="G13" s="129"/>
      <c r="H13" s="129"/>
    </row>
    <row r="14" spans="1:22" ht="13.5" customHeight="1" x14ac:dyDescent="0.25">
      <c r="D14" s="90">
        <v>1</v>
      </c>
      <c r="E14" s="24" t="s">
        <v>368</v>
      </c>
      <c r="F14" s="23"/>
      <c r="G14" s="23"/>
      <c r="H14" s="21"/>
    </row>
    <row r="15" spans="1:22" ht="13.5" customHeight="1" x14ac:dyDescent="0.25">
      <c r="D15" s="90">
        <v>2</v>
      </c>
      <c r="E15" s="24" t="s">
        <v>369</v>
      </c>
      <c r="F15" s="23"/>
      <c r="G15" s="23"/>
      <c r="H15" s="21"/>
    </row>
    <row r="16" spans="1:22" x14ac:dyDescent="0.25">
      <c r="D16" s="90">
        <v>3</v>
      </c>
      <c r="E16" s="24" t="s">
        <v>370</v>
      </c>
      <c r="F16" s="23"/>
      <c r="G16" s="190"/>
      <c r="H16" s="190"/>
      <c r="O16" s="573" t="s">
        <v>371</v>
      </c>
      <c r="P16" s="574"/>
      <c r="Q16" s="574"/>
      <c r="R16" s="574"/>
      <c r="S16" s="574"/>
    </row>
    <row r="17" spans="1:19" x14ac:dyDescent="0.25">
      <c r="D17" s="90">
        <v>4</v>
      </c>
      <c r="E17" s="24" t="s">
        <v>372</v>
      </c>
      <c r="F17" s="23"/>
      <c r="G17" s="190"/>
      <c r="H17" s="190"/>
      <c r="O17" s="573" t="s">
        <v>371</v>
      </c>
      <c r="P17" s="574"/>
      <c r="Q17" s="574"/>
      <c r="R17" s="574"/>
      <c r="S17" s="574"/>
    </row>
    <row r="18" spans="1:19" x14ac:dyDescent="0.25">
      <c r="D18" s="90">
        <v>5</v>
      </c>
      <c r="E18" s="24" t="s">
        <v>373</v>
      </c>
      <c r="F18" s="23"/>
      <c r="G18" s="190"/>
      <c r="H18" s="190"/>
    </row>
    <row r="19" spans="1:19" ht="15" customHeight="1" x14ac:dyDescent="0.25">
      <c r="D19" s="90">
        <v>97</v>
      </c>
      <c r="E19" s="24" t="s">
        <v>175</v>
      </c>
      <c r="F19" s="190"/>
      <c r="G19" s="190"/>
      <c r="H19" s="190"/>
    </row>
    <row r="21" spans="1:19" x14ac:dyDescent="0.25">
      <c r="B21" s="239">
        <f>B12+0.01</f>
        <v>8.0299999999999994</v>
      </c>
      <c r="C21" s="190" t="s">
        <v>374</v>
      </c>
      <c r="D21" s="239"/>
      <c r="E21" s="129"/>
      <c r="F21" s="129"/>
      <c r="G21" s="129"/>
      <c r="H21" s="129"/>
    </row>
    <row r="22" spans="1:19" x14ac:dyDescent="0.25">
      <c r="C22" s="9"/>
      <c r="D22" s="90">
        <v>1</v>
      </c>
      <c r="E22" s="24" t="s">
        <v>375</v>
      </c>
      <c r="F22" s="190"/>
      <c r="G22" s="190"/>
      <c r="H22" s="190"/>
    </row>
    <row r="23" spans="1:19" ht="13.5" customHeight="1" x14ac:dyDescent="0.25">
      <c r="C23" s="9"/>
      <c r="D23" s="90">
        <v>2</v>
      </c>
      <c r="E23" s="24" t="s">
        <v>376</v>
      </c>
      <c r="F23" s="190"/>
      <c r="G23" s="23"/>
      <c r="H23" s="21"/>
    </row>
    <row r="24" spans="1:19" x14ac:dyDescent="0.25">
      <c r="C24" s="9"/>
      <c r="D24" s="90">
        <v>3</v>
      </c>
      <c r="E24" s="24" t="s">
        <v>377</v>
      </c>
      <c r="F24" s="190"/>
      <c r="G24" s="190"/>
      <c r="H24" s="190"/>
    </row>
    <row r="25" spans="1:19" x14ac:dyDescent="0.25">
      <c r="C25" s="9"/>
      <c r="D25" s="90">
        <v>4</v>
      </c>
      <c r="E25" s="24" t="s">
        <v>378</v>
      </c>
      <c r="F25" s="190"/>
      <c r="G25" s="190"/>
      <c r="H25" s="190"/>
    </row>
    <row r="26" spans="1:19" x14ac:dyDescent="0.25">
      <c r="C26" s="9"/>
      <c r="D26" s="90">
        <v>5</v>
      </c>
      <c r="E26" s="24" t="s">
        <v>379</v>
      </c>
      <c r="F26" s="190"/>
      <c r="G26" s="190"/>
      <c r="H26" s="190"/>
    </row>
    <row r="27" spans="1:19" ht="13.5" customHeight="1" x14ac:dyDescent="0.25">
      <c r="C27" s="9"/>
      <c r="D27" s="90">
        <v>6</v>
      </c>
      <c r="E27" s="24" t="s">
        <v>380</v>
      </c>
      <c r="F27" s="190"/>
      <c r="G27" s="146"/>
      <c r="H27" s="29"/>
    </row>
    <row r="28" spans="1:19" x14ac:dyDescent="0.25">
      <c r="C28" s="9"/>
      <c r="D28" s="90">
        <v>97</v>
      </c>
      <c r="E28" s="24" t="s">
        <v>175</v>
      </c>
      <c r="F28" s="190"/>
      <c r="G28" s="190"/>
      <c r="H28" s="190"/>
    </row>
    <row r="30" spans="1:19" x14ac:dyDescent="0.25">
      <c r="B30" s="239">
        <v>8.06</v>
      </c>
      <c r="C30" s="190" t="s">
        <v>381</v>
      </c>
      <c r="D30" s="239"/>
      <c r="E30" s="129"/>
      <c r="F30" s="129"/>
    </row>
    <row r="31" spans="1:19" x14ac:dyDescent="0.25">
      <c r="A31" s="67"/>
      <c r="B31" s="135"/>
      <c r="C31" s="272"/>
      <c r="D31" s="886"/>
      <c r="E31" s="112" t="s">
        <v>382</v>
      </c>
      <c r="F31" s="372"/>
      <c r="G31" s="67"/>
      <c r="H31" s="67"/>
      <c r="I31" s="494" t="s">
        <v>383</v>
      </c>
      <c r="J31" s="77"/>
      <c r="K31" s="77"/>
      <c r="L31" s="77"/>
      <c r="M31" s="77"/>
      <c r="N31" s="67"/>
      <c r="O31" s="135"/>
    </row>
    <row r="32" spans="1:19" x14ac:dyDescent="0.25">
      <c r="A32" s="67"/>
      <c r="B32" s="135"/>
      <c r="C32" s="109"/>
      <c r="D32" s="124"/>
      <c r="E32" s="103"/>
      <c r="F32" s="67"/>
      <c r="G32" s="67"/>
      <c r="H32" s="67"/>
      <c r="I32" s="135"/>
      <c r="J32" s="67"/>
      <c r="K32" s="67"/>
      <c r="L32" s="67"/>
      <c r="M32" s="67"/>
      <c r="N32" s="67"/>
      <c r="O32" s="135"/>
    </row>
    <row r="33" spans="2:8" x14ac:dyDescent="0.25">
      <c r="B33" s="239">
        <f>B30+0.01</f>
        <v>8.07</v>
      </c>
      <c r="C33" s="190" t="s">
        <v>384</v>
      </c>
      <c r="D33" s="239"/>
      <c r="E33" s="129"/>
      <c r="F33" s="129"/>
      <c r="G33" s="129"/>
      <c r="H33" s="129"/>
    </row>
    <row r="34" spans="2:8" x14ac:dyDescent="0.25">
      <c r="C34" s="9"/>
      <c r="D34" s="90">
        <v>1</v>
      </c>
      <c r="E34" s="24" t="s">
        <v>385</v>
      </c>
      <c r="F34" s="190"/>
      <c r="G34" s="190"/>
      <c r="H34" s="190"/>
    </row>
    <row r="35" spans="2:8" x14ac:dyDescent="0.25">
      <c r="C35" s="9"/>
      <c r="D35" s="90">
        <v>2</v>
      </c>
      <c r="E35" s="24" t="s">
        <v>386</v>
      </c>
      <c r="F35" s="190"/>
      <c r="G35" s="190"/>
      <c r="H35" s="190"/>
    </row>
    <row r="36" spans="2:8" x14ac:dyDescent="0.25">
      <c r="C36" s="9"/>
      <c r="D36" s="90">
        <v>3</v>
      </c>
      <c r="E36" s="24" t="s">
        <v>387</v>
      </c>
      <c r="F36" s="190"/>
      <c r="G36" s="190"/>
      <c r="H36" s="190"/>
    </row>
    <row r="37" spans="2:8" x14ac:dyDescent="0.25">
      <c r="C37" s="9"/>
      <c r="D37" s="90">
        <v>4</v>
      </c>
      <c r="E37" s="24" t="s">
        <v>388</v>
      </c>
      <c r="F37" s="190"/>
      <c r="G37" s="190"/>
      <c r="H37" s="190"/>
    </row>
    <row r="38" spans="2:8" x14ac:dyDescent="0.25">
      <c r="C38" s="9"/>
      <c r="D38" s="90">
        <v>5</v>
      </c>
      <c r="E38" s="24" t="s">
        <v>389</v>
      </c>
      <c r="F38" s="190"/>
      <c r="G38" s="190"/>
      <c r="H38" s="190"/>
    </row>
    <row r="39" spans="2:8" x14ac:dyDescent="0.25">
      <c r="C39" s="9"/>
      <c r="D39" s="90">
        <v>6</v>
      </c>
      <c r="E39" s="24" t="s">
        <v>390</v>
      </c>
      <c r="F39" s="190"/>
      <c r="G39" s="190"/>
      <c r="H39" s="190"/>
    </row>
    <row r="40" spans="2:8" x14ac:dyDescent="0.25">
      <c r="C40" s="9"/>
      <c r="D40" s="90">
        <v>7</v>
      </c>
      <c r="E40" s="24" t="s">
        <v>391</v>
      </c>
      <c r="F40" s="190"/>
      <c r="G40" s="190"/>
      <c r="H40" s="190"/>
    </row>
    <row r="41" spans="2:8" x14ac:dyDescent="0.25">
      <c r="C41" s="9"/>
      <c r="D41" s="90">
        <v>8</v>
      </c>
      <c r="E41" s="24" t="s">
        <v>392</v>
      </c>
      <c r="F41" s="190"/>
      <c r="G41" s="190"/>
      <c r="H41" s="190"/>
    </row>
    <row r="42" spans="2:8" x14ac:dyDescent="0.25">
      <c r="C42" s="9"/>
      <c r="D42" s="90">
        <v>9</v>
      </c>
      <c r="E42" s="24" t="s">
        <v>393</v>
      </c>
      <c r="F42" s="190"/>
      <c r="G42" s="190"/>
      <c r="H42" s="190"/>
    </row>
    <row r="43" spans="2:8" x14ac:dyDescent="0.25">
      <c r="C43" s="9"/>
      <c r="D43" s="90">
        <v>97</v>
      </c>
      <c r="E43" s="24" t="s">
        <v>175</v>
      </c>
      <c r="F43" s="190"/>
      <c r="G43" s="190"/>
      <c r="H43" s="190"/>
    </row>
    <row r="45" spans="2:8" x14ac:dyDescent="0.25">
      <c r="B45" s="239">
        <f>B33+0.01</f>
        <v>8.08</v>
      </c>
      <c r="C45" s="79" t="s">
        <v>394</v>
      </c>
      <c r="D45" s="239"/>
      <c r="E45" s="173"/>
      <c r="F45" s="129"/>
      <c r="G45" s="129"/>
      <c r="H45" s="129"/>
    </row>
    <row r="46" spans="2:8" x14ac:dyDescent="0.25">
      <c r="C46" s="9"/>
      <c r="D46" s="90">
        <v>1</v>
      </c>
      <c r="E46" s="104" t="s">
        <v>395</v>
      </c>
      <c r="F46" s="190"/>
      <c r="G46" s="190"/>
      <c r="H46" s="190"/>
    </row>
    <row r="47" spans="2:8" x14ac:dyDescent="0.25">
      <c r="C47" s="9"/>
      <c r="D47" s="90">
        <v>2</v>
      </c>
      <c r="E47" s="104" t="s">
        <v>396</v>
      </c>
      <c r="F47" s="190"/>
      <c r="G47" s="190"/>
      <c r="H47" s="190"/>
    </row>
    <row r="48" spans="2:8" x14ac:dyDescent="0.25">
      <c r="C48" s="9"/>
      <c r="D48" s="90">
        <v>3</v>
      </c>
      <c r="E48" s="104" t="s">
        <v>397</v>
      </c>
      <c r="F48" s="190"/>
      <c r="G48" s="190"/>
      <c r="H48" s="190"/>
    </row>
    <row r="49" spans="2:8" x14ac:dyDescent="0.25">
      <c r="C49" s="9"/>
      <c r="D49" s="90">
        <v>4</v>
      </c>
      <c r="E49" s="104" t="s">
        <v>398</v>
      </c>
      <c r="F49" s="190"/>
      <c r="G49" s="190"/>
      <c r="H49" s="190"/>
    </row>
    <row r="50" spans="2:8" x14ac:dyDescent="0.25">
      <c r="C50" s="9"/>
      <c r="D50" s="90">
        <v>5</v>
      </c>
      <c r="E50" s="104" t="s">
        <v>399</v>
      </c>
      <c r="F50" s="190"/>
      <c r="G50" s="190"/>
      <c r="H50" s="190"/>
    </row>
    <row r="51" spans="2:8" x14ac:dyDescent="0.25">
      <c r="C51" s="9"/>
      <c r="D51" s="90">
        <v>6</v>
      </c>
      <c r="E51" s="104" t="s">
        <v>400</v>
      </c>
      <c r="F51" s="190"/>
      <c r="G51" s="190"/>
      <c r="H51" s="190"/>
    </row>
    <row r="52" spans="2:8" x14ac:dyDescent="0.25">
      <c r="C52" s="9"/>
      <c r="D52" s="90">
        <v>97</v>
      </c>
      <c r="E52" s="104" t="s">
        <v>175</v>
      </c>
      <c r="F52" s="190"/>
      <c r="G52" s="190"/>
      <c r="H52" s="190"/>
    </row>
    <row r="54" spans="2:8" x14ac:dyDescent="0.25">
      <c r="B54" s="245">
        <f>B45+0.01</f>
        <v>8.09</v>
      </c>
      <c r="C54" s="190" t="s">
        <v>401</v>
      </c>
      <c r="D54" s="239"/>
      <c r="E54" s="129"/>
    </row>
    <row r="55" spans="2:8" x14ac:dyDescent="0.25">
      <c r="C55" s="9"/>
      <c r="D55" s="90">
        <v>1</v>
      </c>
      <c r="E55" s="24" t="s">
        <v>143</v>
      </c>
    </row>
    <row r="56" spans="2:8" x14ac:dyDescent="0.25">
      <c r="C56" s="9"/>
      <c r="D56" s="90">
        <v>2</v>
      </c>
      <c r="E56" s="24" t="s">
        <v>176</v>
      </c>
    </row>
    <row r="58" spans="2:8" x14ac:dyDescent="0.25">
      <c r="B58" s="276">
        <f>B54+0.01</f>
        <v>8.1</v>
      </c>
      <c r="C58" s="190" t="s">
        <v>402</v>
      </c>
      <c r="D58" s="276"/>
      <c r="E58" s="19"/>
      <c r="F58" s="19"/>
      <c r="G58" s="19"/>
      <c r="H58" s="19"/>
    </row>
    <row r="59" spans="2:8" x14ac:dyDescent="0.25">
      <c r="C59" s="9"/>
      <c r="D59" s="90">
        <v>1</v>
      </c>
      <c r="E59" s="24" t="s">
        <v>403</v>
      </c>
      <c r="F59" s="142"/>
      <c r="G59" s="142"/>
      <c r="H59" s="142"/>
    </row>
    <row r="60" spans="2:8" x14ac:dyDescent="0.25">
      <c r="C60" s="9"/>
      <c r="D60" s="90">
        <v>2</v>
      </c>
      <c r="E60" s="24" t="s">
        <v>404</v>
      </c>
      <c r="F60" s="142"/>
      <c r="G60" s="142"/>
      <c r="H60" s="142"/>
    </row>
    <row r="61" spans="2:8" x14ac:dyDescent="0.25">
      <c r="C61" s="9"/>
      <c r="D61" s="90">
        <v>3</v>
      </c>
      <c r="E61" s="24" t="s">
        <v>405</v>
      </c>
      <c r="F61" s="142"/>
      <c r="G61" s="142"/>
      <c r="H61" s="142"/>
    </row>
    <row r="62" spans="2:8" x14ac:dyDescent="0.25">
      <c r="C62" s="9"/>
      <c r="D62" s="90">
        <v>4</v>
      </c>
      <c r="E62" s="24" t="s">
        <v>406</v>
      </c>
      <c r="F62" s="142"/>
      <c r="G62" s="142"/>
      <c r="H62" s="142"/>
    </row>
    <row r="63" spans="2:8" x14ac:dyDescent="0.25">
      <c r="C63" s="9"/>
      <c r="D63" s="90">
        <v>5</v>
      </c>
      <c r="E63" s="24" t="s">
        <v>407</v>
      </c>
      <c r="F63" s="142"/>
      <c r="G63" s="142"/>
      <c r="H63" s="142"/>
    </row>
    <row r="64" spans="2:8" x14ac:dyDescent="0.25">
      <c r="C64" s="9"/>
      <c r="D64" s="90">
        <v>6</v>
      </c>
      <c r="E64" s="24" t="s">
        <v>408</v>
      </c>
      <c r="F64" s="142"/>
      <c r="G64" s="142"/>
      <c r="H64" s="142"/>
    </row>
    <row r="65" spans="2:15" x14ac:dyDescent="0.25">
      <c r="C65" s="9"/>
      <c r="D65" s="90">
        <v>7</v>
      </c>
      <c r="E65" s="24" t="s">
        <v>409</v>
      </c>
      <c r="F65" s="142"/>
      <c r="G65" s="142"/>
      <c r="H65" s="142"/>
    </row>
    <row r="66" spans="2:15" x14ac:dyDescent="0.25">
      <c r="C66" s="9"/>
      <c r="D66" s="90">
        <v>8</v>
      </c>
      <c r="E66" s="24" t="s">
        <v>410</v>
      </c>
      <c r="F66" s="142"/>
      <c r="G66" s="142"/>
      <c r="H66" s="142"/>
    </row>
    <row r="67" spans="2:15" ht="13.5" customHeight="1" x14ac:dyDescent="0.25">
      <c r="C67" s="9"/>
      <c r="D67" s="90">
        <v>9</v>
      </c>
      <c r="E67" s="24" t="s">
        <v>411</v>
      </c>
      <c r="F67" s="142"/>
      <c r="G67" s="142"/>
      <c r="H67" s="142"/>
    </row>
    <row r="68" spans="2:15" x14ac:dyDescent="0.25">
      <c r="C68" s="9"/>
      <c r="D68" s="90">
        <v>97</v>
      </c>
      <c r="E68" s="24" t="s">
        <v>175</v>
      </c>
      <c r="F68" s="142"/>
      <c r="G68" s="190"/>
      <c r="H68" s="190"/>
    </row>
    <row r="70" spans="2:15" x14ac:dyDescent="0.25">
      <c r="B70" s="239">
        <f>B58+0.01</f>
        <v>8.11</v>
      </c>
      <c r="C70" s="190" t="s">
        <v>412</v>
      </c>
      <c r="D70" s="239"/>
      <c r="E70" s="129"/>
      <c r="F70" s="129"/>
      <c r="G70" s="129"/>
      <c r="H70" s="129"/>
    </row>
    <row r="71" spans="2:15" x14ac:dyDescent="0.25">
      <c r="C71" s="9"/>
      <c r="D71" s="90">
        <v>1</v>
      </c>
      <c r="E71" s="24" t="s">
        <v>413</v>
      </c>
      <c r="F71" s="23"/>
      <c r="G71" s="23"/>
      <c r="H71" s="21"/>
      <c r="J71" s="28"/>
      <c r="K71" s="28"/>
      <c r="L71" s="28"/>
      <c r="M71" s="28"/>
    </row>
    <row r="72" spans="2:15" x14ac:dyDescent="0.25">
      <c r="C72" s="9"/>
      <c r="D72" s="90">
        <v>2</v>
      </c>
      <c r="E72" s="24" t="s">
        <v>414</v>
      </c>
      <c r="F72" s="23"/>
      <c r="G72" s="23"/>
      <c r="H72" s="21"/>
      <c r="I72" s="28"/>
      <c r="J72" s="28"/>
      <c r="K72" s="28"/>
      <c r="L72" s="28"/>
      <c r="M72" s="28"/>
    </row>
    <row r="73" spans="2:15" x14ac:dyDescent="0.25">
      <c r="C73" s="9"/>
      <c r="D73" s="90">
        <v>3</v>
      </c>
      <c r="E73" s="24" t="s">
        <v>415</v>
      </c>
      <c r="F73" s="23"/>
      <c r="G73" s="23"/>
      <c r="H73" s="21"/>
      <c r="I73" s="28"/>
      <c r="J73" s="28"/>
      <c r="K73" s="28"/>
      <c r="L73" s="28"/>
      <c r="M73" s="28"/>
    </row>
    <row r="74" spans="2:15" x14ac:dyDescent="0.25">
      <c r="C74" s="9"/>
      <c r="D74" s="90">
        <v>4</v>
      </c>
      <c r="E74" s="24" t="s">
        <v>416</v>
      </c>
      <c r="F74" s="23"/>
      <c r="G74" s="277"/>
      <c r="H74" s="277"/>
      <c r="I74" s="28"/>
      <c r="J74" s="28"/>
      <c r="K74" s="28"/>
      <c r="L74" s="28"/>
      <c r="M74" s="28"/>
    </row>
    <row r="75" spans="2:15" x14ac:dyDescent="0.25">
      <c r="C75" s="9"/>
      <c r="D75" s="90">
        <v>5</v>
      </c>
      <c r="E75" s="24" t="s">
        <v>417</v>
      </c>
      <c r="F75" s="23"/>
      <c r="G75" s="27"/>
      <c r="H75" s="27"/>
      <c r="I75" s="244"/>
      <c r="J75" s="27"/>
      <c r="K75" s="27"/>
      <c r="L75" s="27"/>
      <c r="M75" s="27"/>
    </row>
    <row r="76" spans="2:15" s="67" customFormat="1" x14ac:dyDescent="0.25">
      <c r="B76" s="135"/>
      <c r="D76" s="124">
        <v>6</v>
      </c>
      <c r="E76" s="103" t="s">
        <v>418</v>
      </c>
      <c r="F76" s="125"/>
      <c r="G76" s="122"/>
      <c r="H76" s="122"/>
      <c r="I76" s="254"/>
      <c r="J76" s="122"/>
      <c r="K76" s="122"/>
      <c r="L76" s="122"/>
      <c r="M76" s="122"/>
      <c r="O76" s="135"/>
    </row>
    <row r="77" spans="2:15" x14ac:dyDescent="0.25">
      <c r="C77" s="9"/>
      <c r="D77" s="90">
        <v>97</v>
      </c>
      <c r="E77" s="24" t="s">
        <v>175</v>
      </c>
      <c r="F77" s="27"/>
      <c r="G77" s="27"/>
      <c r="H77" s="27"/>
      <c r="I77" s="244"/>
      <c r="J77" s="27"/>
      <c r="K77" s="27"/>
      <c r="L77" s="27"/>
      <c r="M77" s="27"/>
    </row>
    <row r="78" spans="2:15" x14ac:dyDescent="0.25">
      <c r="C78" s="93"/>
      <c r="D78" s="282"/>
      <c r="F78" s="27"/>
      <c r="G78" s="27"/>
      <c r="H78" s="27"/>
      <c r="I78" s="244"/>
      <c r="J78" s="27"/>
      <c r="K78" s="27"/>
      <c r="L78" s="27"/>
      <c r="M78" s="27"/>
    </row>
    <row r="79" spans="2:15" x14ac:dyDescent="0.25">
      <c r="B79" s="534">
        <v>8.1199999999999992</v>
      </c>
      <c r="C79" s="20" t="s">
        <v>419</v>
      </c>
      <c r="E79" s="24"/>
      <c r="F79" s="190"/>
      <c r="G79" s="190"/>
      <c r="H79" s="190"/>
      <c r="I79" s="244"/>
      <c r="J79" s="27"/>
      <c r="K79" s="27"/>
      <c r="L79" s="27"/>
      <c r="M79" s="27"/>
    </row>
    <row r="80" spans="2:15" x14ac:dyDescent="0.25">
      <c r="C80" s="9"/>
      <c r="D80" s="90">
        <v>1</v>
      </c>
      <c r="E80" s="104" t="s">
        <v>143</v>
      </c>
      <c r="F80" s="27"/>
      <c r="G80" s="190"/>
      <c r="H80" s="190"/>
      <c r="I80" s="244"/>
      <c r="J80" s="27"/>
      <c r="K80" s="27"/>
      <c r="L80" s="27"/>
      <c r="M80" s="27"/>
    </row>
    <row r="81" spans="3:13" x14ac:dyDescent="0.25">
      <c r="C81" s="9"/>
      <c r="D81" s="90">
        <v>2</v>
      </c>
      <c r="E81" s="104" t="s">
        <v>176</v>
      </c>
      <c r="F81" s="27"/>
      <c r="G81" s="190"/>
      <c r="H81" s="190"/>
      <c r="I81" s="244"/>
      <c r="J81" s="27"/>
      <c r="K81" s="27"/>
      <c r="L81" s="27"/>
      <c r="M81" s="27"/>
    </row>
    <row r="82" spans="3:13" x14ac:dyDescent="0.25">
      <c r="C82" s="9"/>
      <c r="F82" s="190"/>
      <c r="G82" s="190"/>
      <c r="H82" s="190"/>
      <c r="M82" s="27"/>
    </row>
  </sheetData>
  <pageMargins left="0.25" right="0.25" top="0.75" bottom="0.75" header="0.3" footer="0.3"/>
  <pageSetup paperSize="9" scale="47" orientation="landscape" horizontalDpi="4294967292" verticalDpi="4294967292"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V47"/>
  <sheetViews>
    <sheetView showGridLines="0" view="pageBreakPreview" zoomScaleNormal="153" zoomScaleSheetLayoutView="100" workbookViewId="0">
      <selection activeCell="P17" sqref="P17"/>
    </sheetView>
  </sheetViews>
  <sheetFormatPr defaultColWidth="4.33203125" defaultRowHeight="11.5" x14ac:dyDescent="0.25"/>
  <cols>
    <col min="1" max="16384" width="4.33203125" style="9"/>
  </cols>
  <sheetData>
    <row r="1" spans="1:22" ht="16.5" customHeight="1" x14ac:dyDescent="0.25">
      <c r="A1" s="7"/>
      <c r="C1" s="72" t="s">
        <v>420</v>
      </c>
      <c r="D1" s="72"/>
      <c r="E1" s="72"/>
      <c r="F1" s="72"/>
      <c r="G1" s="72"/>
      <c r="H1" s="72"/>
      <c r="I1" s="72"/>
      <c r="J1" s="72"/>
      <c r="K1" s="72"/>
      <c r="L1" s="72"/>
      <c r="M1" s="72"/>
    </row>
    <row r="2" spans="1:22" ht="16.5" customHeight="1" x14ac:dyDescent="0.25">
      <c r="C2" s="10"/>
      <c r="D2" s="11"/>
      <c r="E2" s="11"/>
      <c r="F2" s="11"/>
      <c r="G2" s="11"/>
      <c r="H2" s="141" t="s">
        <v>421</v>
      </c>
      <c r="I2" s="439"/>
      <c r="J2" s="439"/>
      <c r="K2" s="439"/>
      <c r="L2" s="11"/>
      <c r="M2" s="11"/>
    </row>
    <row r="3" spans="1:22" s="8" customFormat="1" ht="16.5" customHeight="1" x14ac:dyDescent="0.25">
      <c r="C3" s="174"/>
      <c r="D3" s="175"/>
      <c r="E3" s="175"/>
      <c r="F3" s="175"/>
      <c r="G3" s="176"/>
      <c r="H3" s="898">
        <v>9.01</v>
      </c>
      <c r="I3" s="177"/>
      <c r="J3" s="177"/>
      <c r="K3" s="177"/>
      <c r="L3" s="899"/>
    </row>
    <row r="4" spans="1:22" s="8" customFormat="1" ht="18" customHeight="1" x14ac:dyDescent="0.25">
      <c r="C4" s="178"/>
      <c r="D4" s="179"/>
      <c r="E4" s="179"/>
      <c r="F4" s="179"/>
      <c r="G4" s="180"/>
      <c r="H4" s="992" t="s">
        <v>422</v>
      </c>
      <c r="I4" s="993"/>
      <c r="J4" s="993"/>
      <c r="K4" s="993"/>
      <c r="L4" s="994"/>
    </row>
    <row r="5" spans="1:22" s="8" customFormat="1" ht="18" customHeight="1" x14ac:dyDescent="0.25">
      <c r="C5" s="178"/>
      <c r="D5" s="179"/>
      <c r="E5" s="179"/>
      <c r="F5" s="179"/>
      <c r="G5" s="265"/>
      <c r="H5" s="992"/>
      <c r="I5" s="993"/>
      <c r="J5" s="993"/>
      <c r="K5" s="993"/>
      <c r="L5" s="994"/>
    </row>
    <row r="6" spans="1:22" s="8" customFormat="1" ht="16.5" customHeight="1" x14ac:dyDescent="0.25">
      <c r="C6" s="178"/>
      <c r="D6" s="179"/>
      <c r="E6" s="273" t="s">
        <v>423</v>
      </c>
      <c r="F6" s="179"/>
      <c r="G6" s="265"/>
      <c r="I6" s="264"/>
      <c r="J6" s="264">
        <v>1</v>
      </c>
      <c r="K6" s="181" t="s">
        <v>143</v>
      </c>
      <c r="L6" s="182"/>
    </row>
    <row r="7" spans="1:22" ht="16.5" customHeight="1" x14ac:dyDescent="0.25">
      <c r="C7" s="266"/>
      <c r="D7" s="267"/>
      <c r="E7" s="267"/>
      <c r="F7" s="267"/>
      <c r="G7" s="268"/>
      <c r="I7" s="709"/>
      <c r="J7" s="709">
        <v>2</v>
      </c>
      <c r="K7" s="674" t="s">
        <v>176</v>
      </c>
      <c r="L7" s="644"/>
    </row>
    <row r="8" spans="1:22" ht="16.5" customHeight="1" x14ac:dyDescent="0.25">
      <c r="C8" s="645" t="s">
        <v>147</v>
      </c>
      <c r="D8" s="183" t="s">
        <v>424</v>
      </c>
      <c r="E8" s="184"/>
      <c r="F8" s="184"/>
      <c r="G8" s="184"/>
      <c r="H8" s="900"/>
      <c r="I8" s="901"/>
      <c r="J8" s="710"/>
      <c r="K8" s="901"/>
      <c r="L8" s="902"/>
    </row>
    <row r="9" spans="1:22" ht="16.5" customHeight="1" x14ac:dyDescent="0.25">
      <c r="C9" s="646" t="s">
        <v>154</v>
      </c>
      <c r="D9" s="185" t="s">
        <v>425</v>
      </c>
      <c r="E9" s="186"/>
      <c r="F9" s="186"/>
      <c r="G9" s="186"/>
      <c r="H9" s="900"/>
      <c r="I9" s="901"/>
      <c r="J9" s="901"/>
      <c r="K9" s="901"/>
      <c r="L9" s="902"/>
    </row>
    <row r="10" spans="1:22" ht="16.5" customHeight="1" x14ac:dyDescent="0.25">
      <c r="C10" s="646" t="s">
        <v>161</v>
      </c>
      <c r="D10" s="185" t="s">
        <v>426</v>
      </c>
      <c r="E10" s="186"/>
      <c r="F10" s="186"/>
      <c r="G10" s="186"/>
      <c r="H10" s="900"/>
      <c r="I10" s="901"/>
      <c r="J10" s="901"/>
      <c r="K10" s="901"/>
      <c r="L10" s="902"/>
    </row>
    <row r="11" spans="1:22" ht="16.5" customHeight="1" x14ac:dyDescent="0.25">
      <c r="C11" s="646" t="s">
        <v>166</v>
      </c>
      <c r="D11" s="185" t="s">
        <v>427</v>
      </c>
      <c r="E11" s="186"/>
      <c r="F11" s="186"/>
      <c r="G11" s="186"/>
      <c r="H11" s="900"/>
      <c r="I11" s="901"/>
      <c r="J11" s="901"/>
      <c r="K11" s="901"/>
      <c r="L11" s="902"/>
      <c r="M11" s="67"/>
      <c r="N11" s="67"/>
      <c r="O11" s="67"/>
      <c r="P11" s="67"/>
      <c r="Q11" s="67"/>
      <c r="R11" s="67"/>
      <c r="S11" s="67"/>
      <c r="T11" s="67"/>
      <c r="U11" s="67"/>
    </row>
    <row r="12" spans="1:22" ht="16.5" customHeight="1" x14ac:dyDescent="0.25">
      <c r="C12" s="646" t="s">
        <v>172</v>
      </c>
      <c r="D12" s="185" t="s">
        <v>428</v>
      </c>
      <c r="E12" s="186"/>
      <c r="F12" s="186"/>
      <c r="G12" s="186"/>
      <c r="H12" s="900"/>
      <c r="I12" s="901"/>
      <c r="J12" s="901"/>
      <c r="K12" s="901"/>
      <c r="L12" s="902"/>
      <c r="M12" s="67"/>
      <c r="N12" s="67"/>
      <c r="O12" s="67"/>
      <c r="P12" s="67"/>
      <c r="Q12" s="67"/>
      <c r="R12" s="67"/>
      <c r="S12" s="67"/>
      <c r="T12" s="67"/>
      <c r="U12" s="67"/>
    </row>
    <row r="13" spans="1:22" ht="15.65" customHeight="1" x14ac:dyDescent="0.25">
      <c r="C13" s="646" t="s">
        <v>343</v>
      </c>
      <c r="D13" s="185" t="s">
        <v>429</v>
      </c>
      <c r="E13" s="186"/>
      <c r="F13" s="186"/>
      <c r="G13" s="186"/>
      <c r="H13" s="900"/>
      <c r="I13" s="901"/>
      <c r="J13" s="901"/>
      <c r="K13" s="901"/>
      <c r="L13" s="902"/>
      <c r="M13" s="1054" t="str">
        <f>"CATI VALIDATION: IF "&amp;H3&amp;C13&amp;"=2 AND w_phone_type=2 WARNING MESSAGE: THE HOUSEHOLD HAS A LANDLINE REGISTERED"</f>
        <v>CATI VALIDATION: IF 9.01f=2 AND w_phone_type=2 WARNING MESSAGE: THE HOUSEHOLD HAS A LANDLINE REGISTERED</v>
      </c>
      <c r="N13" s="985"/>
      <c r="O13" s="985"/>
      <c r="P13" s="985"/>
      <c r="Q13" s="985"/>
      <c r="R13" s="985"/>
      <c r="S13" s="985"/>
      <c r="T13" s="985"/>
      <c r="U13" s="985"/>
    </row>
    <row r="14" spans="1:22" ht="15.65" customHeight="1" x14ac:dyDescent="0.25">
      <c r="C14" s="646" t="s">
        <v>345</v>
      </c>
      <c r="D14" s="185" t="s">
        <v>430</v>
      </c>
      <c r="E14" s="186"/>
      <c r="F14" s="186"/>
      <c r="G14" s="186"/>
      <c r="H14" s="900"/>
      <c r="I14" s="901"/>
      <c r="J14" s="901"/>
      <c r="K14" s="901"/>
      <c r="L14" s="902"/>
      <c r="M14" s="133" t="str">
        <f>"CATI VALIDATION: IF "&amp;H3&amp;C14&amp;"=2 AND w_phone_type=1 BLOCKING MESSAGE: THE HOUSEHOLD HAS A MOBILE PHONE REGISTERED"</f>
        <v>CATI VALIDATION: IF 9.01g=2 AND w_phone_type=1 BLOCKING MESSAGE: THE HOUSEHOLD HAS A MOBILE PHONE REGISTERED</v>
      </c>
      <c r="N14" s="77"/>
      <c r="O14" s="77"/>
      <c r="P14" s="77"/>
      <c r="Q14" s="77"/>
      <c r="R14" s="77"/>
      <c r="S14" s="77"/>
      <c r="T14" s="77"/>
      <c r="U14" s="77"/>
      <c r="V14" s="9" t="s">
        <v>136</v>
      </c>
    </row>
    <row r="15" spans="1:22" ht="16.5" customHeight="1" x14ac:dyDescent="0.25">
      <c r="C15" s="646" t="s">
        <v>347</v>
      </c>
      <c r="D15" s="185" t="s">
        <v>431</v>
      </c>
      <c r="E15" s="186"/>
      <c r="F15" s="186"/>
      <c r="G15" s="186"/>
      <c r="H15" s="900"/>
      <c r="I15" s="901"/>
      <c r="J15" s="901"/>
      <c r="K15" s="901"/>
      <c r="L15" s="902"/>
      <c r="M15" s="67"/>
      <c r="N15" s="67"/>
      <c r="O15" s="67"/>
      <c r="P15" s="67"/>
      <c r="Q15" s="67"/>
      <c r="R15" s="67"/>
      <c r="S15" s="67"/>
      <c r="T15" s="67"/>
      <c r="U15" s="67"/>
    </row>
    <row r="16" spans="1:22" ht="16.5" customHeight="1" x14ac:dyDescent="0.25">
      <c r="C16" s="646" t="s">
        <v>349</v>
      </c>
      <c r="D16" s="185" t="s">
        <v>432</v>
      </c>
      <c r="E16" s="186"/>
      <c r="F16" s="186"/>
      <c r="G16" s="186"/>
      <c r="H16" s="900"/>
      <c r="I16" s="901"/>
      <c r="J16" s="901"/>
      <c r="K16" s="901"/>
      <c r="L16" s="902"/>
    </row>
    <row r="17" spans="3:13" ht="16.5" customHeight="1" x14ac:dyDescent="0.25">
      <c r="C17" s="646" t="s">
        <v>433</v>
      </c>
      <c r="D17" s="185" t="s">
        <v>434</v>
      </c>
      <c r="E17" s="186"/>
      <c r="F17" s="186"/>
      <c r="G17" s="186"/>
      <c r="H17" s="900"/>
      <c r="I17" s="901"/>
      <c r="J17" s="901"/>
      <c r="K17" s="901"/>
      <c r="L17" s="902"/>
    </row>
    <row r="18" spans="3:13" ht="16.5" customHeight="1" x14ac:dyDescent="0.25">
      <c r="C18" s="646" t="s">
        <v>354</v>
      </c>
      <c r="D18" s="185" t="s">
        <v>435</v>
      </c>
      <c r="E18" s="186"/>
      <c r="F18" s="186"/>
      <c r="G18" s="186"/>
      <c r="H18" s="900"/>
      <c r="I18" s="901"/>
      <c r="J18" s="901"/>
      <c r="K18" s="901"/>
      <c r="L18" s="902"/>
    </row>
    <row r="19" spans="3:13" ht="16.5" customHeight="1" x14ac:dyDescent="0.25">
      <c r="C19" s="646" t="s">
        <v>436</v>
      </c>
      <c r="D19" s="185" t="s">
        <v>437</v>
      </c>
      <c r="E19" s="186"/>
      <c r="F19" s="186"/>
      <c r="G19" s="186"/>
      <c r="H19" s="900"/>
      <c r="I19" s="901"/>
      <c r="J19" s="901"/>
      <c r="K19" s="901"/>
      <c r="L19" s="902"/>
    </row>
    <row r="20" spans="3:13" ht="16.5" customHeight="1" x14ac:dyDescent="0.25">
      <c r="C20" s="646" t="s">
        <v>438</v>
      </c>
      <c r="D20" s="185" t="s">
        <v>439</v>
      </c>
      <c r="E20" s="186"/>
      <c r="F20" s="186"/>
      <c r="G20" s="186"/>
      <c r="H20" s="900"/>
      <c r="I20" s="901"/>
      <c r="J20" s="901"/>
      <c r="K20" s="901"/>
      <c r="L20" s="902"/>
    </row>
    <row r="21" spans="3:13" ht="16.5" customHeight="1" x14ac:dyDescent="0.25">
      <c r="C21" s="646" t="s">
        <v>440</v>
      </c>
      <c r="D21" s="185" t="s">
        <v>441</v>
      </c>
      <c r="E21" s="186"/>
      <c r="F21" s="186"/>
      <c r="G21" s="186"/>
      <c r="H21" s="900"/>
      <c r="I21" s="901"/>
      <c r="J21" s="901"/>
      <c r="K21" s="901"/>
      <c r="L21" s="902"/>
    </row>
    <row r="22" spans="3:13" ht="16.5" customHeight="1" x14ac:dyDescent="0.25">
      <c r="C22" s="646" t="s">
        <v>442</v>
      </c>
      <c r="D22" s="185" t="s">
        <v>443</v>
      </c>
      <c r="E22" s="186"/>
      <c r="F22" s="186"/>
      <c r="G22" s="186"/>
      <c r="H22" s="900"/>
      <c r="I22" s="901"/>
      <c r="J22" s="901"/>
      <c r="K22" s="901"/>
      <c r="L22" s="902"/>
    </row>
    <row r="23" spans="3:13" ht="16.5" customHeight="1" x14ac:dyDescent="0.25">
      <c r="C23" s="646" t="s">
        <v>444</v>
      </c>
      <c r="D23" s="185" t="s">
        <v>445</v>
      </c>
      <c r="E23" s="186"/>
      <c r="F23" s="186"/>
      <c r="G23" s="186"/>
      <c r="H23" s="900"/>
      <c r="I23" s="901"/>
      <c r="J23" s="901"/>
      <c r="K23" s="901"/>
      <c r="L23" s="902"/>
    </row>
    <row r="24" spans="3:13" ht="16.5" customHeight="1" x14ac:dyDescent="0.25">
      <c r="C24" s="646" t="s">
        <v>446</v>
      </c>
      <c r="D24" s="185" t="s">
        <v>447</v>
      </c>
      <c r="E24" s="186"/>
      <c r="F24" s="186"/>
      <c r="G24" s="186"/>
      <c r="H24" s="900"/>
      <c r="I24" s="901"/>
      <c r="J24" s="901"/>
      <c r="K24" s="901"/>
      <c r="L24" s="902"/>
    </row>
    <row r="25" spans="3:13" ht="16.5" customHeight="1" x14ac:dyDescent="0.25">
      <c r="C25" s="646" t="s">
        <v>448</v>
      </c>
      <c r="D25" s="185" t="s">
        <v>449</v>
      </c>
      <c r="E25" s="186"/>
      <c r="F25" s="186"/>
      <c r="G25" s="186"/>
      <c r="H25" s="900"/>
      <c r="I25" s="901"/>
      <c r="J25" s="901"/>
      <c r="K25" s="901"/>
      <c r="L25" s="902"/>
    </row>
    <row r="26" spans="3:13" ht="16.5" customHeight="1" x14ac:dyDescent="0.25">
      <c r="C26" s="646" t="s">
        <v>450</v>
      </c>
      <c r="D26" s="185" t="s">
        <v>451</v>
      </c>
      <c r="E26" s="186"/>
      <c r="F26" s="186"/>
      <c r="G26" s="186"/>
      <c r="H26" s="900"/>
      <c r="I26" s="901"/>
      <c r="J26" s="901"/>
      <c r="K26" s="901"/>
      <c r="L26" s="902"/>
      <c r="M26" s="126"/>
    </row>
    <row r="27" spans="3:13" ht="16.5" customHeight="1" x14ac:dyDescent="0.25">
      <c r="C27" s="646" t="s">
        <v>452</v>
      </c>
      <c r="D27" s="185" t="s">
        <v>453</v>
      </c>
      <c r="E27" s="186"/>
      <c r="F27" s="186"/>
      <c r="G27" s="186"/>
      <c r="H27" s="900"/>
      <c r="I27" s="901"/>
      <c r="J27" s="901"/>
      <c r="K27" s="901"/>
      <c r="L27" s="902"/>
      <c r="M27" s="126"/>
    </row>
    <row r="28" spans="3:13" ht="16.5" customHeight="1" x14ac:dyDescent="0.25">
      <c r="C28" s="646" t="s">
        <v>454</v>
      </c>
      <c r="D28" s="185" t="s">
        <v>455</v>
      </c>
      <c r="E28" s="186"/>
      <c r="F28" s="186"/>
      <c r="G28" s="186"/>
      <c r="H28" s="900"/>
      <c r="I28" s="901"/>
      <c r="J28" s="901"/>
      <c r="K28" s="901"/>
      <c r="L28" s="902"/>
      <c r="M28" s="126"/>
    </row>
    <row r="29" spans="3:13" ht="16.5" customHeight="1" x14ac:dyDescent="0.25">
      <c r="C29" s="646" t="s">
        <v>456</v>
      </c>
      <c r="D29" s="185" t="s">
        <v>457</v>
      </c>
      <c r="E29" s="186"/>
      <c r="F29" s="186"/>
      <c r="G29" s="186"/>
      <c r="H29" s="900"/>
      <c r="I29" s="901"/>
      <c r="J29" s="901"/>
      <c r="K29" s="901"/>
      <c r="L29" s="902"/>
      <c r="M29" s="126"/>
    </row>
    <row r="30" spans="3:13" ht="16.5" customHeight="1" x14ac:dyDescent="0.25">
      <c r="C30" s="646" t="s">
        <v>458</v>
      </c>
      <c r="D30" s="185" t="s">
        <v>459</v>
      </c>
      <c r="E30" s="186"/>
      <c r="F30" s="186"/>
      <c r="G30" s="186"/>
      <c r="H30" s="900"/>
      <c r="I30" s="901"/>
      <c r="J30" s="901"/>
      <c r="K30" s="901"/>
      <c r="L30" s="902"/>
      <c r="M30" s="126"/>
    </row>
    <row r="31" spans="3:13" ht="16.5" customHeight="1" x14ac:dyDescent="0.25">
      <c r="C31" s="646" t="s">
        <v>460</v>
      </c>
      <c r="D31" s="185" t="s">
        <v>461</v>
      </c>
      <c r="E31" s="186"/>
      <c r="F31" s="186"/>
      <c r="G31" s="186"/>
      <c r="H31" s="900"/>
      <c r="I31" s="901"/>
      <c r="J31" s="901"/>
      <c r="K31" s="901"/>
      <c r="L31" s="902"/>
      <c r="M31" s="126"/>
    </row>
    <row r="32" spans="3:13" ht="17.149999999999999" customHeight="1" x14ac:dyDescent="0.25">
      <c r="C32" s="646" t="s">
        <v>462</v>
      </c>
      <c r="D32" s="185" t="s">
        <v>463</v>
      </c>
      <c r="E32" s="186"/>
      <c r="F32" s="186"/>
      <c r="G32" s="186"/>
      <c r="H32" s="900"/>
      <c r="I32" s="901"/>
      <c r="J32" s="901"/>
      <c r="K32" s="901"/>
      <c r="L32" s="902"/>
      <c r="M32" s="126"/>
    </row>
    <row r="33" spans="2:21" x14ac:dyDescent="0.25">
      <c r="K33" s="67"/>
      <c r="L33" s="67"/>
      <c r="M33" s="67"/>
      <c r="N33" s="67"/>
    </row>
    <row r="34" spans="2:21" x14ac:dyDescent="0.25">
      <c r="C34" s="141" t="str">
        <f>"CATI: IF "&amp;H3&amp;C13&amp;"=1 GO TO "&amp;B35&amp;" OTHERWISE GO TO "&amp;B39</f>
        <v>CATI: IF 9.01f=1 GO TO 9.02 OTHERWISE GO TO 9.03</v>
      </c>
      <c r="D34" s="141"/>
      <c r="E34" s="141"/>
      <c r="F34" s="141"/>
      <c r="G34" s="141"/>
      <c r="H34" s="141"/>
      <c r="I34" s="141"/>
      <c r="J34" s="141"/>
      <c r="K34" s="77"/>
      <c r="L34" s="77"/>
      <c r="M34" s="77"/>
      <c r="N34" s="77"/>
      <c r="O34" s="141"/>
      <c r="P34" s="141"/>
      <c r="Q34" s="141"/>
      <c r="R34" s="141"/>
      <c r="S34" s="141"/>
    </row>
    <row r="35" spans="2:21" ht="13.4" customHeight="1" x14ac:dyDescent="0.25">
      <c r="B35" s="396">
        <f>H3+0.01</f>
        <v>9.02</v>
      </c>
      <c r="C35" s="104" t="s">
        <v>464</v>
      </c>
      <c r="D35" s="84"/>
      <c r="E35" s="104"/>
      <c r="F35" s="104"/>
      <c r="G35" s="104"/>
      <c r="H35" s="104"/>
      <c r="I35" s="104"/>
      <c r="J35" s="104"/>
      <c r="K35" s="103"/>
      <c r="L35" s="103"/>
      <c r="M35" s="103"/>
      <c r="N35" s="103"/>
      <c r="O35" s="104"/>
      <c r="P35" s="104"/>
      <c r="Q35" s="104"/>
      <c r="R35" s="104"/>
      <c r="S35" s="104"/>
      <c r="T35" s="104"/>
      <c r="U35" s="104"/>
    </row>
    <row r="36" spans="2:21" x14ac:dyDescent="0.25">
      <c r="B36" s="396"/>
      <c r="C36" s="104"/>
      <c r="D36" s="460"/>
      <c r="E36" s="461"/>
      <c r="F36" s="104" t="s">
        <v>465</v>
      </c>
      <c r="G36" s="104"/>
      <c r="H36" s="104"/>
      <c r="I36" s="104"/>
      <c r="J36" s="104"/>
      <c r="K36" s="133" t="s">
        <v>466</v>
      </c>
      <c r="L36" s="133"/>
      <c r="M36" s="133"/>
      <c r="N36" s="133"/>
      <c r="O36" s="518"/>
      <c r="P36" s="104"/>
      <c r="Q36" s="104"/>
      <c r="R36" s="104"/>
      <c r="S36" s="104"/>
      <c r="T36" s="104"/>
      <c r="U36" s="1"/>
    </row>
    <row r="37" spans="2:21" x14ac:dyDescent="0.25">
      <c r="B37" s="396"/>
      <c r="C37" s="1"/>
      <c r="D37" s="1"/>
      <c r="E37" s="1"/>
      <c r="F37" s="1"/>
      <c r="G37" s="1"/>
      <c r="H37" s="1"/>
      <c r="I37" s="1"/>
      <c r="J37" s="1"/>
      <c r="K37" s="12"/>
      <c r="L37" s="12"/>
      <c r="M37" s="12"/>
      <c r="N37" s="12"/>
      <c r="O37" s="1"/>
      <c r="P37" s="1"/>
      <c r="Q37" s="1"/>
      <c r="R37" s="1"/>
      <c r="S37" s="1"/>
      <c r="T37" s="1"/>
      <c r="U37" s="1"/>
    </row>
    <row r="38" spans="2:21" ht="15.65" customHeight="1" x14ac:dyDescent="0.25">
      <c r="C38" s="141" t="str">
        <f>"CATI: IF "&amp;H3&amp;C14&amp;"=1 GO TO "&amp;B39&amp;" OTHERWISE GO TO NEXT SECTION"</f>
        <v>CATI: IF 9.01g=1 GO TO 9.03 OTHERWISE GO TO NEXT SECTION</v>
      </c>
      <c r="D38" s="141"/>
      <c r="E38" s="141"/>
      <c r="F38" s="141"/>
      <c r="G38" s="141"/>
      <c r="H38" s="141"/>
      <c r="I38" s="141"/>
      <c r="J38" s="141"/>
      <c r="K38" s="77"/>
      <c r="L38" s="77"/>
      <c r="M38" s="77"/>
      <c r="N38" s="77"/>
      <c r="O38" s="141"/>
      <c r="P38" s="141"/>
      <c r="Q38" s="141"/>
      <c r="R38" s="141"/>
      <c r="S38" s="141"/>
    </row>
    <row r="39" spans="2:21" x14ac:dyDescent="0.25">
      <c r="B39" s="396">
        <f>B35+0.01</f>
        <v>9.0299999999999994</v>
      </c>
      <c r="C39" s="104" t="s">
        <v>467</v>
      </c>
      <c r="D39" s="84"/>
      <c r="E39" s="104"/>
      <c r="F39" s="104"/>
      <c r="G39" s="104"/>
      <c r="H39" s="104"/>
      <c r="I39" s="104"/>
      <c r="J39" s="104"/>
      <c r="K39" s="103"/>
      <c r="L39" s="103"/>
      <c r="M39" s="103"/>
      <c r="N39" s="103"/>
      <c r="O39" s="104"/>
      <c r="P39" s="104"/>
      <c r="Q39" s="104"/>
      <c r="R39" s="104"/>
      <c r="S39" s="104"/>
      <c r="T39" s="104"/>
      <c r="U39" s="104"/>
    </row>
    <row r="40" spans="2:21" x14ac:dyDescent="0.25">
      <c r="B40" s="396"/>
      <c r="C40" s="104"/>
      <c r="D40" s="460"/>
      <c r="E40" s="461"/>
      <c r="F40" s="104" t="s">
        <v>468</v>
      </c>
      <c r="G40" s="104"/>
      <c r="H40" s="104"/>
      <c r="I40" s="104"/>
      <c r="J40" s="104"/>
      <c r="K40" s="133" t="s">
        <v>469</v>
      </c>
      <c r="L40" s="133"/>
      <c r="M40" s="133"/>
      <c r="N40" s="133"/>
      <c r="O40" s="518"/>
      <c r="P40" s="104"/>
      <c r="Q40" s="104"/>
      <c r="R40" s="104"/>
      <c r="S40" s="104"/>
      <c r="T40" s="104"/>
      <c r="U40" s="1"/>
    </row>
    <row r="41" spans="2:21" x14ac:dyDescent="0.25">
      <c r="B41" s="396"/>
      <c r="C41" s="1"/>
      <c r="D41" s="1"/>
      <c r="E41" s="1"/>
      <c r="F41" s="1"/>
      <c r="G41" s="1"/>
      <c r="H41" s="1"/>
      <c r="I41" s="1"/>
      <c r="J41" s="1"/>
      <c r="K41" s="12"/>
      <c r="L41" s="12"/>
      <c r="M41" s="12"/>
      <c r="N41" s="12"/>
      <c r="O41" s="1"/>
      <c r="P41" s="1"/>
      <c r="Q41" s="1"/>
      <c r="R41" s="1"/>
      <c r="S41" s="1"/>
      <c r="T41" s="1"/>
      <c r="U41" s="1"/>
    </row>
    <row r="42" spans="2:21" x14ac:dyDescent="0.25">
      <c r="B42" s="396">
        <f>B39+0.01</f>
        <v>9.0399999999999991</v>
      </c>
      <c r="C42" s="104" t="s">
        <v>470</v>
      </c>
      <c r="D42" s="84"/>
      <c r="E42" s="104"/>
      <c r="F42" s="104"/>
      <c r="G42" s="104"/>
      <c r="H42" s="104"/>
      <c r="I42" s="104"/>
      <c r="J42" s="104"/>
      <c r="K42" s="103"/>
      <c r="L42" s="103"/>
      <c r="M42" s="103"/>
      <c r="N42" s="103"/>
      <c r="O42" s="104"/>
      <c r="P42" s="104"/>
      <c r="Q42" s="104"/>
      <c r="R42" s="104"/>
      <c r="S42" s="104"/>
      <c r="T42" s="104"/>
      <c r="U42" s="104"/>
    </row>
    <row r="43" spans="2:21" x14ac:dyDescent="0.25">
      <c r="B43" s="396"/>
      <c r="C43" s="104"/>
      <c r="D43" s="460"/>
      <c r="E43" s="461"/>
      <c r="F43" s="104" t="s">
        <v>468</v>
      </c>
      <c r="G43" s="104"/>
      <c r="H43" s="104"/>
      <c r="I43" s="104"/>
      <c r="J43" s="104"/>
      <c r="K43" s="133" t="s">
        <v>141</v>
      </c>
      <c r="L43" s="133"/>
      <c r="M43" s="133"/>
      <c r="N43" s="133"/>
      <c r="O43" s="518"/>
      <c r="P43" s="104"/>
      <c r="Q43" s="104"/>
      <c r="R43" s="104"/>
      <c r="S43" s="104"/>
      <c r="T43" s="104"/>
      <c r="U43" s="2"/>
    </row>
    <row r="44" spans="2:21" x14ac:dyDescent="0.25">
      <c r="B44" s="396"/>
      <c r="C44" s="433" t="str">
        <f>"CATI VALIDATION: IF "&amp;B42&amp;"&gt;"&amp;B39&amp;" BLOCKING MESSAGE The number cannot be greater than the total"</f>
        <v>CATI VALIDATION: IF 9.04&gt;9.03 BLOCKING MESSAGE The number cannot be greater than the total</v>
      </c>
      <c r="D44" s="434"/>
      <c r="E44" s="434"/>
      <c r="F44" s="434"/>
      <c r="G44" s="434"/>
      <c r="H44" s="434"/>
      <c r="I44" s="434"/>
      <c r="J44" s="434"/>
      <c r="K44" s="511"/>
      <c r="L44" s="511"/>
      <c r="M44" s="511"/>
      <c r="N44" s="511"/>
      <c r="O44" s="434"/>
      <c r="P44" s="434"/>
      <c r="Q44" s="2"/>
      <c r="R44" s="2"/>
      <c r="S44" s="2"/>
      <c r="T44" s="2"/>
    </row>
    <row r="45" spans="2:21" x14ac:dyDescent="0.25">
      <c r="B45" s="85"/>
      <c r="C45" s="79"/>
      <c r="D45" s="84"/>
      <c r="E45" s="104"/>
      <c r="I45" s="85"/>
      <c r="K45" s="67"/>
      <c r="L45" s="67"/>
      <c r="M45" s="67"/>
      <c r="N45" s="67"/>
      <c r="O45" s="85"/>
    </row>
    <row r="46" spans="2:21" x14ac:dyDescent="0.25">
      <c r="B46" s="126"/>
      <c r="K46" s="67"/>
      <c r="L46" s="67"/>
      <c r="M46" s="67"/>
      <c r="N46" s="67"/>
    </row>
    <row r="47" spans="2:21" x14ac:dyDescent="0.25">
      <c r="K47" s="67"/>
      <c r="L47" s="67"/>
      <c r="M47" s="67"/>
      <c r="N47" s="67"/>
    </row>
  </sheetData>
  <mergeCells count="2">
    <mergeCell ref="H4:L5"/>
    <mergeCell ref="M13:U13"/>
  </mergeCells>
  <pageMargins left="0.25" right="0.25" top="0.75" bottom="0.75" header="0.3" footer="0.3"/>
  <pageSetup paperSize="9" scale="71" orientation="landscape" horizontalDpi="4294967292" verticalDpi="4294967292"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1:AD29"/>
  <sheetViews>
    <sheetView showGridLines="0" view="pageBreakPreview" zoomScaleNormal="129" zoomScaleSheetLayoutView="100" workbookViewId="0">
      <selection activeCell="AA5" sqref="AA5:AD7"/>
    </sheetView>
  </sheetViews>
  <sheetFormatPr defaultColWidth="4.33203125" defaultRowHeight="11.5" x14ac:dyDescent="0.25"/>
  <cols>
    <col min="1" max="2" width="4.33203125" style="9"/>
    <col min="3" max="3" width="6.33203125" style="9" customWidth="1"/>
    <col min="4" max="15" width="4.33203125" style="9"/>
    <col min="16" max="16" width="4.08203125" style="9" bestFit="1" customWidth="1"/>
    <col min="17" max="20" width="4.33203125" style="9"/>
    <col min="21" max="21" width="2.33203125" style="9" bestFit="1" customWidth="1"/>
    <col min="22" max="22" width="5.33203125" style="9" customWidth="1"/>
    <col min="23" max="23" width="4.08203125" style="9" customWidth="1"/>
    <col min="24" max="25" width="4.33203125" style="9"/>
    <col min="26" max="26" width="17.33203125" style="9" customWidth="1"/>
    <col min="27" max="27" width="3.58203125" style="9" customWidth="1"/>
    <col min="28" max="16266" width="4.33203125" style="9"/>
    <col min="16267" max="16267" width="4.33203125" style="9" bestFit="1"/>
    <col min="16268" max="16384" width="4.33203125" style="9"/>
  </cols>
  <sheetData>
    <row r="1" spans="2:30" ht="16.5" customHeight="1" x14ac:dyDescent="0.25">
      <c r="B1" s="435">
        <v>10</v>
      </c>
      <c r="C1" s="16" t="s">
        <v>471</v>
      </c>
      <c r="D1" s="8"/>
      <c r="E1" s="8"/>
      <c r="F1" s="8"/>
      <c r="G1" s="8"/>
      <c r="H1" s="8"/>
      <c r="I1" s="8"/>
      <c r="J1" s="8"/>
      <c r="N1" s="16"/>
      <c r="O1" s="16"/>
      <c r="P1" s="16"/>
      <c r="Q1" s="16"/>
      <c r="R1" s="16"/>
      <c r="S1" s="16"/>
      <c r="T1" s="16"/>
      <c r="U1" s="16"/>
      <c r="V1" s="16"/>
      <c r="W1" s="16"/>
      <c r="X1" s="16"/>
      <c r="Y1" s="16"/>
      <c r="Z1" s="16"/>
      <c r="AA1" s="16"/>
      <c r="AB1" s="16"/>
      <c r="AC1" s="16"/>
      <c r="AD1" s="16"/>
    </row>
    <row r="2" spans="2:30" ht="16.5" customHeight="1" x14ac:dyDescent="0.25">
      <c r="C2" s="286"/>
      <c r="H2" s="11"/>
      <c r="M2" s="30"/>
      <c r="N2" s="27"/>
      <c r="O2" s="108"/>
      <c r="P2" s="37"/>
      <c r="Q2" s="37"/>
      <c r="R2" s="37"/>
      <c r="S2" s="37"/>
      <c r="T2" s="37"/>
      <c r="U2" s="37"/>
      <c r="V2" s="37"/>
      <c r="W2" s="37"/>
      <c r="X2" s="37"/>
      <c r="Y2" s="37"/>
      <c r="Z2" s="37"/>
      <c r="AA2" s="108"/>
      <c r="AB2" s="143"/>
      <c r="AC2" s="30"/>
      <c r="AD2" s="36"/>
    </row>
    <row r="3" spans="2:30" ht="16.5" customHeight="1" x14ac:dyDescent="0.25">
      <c r="C3" s="141" t="str">
        <f>"CATI: IF "&amp;'2.Sociodem'!J4&amp;"=3 OR 2.10=1 OR 2.13=1 OR 2.16=1 GO TO "&amp;C4&amp;" OTHERWISE NEXT MEMBER"</f>
        <v>CATI: IF 2.02=3 OR 2.10=1 OR 2.13=1 OR 2.16=1 GO TO 10.01 OTHERWISE NEXT MEMBER</v>
      </c>
      <c r="D3" s="588"/>
      <c r="E3" s="564"/>
      <c r="F3" s="564"/>
      <c r="G3" s="564"/>
      <c r="H3" s="564"/>
      <c r="I3" s="564"/>
      <c r="J3" s="564"/>
      <c r="K3" s="564"/>
      <c r="L3" s="564"/>
      <c r="M3" s="564"/>
      <c r="N3" s="564"/>
      <c r="P3" s="422"/>
    </row>
    <row r="4" spans="2:30" s="79" customFormat="1" ht="23.25" customHeight="1" x14ac:dyDescent="0.35">
      <c r="C4" s="903">
        <f>B1+0.01</f>
        <v>10.01</v>
      </c>
      <c r="D4" s="904"/>
      <c r="E4" s="904"/>
      <c r="F4" s="904"/>
      <c r="G4" s="905"/>
      <c r="H4" s="419">
        <f>C4+0.01</f>
        <v>10.02</v>
      </c>
      <c r="I4" s="419"/>
      <c r="J4" s="419"/>
      <c r="K4" s="906"/>
      <c r="L4" s="419">
        <f>H4+0.01</f>
        <v>10.029999999999999</v>
      </c>
      <c r="M4" s="419"/>
      <c r="N4" s="420"/>
      <c r="O4" s="420"/>
      <c r="P4" s="907">
        <f>L4+0.01</f>
        <v>10.039999999999999</v>
      </c>
      <c r="Q4" s="419"/>
      <c r="R4" s="421"/>
      <c r="S4" s="421"/>
      <c r="T4" s="421"/>
      <c r="U4" s="421"/>
      <c r="V4" s="908"/>
      <c r="W4" s="907">
        <f>P4+0.01</f>
        <v>10.049999999999999</v>
      </c>
      <c r="X4" s="419"/>
      <c r="Y4" s="421"/>
      <c r="Z4" s="908"/>
      <c r="AA4" s="1275">
        <f>W4+0.01</f>
        <v>10.059999999999999</v>
      </c>
      <c r="AB4" s="1276"/>
      <c r="AC4" s="1276"/>
      <c r="AD4" s="1277"/>
    </row>
    <row r="5" spans="2:30" s="27" customFormat="1" ht="17.25" customHeight="1" x14ac:dyDescent="0.35">
      <c r="B5" s="1043" t="s">
        <v>62</v>
      </c>
      <c r="C5" s="1269" t="s">
        <v>472</v>
      </c>
      <c r="D5" s="1269"/>
      <c r="E5" s="1269"/>
      <c r="F5" s="1269"/>
      <c r="G5" s="1281"/>
      <c r="H5" s="990" t="s">
        <v>473</v>
      </c>
      <c r="I5" s="990"/>
      <c r="J5" s="990"/>
      <c r="K5" s="991"/>
      <c r="L5" s="1287" t="s">
        <v>474</v>
      </c>
      <c r="M5" s="1269"/>
      <c r="N5" s="1269"/>
      <c r="O5" s="1281"/>
      <c r="P5" s="1287" t="s">
        <v>475</v>
      </c>
      <c r="Q5" s="1269"/>
      <c r="R5" s="1269"/>
      <c r="S5" s="1269"/>
      <c r="T5" s="1269"/>
      <c r="U5" s="1269"/>
      <c r="V5" s="1281"/>
      <c r="W5" s="947" t="s">
        <v>476</v>
      </c>
      <c r="X5" s="948"/>
      <c r="Y5" s="948"/>
      <c r="Z5" s="949"/>
      <c r="AA5" s="1287" t="s">
        <v>477</v>
      </c>
      <c r="AB5" s="1269"/>
      <c r="AC5" s="1269"/>
      <c r="AD5" s="1281"/>
    </row>
    <row r="6" spans="2:30" s="27" customFormat="1" ht="17.25" customHeight="1" x14ac:dyDescent="0.35">
      <c r="B6" s="1044"/>
      <c r="C6" s="1068"/>
      <c r="D6" s="1068"/>
      <c r="E6" s="1068"/>
      <c r="F6" s="1068"/>
      <c r="G6" s="1282"/>
      <c r="H6" s="993"/>
      <c r="I6" s="993"/>
      <c r="J6" s="993"/>
      <c r="K6" s="994"/>
      <c r="L6" s="1288"/>
      <c r="M6" s="1068"/>
      <c r="N6" s="1068"/>
      <c r="O6" s="1282"/>
      <c r="P6" s="1288"/>
      <c r="Q6" s="1068"/>
      <c r="R6" s="1068"/>
      <c r="S6" s="1068"/>
      <c r="T6" s="1068"/>
      <c r="U6" s="1068"/>
      <c r="V6" s="1282"/>
      <c r="W6" s="950"/>
      <c r="X6" s="951"/>
      <c r="Y6" s="951"/>
      <c r="Z6" s="952"/>
      <c r="AA6" s="1288"/>
      <c r="AB6" s="1068"/>
      <c r="AC6" s="1068"/>
      <c r="AD6" s="1282"/>
    </row>
    <row r="7" spans="2:30" s="27" customFormat="1" ht="17.25" customHeight="1" x14ac:dyDescent="0.35">
      <c r="B7" s="1044"/>
      <c r="C7" s="1068"/>
      <c r="D7" s="1068"/>
      <c r="E7" s="1068"/>
      <c r="F7" s="1068"/>
      <c r="G7" s="1282"/>
      <c r="H7" s="993"/>
      <c r="I7" s="993"/>
      <c r="J7" s="993"/>
      <c r="K7" s="994"/>
      <c r="L7" s="1288"/>
      <c r="M7" s="1068"/>
      <c r="N7" s="1068"/>
      <c r="O7" s="1282"/>
      <c r="P7" s="1288"/>
      <c r="Q7" s="1068"/>
      <c r="R7" s="1068"/>
      <c r="S7" s="1068"/>
      <c r="T7" s="1068"/>
      <c r="U7" s="1068"/>
      <c r="V7" s="1282"/>
      <c r="W7" s="950"/>
      <c r="X7" s="951"/>
      <c r="Y7" s="951"/>
      <c r="Z7" s="952"/>
      <c r="AA7" s="1288"/>
      <c r="AB7" s="1068"/>
      <c r="AC7" s="1068"/>
      <c r="AD7" s="1282"/>
    </row>
    <row r="8" spans="2:30" s="27" customFormat="1" ht="17.25" customHeight="1" x14ac:dyDescent="0.35">
      <c r="B8" s="1044"/>
      <c r="C8" s="1068"/>
      <c r="D8" s="1068"/>
      <c r="E8" s="1068"/>
      <c r="F8" s="1068"/>
      <c r="G8" s="1282"/>
      <c r="K8" s="320"/>
      <c r="L8" s="1288"/>
      <c r="M8" s="1068"/>
      <c r="N8" s="1068"/>
      <c r="O8" s="1282"/>
      <c r="P8" s="909"/>
      <c r="V8" s="320"/>
      <c r="W8" s="909"/>
      <c r="Z8" s="320"/>
      <c r="AA8" s="909"/>
      <c r="AD8" s="320"/>
    </row>
    <row r="9" spans="2:30" s="27" customFormat="1" ht="17.25" customHeight="1" x14ac:dyDescent="0.35">
      <c r="B9" s="1044"/>
      <c r="C9" s="1"/>
      <c r="D9" s="1"/>
      <c r="E9" s="1"/>
      <c r="F9" s="1"/>
      <c r="G9" s="136"/>
      <c r="H9" s="1283" t="s">
        <v>478</v>
      </c>
      <c r="I9" s="1283"/>
      <c r="J9" s="1283"/>
      <c r="K9" s="1284"/>
      <c r="L9" s="1283" t="s">
        <v>479</v>
      </c>
      <c r="M9" s="1283"/>
      <c r="N9" s="1283"/>
      <c r="O9" s="1284"/>
      <c r="P9" s="832"/>
      <c r="Q9" s="1"/>
      <c r="R9" s="1"/>
      <c r="S9" s="1"/>
      <c r="T9" s="1"/>
      <c r="U9" s="1"/>
      <c r="V9" s="136"/>
      <c r="W9" s="832"/>
      <c r="X9" s="1"/>
      <c r="Y9" s="1"/>
      <c r="Z9" s="136"/>
      <c r="AA9" s="832"/>
      <c r="AB9" s="1"/>
      <c r="AC9" s="1"/>
      <c r="AD9" s="136"/>
    </row>
    <row r="10" spans="2:30" s="27" customFormat="1" ht="17.25" customHeight="1" x14ac:dyDescent="0.35">
      <c r="B10" s="1044"/>
      <c r="C10" s="1"/>
      <c r="D10" s="1"/>
      <c r="E10" s="1"/>
      <c r="F10" s="1"/>
      <c r="G10" s="136"/>
      <c r="H10" s="1283"/>
      <c r="I10" s="1283"/>
      <c r="J10" s="1283"/>
      <c r="K10" s="1284"/>
      <c r="L10" s="1283"/>
      <c r="M10" s="1283"/>
      <c r="N10" s="1283"/>
      <c r="O10" s="1284"/>
      <c r="P10" s="832"/>
      <c r="Q10" s="1"/>
      <c r="R10" s="1"/>
      <c r="S10" s="1"/>
      <c r="T10" s="1"/>
      <c r="U10" s="1"/>
      <c r="V10" s="136"/>
      <c r="W10" s="789">
        <v>1</v>
      </c>
      <c r="X10" s="122" t="s">
        <v>480</v>
      </c>
      <c r="Y10" s="122"/>
      <c r="Z10" s="136"/>
      <c r="AA10" s="832"/>
      <c r="AB10" s="1"/>
      <c r="AC10" s="1"/>
      <c r="AD10" s="136"/>
    </row>
    <row r="11" spans="2:30" s="27" customFormat="1" ht="17.25" customHeight="1" x14ac:dyDescent="0.25">
      <c r="B11" s="1044"/>
      <c r="C11" s="322">
        <v>1</v>
      </c>
      <c r="D11" s="321" t="s">
        <v>143</v>
      </c>
      <c r="F11" s="321"/>
      <c r="G11" s="327"/>
      <c r="K11" s="320"/>
      <c r="P11" s="910">
        <v>1</v>
      </c>
      <c r="Q11" s="122" t="s">
        <v>481</v>
      </c>
      <c r="R11" s="1"/>
      <c r="S11" s="1"/>
      <c r="T11" s="1"/>
      <c r="U11" s="1"/>
      <c r="V11" s="136"/>
      <c r="W11" s="789">
        <v>2</v>
      </c>
      <c r="X11" s="122" t="s">
        <v>482</v>
      </c>
      <c r="Y11" s="122"/>
      <c r="Z11" s="506"/>
      <c r="AA11" s="911">
        <v>1</v>
      </c>
      <c r="AB11" s="321" t="s">
        <v>143</v>
      </c>
      <c r="AC11" s="1"/>
      <c r="AD11" s="136"/>
    </row>
    <row r="12" spans="2:30" s="27" customFormat="1" ht="14.9" customHeight="1" x14ac:dyDescent="0.25">
      <c r="B12" s="1044"/>
      <c r="C12" s="76">
        <v>2</v>
      </c>
      <c r="D12" s="323" t="s">
        <v>176</v>
      </c>
      <c r="E12" s="325" t="s">
        <v>144</v>
      </c>
      <c r="F12" s="63">
        <f>AA4</f>
        <v>10.059999999999999</v>
      </c>
      <c r="G12" s="328"/>
      <c r="H12" s="32"/>
      <c r="I12" s="32"/>
      <c r="J12" s="32"/>
      <c r="K12" s="110"/>
      <c r="P12" s="884">
        <v>2</v>
      </c>
      <c r="Q12" s="324" t="s">
        <v>483</v>
      </c>
      <c r="R12" s="1"/>
      <c r="S12" s="9"/>
      <c r="T12" s="9"/>
      <c r="U12" s="9"/>
      <c r="V12" s="170"/>
      <c r="W12" s="789">
        <v>3</v>
      </c>
      <c r="X12" s="122" t="s">
        <v>484</v>
      </c>
      <c r="Y12" s="122"/>
      <c r="Z12" s="240"/>
      <c r="AA12" s="896">
        <v>2</v>
      </c>
      <c r="AB12" s="323" t="s">
        <v>176</v>
      </c>
      <c r="AC12" s="9"/>
      <c r="AD12" s="170"/>
    </row>
    <row r="13" spans="2:30" s="27" customFormat="1" ht="14.9" customHeight="1" x14ac:dyDescent="0.25">
      <c r="B13" s="1044"/>
      <c r="C13" s="76"/>
      <c r="D13" s="323"/>
      <c r="E13" s="325"/>
      <c r="F13" s="63"/>
      <c r="G13" s="328"/>
      <c r="H13" s="32"/>
      <c r="I13" s="32"/>
      <c r="J13" s="32"/>
      <c r="K13" s="110"/>
      <c r="P13" s="884">
        <v>4</v>
      </c>
      <c r="Q13" s="27" t="s">
        <v>485</v>
      </c>
      <c r="R13" s="1"/>
      <c r="S13" s="9"/>
      <c r="T13" s="9"/>
      <c r="U13" s="9"/>
      <c r="V13" s="170"/>
      <c r="W13" s="789">
        <v>4</v>
      </c>
      <c r="X13" s="122" t="s">
        <v>486</v>
      </c>
      <c r="Y13" s="122"/>
      <c r="Z13" s="240"/>
      <c r="AA13" s="896" t="s">
        <v>136</v>
      </c>
      <c r="AB13" s="323"/>
      <c r="AC13" s="9"/>
      <c r="AD13" s="170"/>
    </row>
    <row r="14" spans="2:30" s="27" customFormat="1" ht="14.9" customHeight="1" x14ac:dyDescent="0.25">
      <c r="B14" s="1044"/>
      <c r="C14" s="76"/>
      <c r="D14" s="323"/>
      <c r="E14" s="325"/>
      <c r="F14" s="63"/>
      <c r="G14" s="328"/>
      <c r="H14" s="32"/>
      <c r="I14" s="32"/>
      <c r="J14" s="32"/>
      <c r="K14" s="110"/>
      <c r="P14" s="884">
        <v>5</v>
      </c>
      <c r="Q14" s="4" t="s">
        <v>487</v>
      </c>
      <c r="R14" s="1"/>
      <c r="S14" s="9"/>
      <c r="T14" s="9"/>
      <c r="U14" s="325" t="s">
        <v>144</v>
      </c>
      <c r="V14" s="294">
        <f>AA4</f>
        <v>10.059999999999999</v>
      </c>
      <c r="W14" s="789">
        <v>5</v>
      </c>
      <c r="X14" s="122" t="s">
        <v>488</v>
      </c>
      <c r="Y14" s="122"/>
      <c r="Z14" s="240"/>
      <c r="AA14" s="896"/>
      <c r="AB14" s="323"/>
      <c r="AC14" s="9"/>
      <c r="AD14" s="170"/>
    </row>
    <row r="15" spans="2:30" s="27" customFormat="1" ht="14.9" customHeight="1" x14ac:dyDescent="0.25">
      <c r="B15" s="1044"/>
      <c r="C15" s="76"/>
      <c r="D15" s="323"/>
      <c r="E15" s="325"/>
      <c r="F15" s="63"/>
      <c r="G15" s="328"/>
      <c r="H15" s="32"/>
      <c r="I15" s="32"/>
      <c r="J15" s="32"/>
      <c r="K15" s="110"/>
      <c r="P15" s="884">
        <v>97</v>
      </c>
      <c r="Q15" s="27" t="s">
        <v>489</v>
      </c>
      <c r="R15" s="1"/>
      <c r="S15" s="9"/>
      <c r="T15" s="9"/>
      <c r="U15" s="9"/>
      <c r="V15" s="170"/>
      <c r="W15" s="789">
        <v>6</v>
      </c>
      <c r="X15" s="122" t="s">
        <v>490</v>
      </c>
      <c r="Y15" s="122"/>
      <c r="Z15" s="240"/>
      <c r="AA15" s="896"/>
      <c r="AB15" s="323"/>
      <c r="AC15" s="9"/>
      <c r="AD15" s="170"/>
    </row>
    <row r="16" spans="2:30" s="27" customFormat="1" ht="14.9" customHeight="1" x14ac:dyDescent="0.25">
      <c r="B16" s="1044"/>
      <c r="C16" s="76"/>
      <c r="D16" s="323"/>
      <c r="E16" s="325"/>
      <c r="F16" s="63"/>
      <c r="G16" s="328"/>
      <c r="H16" s="32"/>
      <c r="I16" s="32"/>
      <c r="J16" s="32"/>
      <c r="K16" s="110"/>
      <c r="L16" s="1278" t="s">
        <v>491</v>
      </c>
      <c r="M16" s="1279"/>
      <c r="N16" s="1279"/>
      <c r="O16" s="1280"/>
      <c r="P16" s="884"/>
      <c r="R16" s="9"/>
      <c r="S16" s="9"/>
      <c r="T16" s="9"/>
      <c r="U16" s="9"/>
      <c r="V16" s="170"/>
      <c r="W16" s="789">
        <v>7</v>
      </c>
      <c r="X16" s="122" t="s">
        <v>492</v>
      </c>
      <c r="Y16" s="122"/>
      <c r="Z16" s="240"/>
      <c r="AA16" s="896"/>
      <c r="AB16" s="323"/>
      <c r="AC16" s="9"/>
      <c r="AD16" s="170"/>
    </row>
    <row r="17" spans="2:30" s="27" customFormat="1" ht="14.9" customHeight="1" x14ac:dyDescent="0.25">
      <c r="B17" s="1044"/>
      <c r="C17" s="76"/>
      <c r="D17" s="323"/>
      <c r="E17" s="325"/>
      <c r="F17" s="63"/>
      <c r="G17" s="328"/>
      <c r="H17" s="32"/>
      <c r="I17" s="32"/>
      <c r="J17" s="32"/>
      <c r="K17" s="110"/>
      <c r="L17" s="1278"/>
      <c r="M17" s="1279"/>
      <c r="N17" s="1279"/>
      <c r="O17" s="1280"/>
      <c r="P17" s="884"/>
      <c r="R17" s="9"/>
      <c r="S17" s="9"/>
      <c r="T17" s="9"/>
      <c r="U17" s="9"/>
      <c r="V17" s="170"/>
      <c r="W17" s="789">
        <v>8</v>
      </c>
      <c r="X17" s="122" t="s">
        <v>493</v>
      </c>
      <c r="Y17" s="122"/>
      <c r="Z17" s="240"/>
      <c r="AA17" s="896"/>
      <c r="AB17" s="323"/>
      <c r="AC17" s="9"/>
      <c r="AD17" s="170"/>
    </row>
    <row r="18" spans="2:30" s="27" customFormat="1" ht="14.9" customHeight="1" x14ac:dyDescent="0.25">
      <c r="B18" s="1044"/>
      <c r="C18" s="76"/>
      <c r="D18" s="323"/>
      <c r="E18" s="325"/>
      <c r="F18" s="63"/>
      <c r="G18" s="328"/>
      <c r="H18" s="32"/>
      <c r="I18" s="32"/>
      <c r="J18" s="32"/>
      <c r="K18" s="110"/>
      <c r="L18" s="1278"/>
      <c r="M18" s="1279"/>
      <c r="N18" s="1279"/>
      <c r="O18" s="1280"/>
      <c r="P18" s="814"/>
      <c r="Q18" s="23"/>
      <c r="R18" s="9"/>
      <c r="S18" s="9"/>
      <c r="T18" s="9"/>
      <c r="U18" s="9"/>
      <c r="V18" s="170"/>
      <c r="W18" s="789">
        <v>9</v>
      </c>
      <c r="X18" s="122" t="s">
        <v>494</v>
      </c>
      <c r="Y18" s="122"/>
      <c r="Z18" s="240"/>
      <c r="AA18" s="896"/>
      <c r="AB18" s="323"/>
      <c r="AC18" s="9"/>
      <c r="AD18" s="170"/>
    </row>
    <row r="19" spans="2:30" s="27" customFormat="1" ht="14.9" customHeight="1" x14ac:dyDescent="0.25">
      <c r="B19" s="1044"/>
      <c r="C19" s="76"/>
      <c r="D19" s="323"/>
      <c r="E19" s="325"/>
      <c r="F19" s="63"/>
      <c r="G19" s="328"/>
      <c r="H19" s="32"/>
      <c r="I19" s="32"/>
      <c r="J19" s="32"/>
      <c r="K19" s="110"/>
      <c r="L19" s="1278"/>
      <c r="M19" s="1279"/>
      <c r="N19" s="1279"/>
      <c r="O19" s="1280"/>
      <c r="P19" s="884"/>
      <c r="Q19" s="324"/>
      <c r="R19" s="9"/>
      <c r="S19" s="9"/>
      <c r="T19" s="9"/>
      <c r="U19" s="9"/>
      <c r="V19" s="170"/>
      <c r="W19" s="789">
        <v>10</v>
      </c>
      <c r="X19" s="122" t="s">
        <v>495</v>
      </c>
      <c r="Y19" s="122"/>
      <c r="Z19" s="240"/>
      <c r="AA19" s="896"/>
      <c r="AB19" s="323"/>
      <c r="AC19" s="9"/>
      <c r="AD19" s="170"/>
    </row>
    <row r="20" spans="2:30" s="27" customFormat="1" ht="14.9" customHeight="1" x14ac:dyDescent="0.25">
      <c r="B20" s="1044"/>
      <c r="C20" s="76"/>
      <c r="D20" s="323"/>
      <c r="E20" s="325"/>
      <c r="F20" s="63"/>
      <c r="G20" s="328"/>
      <c r="H20" s="32"/>
      <c r="I20" s="32"/>
      <c r="J20" s="32"/>
      <c r="K20" s="110"/>
      <c r="L20" s="1278"/>
      <c r="M20" s="1279"/>
      <c r="N20" s="1279"/>
      <c r="O20" s="1280"/>
      <c r="P20" s="884"/>
      <c r="Q20" s="324"/>
      <c r="R20" s="9"/>
      <c r="S20" s="9"/>
      <c r="T20" s="9"/>
      <c r="U20" s="9"/>
      <c r="V20" s="170"/>
      <c r="W20" s="789">
        <v>11</v>
      </c>
      <c r="X20" s="122" t="s">
        <v>496</v>
      </c>
      <c r="Y20" s="122"/>
      <c r="Z20" s="240"/>
      <c r="AA20" s="896"/>
      <c r="AB20" s="323"/>
      <c r="AC20" s="9"/>
      <c r="AD20" s="170"/>
    </row>
    <row r="21" spans="2:30" s="27" customFormat="1" ht="14.9" customHeight="1" x14ac:dyDescent="0.25">
      <c r="B21" s="1044"/>
      <c r="C21" s="76"/>
      <c r="D21" s="323"/>
      <c r="E21" s="325"/>
      <c r="F21" s="63"/>
      <c r="G21" s="328"/>
      <c r="H21" s="32"/>
      <c r="I21" s="32"/>
      <c r="J21" s="32"/>
      <c r="K21" s="110"/>
      <c r="L21" s="2"/>
      <c r="M21" s="2"/>
      <c r="N21" s="2"/>
      <c r="O21" s="2"/>
      <c r="P21" s="884"/>
      <c r="Q21" s="324"/>
      <c r="R21" s="9"/>
      <c r="S21" s="9"/>
      <c r="T21" s="9"/>
      <c r="U21" s="9"/>
      <c r="V21" s="170"/>
      <c r="W21" s="789">
        <v>12</v>
      </c>
      <c r="X21" s="122" t="s">
        <v>497</v>
      </c>
      <c r="Y21" s="122"/>
      <c r="Z21" s="918"/>
      <c r="AA21" s="76"/>
      <c r="AB21" s="323"/>
      <c r="AC21" s="9"/>
      <c r="AD21" s="170"/>
    </row>
    <row r="22" spans="2:30" x14ac:dyDescent="0.25">
      <c r="B22" s="1044"/>
      <c r="C22" s="32"/>
      <c r="D22" s="32"/>
      <c r="E22" s="32"/>
      <c r="F22" s="32"/>
      <c r="G22" s="110"/>
      <c r="H22" s="32"/>
      <c r="I22" s="32"/>
      <c r="J22" s="32"/>
      <c r="K22" s="110"/>
      <c r="L22" s="32"/>
      <c r="M22" s="32"/>
      <c r="N22" s="480">
        <v>1</v>
      </c>
      <c r="O22" s="481" t="s">
        <v>498</v>
      </c>
      <c r="P22" s="816"/>
      <c r="R22" s="1"/>
      <c r="S22" s="1"/>
      <c r="T22" s="1"/>
      <c r="U22" s="1"/>
      <c r="V22" s="136"/>
      <c r="W22" s="789">
        <v>13</v>
      </c>
      <c r="X22" s="122" t="s">
        <v>499</v>
      </c>
      <c r="Y22" s="122"/>
      <c r="Z22" s="506"/>
      <c r="AA22" s="832"/>
      <c r="AB22" s="1"/>
      <c r="AC22" s="1"/>
      <c r="AD22" s="136"/>
    </row>
    <row r="23" spans="2:30" x14ac:dyDescent="0.25">
      <c r="B23" s="1044"/>
      <c r="C23" s="32"/>
      <c r="D23" s="32"/>
      <c r="E23" s="32"/>
      <c r="F23" s="32"/>
      <c r="G23" s="110"/>
      <c r="H23" s="32"/>
      <c r="I23" s="32"/>
      <c r="J23" s="32"/>
      <c r="K23" s="110"/>
      <c r="L23" s="2"/>
      <c r="M23" s="2"/>
      <c r="N23" s="482">
        <v>2</v>
      </c>
      <c r="O23" s="12" t="s">
        <v>500</v>
      </c>
      <c r="P23" s="816"/>
      <c r="R23" s="326"/>
      <c r="S23" s="326"/>
      <c r="T23" s="326"/>
      <c r="U23" s="326"/>
      <c r="V23" s="171"/>
      <c r="W23" s="85">
        <v>14</v>
      </c>
      <c r="X23" s="9" t="s">
        <v>501</v>
      </c>
      <c r="Z23" s="519"/>
      <c r="AA23" s="912"/>
      <c r="AB23" s="326"/>
      <c r="AC23" s="326"/>
      <c r="AD23" s="171"/>
    </row>
    <row r="24" spans="2:30" s="67" customFormat="1" x14ac:dyDescent="0.25">
      <c r="B24" s="1044"/>
      <c r="C24" s="12"/>
      <c r="D24" s="12"/>
      <c r="E24" s="12"/>
      <c r="F24" s="12"/>
      <c r="G24" s="506"/>
      <c r="H24" s="12"/>
      <c r="I24" s="12"/>
      <c r="J24" s="12"/>
      <c r="K24" s="506"/>
      <c r="L24" s="13"/>
      <c r="M24" s="13"/>
      <c r="N24" s="482">
        <v>3</v>
      </c>
      <c r="O24" s="12" t="s">
        <v>502</v>
      </c>
      <c r="P24" s="783"/>
      <c r="R24" s="13"/>
      <c r="S24" s="13"/>
      <c r="T24" s="13"/>
      <c r="U24" s="13"/>
      <c r="V24" s="506"/>
      <c r="W24" s="789">
        <v>97</v>
      </c>
      <c r="X24" s="122" t="s">
        <v>312</v>
      </c>
      <c r="Y24" s="122"/>
      <c r="Z24" s="506"/>
      <c r="AA24" s="815" t="s">
        <v>136</v>
      </c>
      <c r="AB24" s="13"/>
      <c r="AC24" s="13"/>
      <c r="AD24" s="506"/>
    </row>
    <row r="25" spans="2:30" ht="15.75" customHeight="1" x14ac:dyDescent="0.25">
      <c r="B25" s="1046"/>
      <c r="C25" s="711"/>
      <c r="D25" s="711"/>
      <c r="E25" s="711"/>
      <c r="F25" s="711"/>
      <c r="G25" s="712"/>
      <c r="H25" s="1285" t="s">
        <v>59</v>
      </c>
      <c r="I25" s="1285"/>
      <c r="J25" s="1285"/>
      <c r="K25" s="1286"/>
      <c r="L25" s="675" t="s">
        <v>317</v>
      </c>
      <c r="M25" s="713"/>
      <c r="N25" s="483">
        <v>4</v>
      </c>
      <c r="O25" s="671" t="s">
        <v>503</v>
      </c>
      <c r="P25" s="714"/>
      <c r="Q25" s="715"/>
      <c r="R25" s="716"/>
      <c r="S25" s="716"/>
      <c r="T25" s="716"/>
      <c r="U25" s="716"/>
      <c r="V25" s="717"/>
      <c r="W25" s="622"/>
      <c r="X25" s="716"/>
      <c r="Y25" s="716"/>
      <c r="Z25" s="717"/>
      <c r="AA25" s="718"/>
      <c r="AB25" s="708"/>
      <c r="AC25" s="708"/>
      <c r="AD25" s="717"/>
    </row>
    <row r="26" spans="2:30" x14ac:dyDescent="0.25">
      <c r="B26" s="719" t="s">
        <v>504</v>
      </c>
      <c r="C26" s="913"/>
      <c r="D26" s="292"/>
      <c r="E26" s="292"/>
      <c r="F26" s="292"/>
      <c r="G26" s="292"/>
      <c r="H26" s="830"/>
      <c r="I26" s="292"/>
      <c r="J26" s="292"/>
      <c r="K26" s="292"/>
      <c r="L26" s="317"/>
      <c r="M26" s="292"/>
      <c r="N26" s="292"/>
      <c r="O26" s="292"/>
      <c r="P26" s="914"/>
      <c r="Q26" s="239"/>
      <c r="R26" s="318"/>
      <c r="S26" s="318"/>
      <c r="T26" s="318"/>
      <c r="U26" s="318"/>
      <c r="V26" s="319"/>
      <c r="W26" s="914"/>
      <c r="X26" s="318"/>
      <c r="Y26" s="318"/>
      <c r="Z26" s="319"/>
      <c r="AA26" s="914"/>
      <c r="AB26" s="318"/>
      <c r="AC26" s="318"/>
      <c r="AD26" s="319"/>
    </row>
    <row r="27" spans="2:30" x14ac:dyDescent="0.25">
      <c r="B27" s="720" t="s">
        <v>505</v>
      </c>
      <c r="C27" s="721"/>
      <c r="D27" s="113"/>
      <c r="E27" s="113"/>
      <c r="F27" s="113"/>
      <c r="G27" s="113"/>
      <c r="H27" s="722"/>
      <c r="I27" s="113"/>
      <c r="J27" s="113"/>
      <c r="K27" s="113"/>
      <c r="L27" s="723"/>
      <c r="M27" s="113"/>
      <c r="N27" s="113"/>
      <c r="O27" s="113"/>
      <c r="P27" s="724"/>
      <c r="Q27" s="114"/>
      <c r="R27" s="114"/>
      <c r="S27" s="114"/>
      <c r="T27" s="114"/>
      <c r="U27" s="114"/>
      <c r="V27" s="915"/>
      <c r="W27" s="724"/>
      <c r="X27" s="114"/>
      <c r="Y27" s="114"/>
      <c r="Z27" s="915"/>
      <c r="AA27" s="724"/>
      <c r="AB27" s="114"/>
      <c r="AC27" s="114"/>
      <c r="AD27" s="915"/>
    </row>
    <row r="28" spans="2:30" x14ac:dyDescent="0.25">
      <c r="B28" s="719" t="s">
        <v>506</v>
      </c>
      <c r="C28" s="725"/>
      <c r="D28" s="115"/>
      <c r="E28" s="115"/>
      <c r="F28" s="115"/>
      <c r="G28" s="115"/>
      <c r="H28" s="726"/>
      <c r="I28" s="115"/>
      <c r="J28" s="115"/>
      <c r="K28" s="115"/>
      <c r="L28" s="727"/>
      <c r="M28" s="115"/>
      <c r="N28" s="115"/>
      <c r="O28" s="115"/>
      <c r="P28" s="728"/>
      <c r="Q28" s="172"/>
      <c r="R28" s="172"/>
      <c r="S28" s="172"/>
      <c r="T28" s="172"/>
      <c r="U28" s="172"/>
      <c r="V28" s="916"/>
      <c r="W28" s="728"/>
      <c r="X28" s="172"/>
      <c r="Y28" s="172"/>
      <c r="Z28" s="916"/>
      <c r="AA28" s="728"/>
      <c r="AB28" s="172"/>
      <c r="AC28" s="172"/>
      <c r="AD28" s="916"/>
    </row>
    <row r="29" spans="2:30" x14ac:dyDescent="0.25">
      <c r="B29" s="729" t="s">
        <v>507</v>
      </c>
      <c r="C29" s="730"/>
      <c r="D29" s="731"/>
      <c r="E29" s="731"/>
      <c r="F29" s="731"/>
      <c r="G29" s="731"/>
      <c r="H29" s="732"/>
      <c r="I29" s="731"/>
      <c r="J29" s="731"/>
      <c r="K29" s="731"/>
      <c r="L29" s="733"/>
      <c r="M29" s="731"/>
      <c r="N29" s="731"/>
      <c r="O29" s="731"/>
      <c r="P29" s="734"/>
      <c r="Q29" s="735"/>
      <c r="R29" s="735"/>
      <c r="S29" s="735"/>
      <c r="T29" s="735"/>
      <c r="U29" s="735"/>
      <c r="V29" s="736"/>
      <c r="W29" s="734"/>
      <c r="X29" s="735"/>
      <c r="Y29" s="735"/>
      <c r="Z29" s="736"/>
      <c r="AA29" s="734"/>
      <c r="AB29" s="735"/>
      <c r="AC29" s="735"/>
      <c r="AD29" s="736"/>
    </row>
  </sheetData>
  <mergeCells count="12">
    <mergeCell ref="AA4:AD4"/>
    <mergeCell ref="B5:B25"/>
    <mergeCell ref="L16:O20"/>
    <mergeCell ref="W5:Z7"/>
    <mergeCell ref="C5:G8"/>
    <mergeCell ref="H9:K10"/>
    <mergeCell ref="L9:O10"/>
    <mergeCell ref="H25:K25"/>
    <mergeCell ref="H5:K7"/>
    <mergeCell ref="AA5:AD7"/>
    <mergeCell ref="P5:V7"/>
    <mergeCell ref="L5:O8"/>
  </mergeCells>
  <conditionalFormatting sqref="P13">
    <cfRule type="expression" dxfId="9" priority="10">
      <formula>NOT($C22=#REF!)</formula>
    </cfRule>
  </conditionalFormatting>
  <conditionalFormatting sqref="P14">
    <cfRule type="expression" dxfId="8" priority="11">
      <formula>NOT($C22=#REF!)</formula>
    </cfRule>
  </conditionalFormatting>
  <conditionalFormatting sqref="P15:P16">
    <cfRule type="expression" dxfId="7" priority="18">
      <formula>NOT($C23=$C22)</formula>
    </cfRule>
  </conditionalFormatting>
  <conditionalFormatting sqref="P17">
    <cfRule type="expression" dxfId="6" priority="9">
      <formula>NOT($C24=$C23)</formula>
    </cfRule>
  </conditionalFormatting>
  <pageMargins left="0.25" right="0.25" top="0.75" bottom="0.75" header="0.3" footer="0.3"/>
  <pageSetup paperSize="9" scale="92" orientation="landscape" horizontalDpi="4294967292" verticalDpi="4294967292"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U67"/>
  <sheetViews>
    <sheetView showGridLines="0" view="pageBreakPreview" zoomScaleNormal="135" zoomScaleSheetLayoutView="100" workbookViewId="0">
      <selection activeCell="O31" sqref="O31"/>
    </sheetView>
  </sheetViews>
  <sheetFormatPr defaultColWidth="4.33203125" defaultRowHeight="11.5" x14ac:dyDescent="0.25"/>
  <cols>
    <col min="1" max="1" width="4.33203125" style="9"/>
    <col min="2" max="2" width="5.5" style="8" customWidth="1"/>
    <col min="3" max="3" width="4.33203125" style="71"/>
    <col min="4" max="4" width="4.33203125" style="85"/>
    <col min="5" max="16384" width="4.33203125" style="9"/>
  </cols>
  <sheetData>
    <row r="1" spans="1:19" ht="16.5" customHeight="1" x14ac:dyDescent="0.25">
      <c r="A1" s="11">
        <v>11</v>
      </c>
      <c r="C1" s="8" t="s">
        <v>508</v>
      </c>
      <c r="D1" s="70"/>
      <c r="E1" s="8"/>
      <c r="F1" s="8"/>
      <c r="G1" s="8"/>
      <c r="H1" s="8"/>
      <c r="I1" s="8"/>
      <c r="J1" s="8"/>
    </row>
    <row r="2" spans="1:19" ht="16.5" customHeight="1" x14ac:dyDescent="0.25">
      <c r="B2" s="424"/>
      <c r="C2" s="128"/>
      <c r="D2" s="137"/>
      <c r="E2" s="11"/>
      <c r="F2" s="11"/>
      <c r="G2" s="11"/>
      <c r="H2" s="11"/>
      <c r="I2" s="11"/>
      <c r="J2" s="11"/>
    </row>
    <row r="3" spans="1:19" ht="16.5" customHeight="1" x14ac:dyDescent="0.25">
      <c r="B3" s="117">
        <f>A1+0.01</f>
        <v>11.01</v>
      </c>
      <c r="C3" s="1068" t="s">
        <v>509</v>
      </c>
      <c r="D3" s="1068"/>
      <c r="E3" s="1068"/>
      <c r="F3" s="1068"/>
      <c r="G3" s="1068"/>
      <c r="H3" s="1068"/>
      <c r="I3" s="1068"/>
      <c r="J3" s="1068"/>
      <c r="K3" s="1068"/>
      <c r="L3" s="1068"/>
      <c r="M3" s="1068"/>
      <c r="N3" s="1068"/>
      <c r="O3" s="1068"/>
      <c r="P3" s="1068"/>
      <c r="Q3" s="1068"/>
      <c r="R3" s="1068"/>
      <c r="S3" s="1068"/>
    </row>
    <row r="4" spans="1:19" ht="16.5" customHeight="1" x14ac:dyDescent="0.25">
      <c r="B4" s="117"/>
      <c r="C4" s="1068"/>
      <c r="D4" s="1068"/>
      <c r="E4" s="1068"/>
      <c r="F4" s="1068"/>
      <c r="G4" s="1068"/>
      <c r="H4" s="1068"/>
      <c r="I4" s="1068"/>
      <c r="J4" s="1068"/>
      <c r="K4" s="1068"/>
      <c r="L4" s="1068"/>
      <c r="M4" s="1068"/>
      <c r="N4" s="1068"/>
      <c r="O4" s="1068"/>
      <c r="P4" s="1068"/>
      <c r="Q4" s="1068"/>
      <c r="R4" s="1068"/>
      <c r="S4" s="1068"/>
    </row>
    <row r="5" spans="1:19" ht="16.5" customHeight="1" x14ac:dyDescent="0.25">
      <c r="B5" s="436"/>
      <c r="C5" s="1068"/>
      <c r="D5" s="1068"/>
      <c r="E5" s="1068"/>
      <c r="F5" s="1068"/>
      <c r="G5" s="1068"/>
      <c r="H5" s="1068"/>
      <c r="I5" s="1068"/>
      <c r="J5" s="1068"/>
      <c r="K5" s="1068"/>
      <c r="L5" s="1068"/>
      <c r="M5" s="1068"/>
      <c r="N5" s="1068"/>
      <c r="O5" s="1068"/>
      <c r="P5" s="1068"/>
      <c r="Q5" s="1068"/>
      <c r="R5" s="1068"/>
      <c r="S5" s="1068"/>
    </row>
    <row r="6" spans="1:19" ht="16.399999999999999" customHeight="1" x14ac:dyDescent="0.25">
      <c r="B6" s="252"/>
      <c r="D6" s="255">
        <v>1</v>
      </c>
      <c r="E6" s="13" t="s">
        <v>143</v>
      </c>
      <c r="F6" s="13"/>
      <c r="G6" s="13"/>
      <c r="H6" s="13"/>
      <c r="I6" s="13"/>
      <c r="J6" s="13"/>
    </row>
    <row r="7" spans="1:19" s="15" customFormat="1" ht="16.399999999999999" customHeight="1" x14ac:dyDescent="0.25">
      <c r="B7" s="252"/>
      <c r="D7" s="255">
        <v>2</v>
      </c>
      <c r="E7" s="13" t="s">
        <v>176</v>
      </c>
      <c r="H7" s="118" t="s">
        <v>144</v>
      </c>
      <c r="I7" s="31" t="s">
        <v>313</v>
      </c>
      <c r="J7" s="13"/>
    </row>
    <row r="8" spans="1:19" s="15" customFormat="1" ht="16.399999999999999" customHeight="1" x14ac:dyDescent="0.25">
      <c r="B8" s="252"/>
      <c r="C8" s="109"/>
      <c r="D8" s="134"/>
      <c r="G8" s="118"/>
      <c r="H8" s="31"/>
      <c r="I8" s="13"/>
      <c r="J8" s="13"/>
    </row>
    <row r="9" spans="1:19" s="15" customFormat="1" ht="16.399999999999999" customHeight="1" x14ac:dyDescent="0.25">
      <c r="B9" s="253">
        <f>B3+0.01</f>
        <v>11.02</v>
      </c>
      <c r="C9" s="79" t="s">
        <v>510</v>
      </c>
      <c r="D9" s="134"/>
      <c r="G9" s="118"/>
      <c r="H9" s="31"/>
      <c r="I9" s="13"/>
      <c r="J9" s="13"/>
    </row>
    <row r="10" spans="1:19" s="15" customFormat="1" ht="16.399999999999999" customHeight="1" x14ac:dyDescent="0.25">
      <c r="B10" s="252"/>
      <c r="D10" s="90" t="s">
        <v>147</v>
      </c>
      <c r="E10" s="112" t="s">
        <v>146</v>
      </c>
      <c r="J10" s="13"/>
    </row>
    <row r="11" spans="1:19" s="15" customFormat="1" ht="16.399999999999999" customHeight="1" x14ac:dyDescent="0.25">
      <c r="B11" s="252"/>
      <c r="D11" s="90" t="s">
        <v>154</v>
      </c>
      <c r="E11" s="112" t="s">
        <v>153</v>
      </c>
      <c r="J11" s="13"/>
    </row>
    <row r="12" spans="1:19" s="15" customFormat="1" ht="16.399999999999999" customHeight="1" x14ac:dyDescent="0.25">
      <c r="B12" s="252"/>
      <c r="D12" s="90" t="s">
        <v>161</v>
      </c>
      <c r="E12" s="112" t="s">
        <v>511</v>
      </c>
      <c r="H12" s="118" t="s">
        <v>144</v>
      </c>
      <c r="I12" s="31">
        <f>B25</f>
        <v>11.04</v>
      </c>
      <c r="J12" s="13"/>
    </row>
    <row r="13" spans="1:19" s="67" customFormat="1" ht="16.399999999999999" customHeight="1" x14ac:dyDescent="0.25">
      <c r="B13" s="252"/>
      <c r="D13" s="577" t="s">
        <v>177</v>
      </c>
      <c r="E13" s="338" t="s">
        <v>312</v>
      </c>
      <c r="H13" s="118" t="s">
        <v>144</v>
      </c>
      <c r="I13" s="31">
        <f>I12</f>
        <v>11.04</v>
      </c>
      <c r="J13" s="13"/>
    </row>
    <row r="14" spans="1:19" s="15" customFormat="1" ht="16.399999999999999" customHeight="1" x14ac:dyDescent="0.25">
      <c r="B14" s="252"/>
      <c r="C14" s="24"/>
      <c r="D14" s="154"/>
      <c r="E14" s="67"/>
      <c r="F14" s="67"/>
      <c r="G14" s="485"/>
      <c r="H14" s="31"/>
      <c r="I14" s="13"/>
      <c r="J14" s="13"/>
    </row>
    <row r="15" spans="1:19" s="67" customFormat="1" ht="16.399999999999999" customHeight="1" x14ac:dyDescent="0.25">
      <c r="B15" s="253">
        <f>B9+0.01</f>
        <v>11.03</v>
      </c>
      <c r="C15" s="109" t="s">
        <v>512</v>
      </c>
      <c r="D15" s="134"/>
      <c r="G15" s="485"/>
      <c r="H15" s="532"/>
      <c r="I15" s="13"/>
      <c r="J15" s="13"/>
    </row>
    <row r="16" spans="1:19" s="67" customFormat="1" ht="16.399999999999999" customHeight="1" x14ac:dyDescent="0.25">
      <c r="B16" s="252"/>
      <c r="D16" s="154" t="s">
        <v>147</v>
      </c>
      <c r="E16" s="125" t="s">
        <v>513</v>
      </c>
      <c r="G16" s="485"/>
      <c r="H16" s="532"/>
      <c r="I16" s="13"/>
      <c r="J16" s="13"/>
    </row>
    <row r="17" spans="2:16" s="67" customFormat="1" ht="16.399999999999999" customHeight="1" x14ac:dyDescent="0.25">
      <c r="B17" s="252"/>
      <c r="D17" s="154" t="s">
        <v>154</v>
      </c>
      <c r="E17" s="125" t="s">
        <v>514</v>
      </c>
      <c r="G17" s="485"/>
      <c r="H17" s="532"/>
      <c r="I17" s="13"/>
      <c r="J17" s="13"/>
    </row>
    <row r="18" spans="2:16" s="67" customFormat="1" ht="16.399999999999999" customHeight="1" x14ac:dyDescent="0.25">
      <c r="B18" s="252"/>
      <c r="D18" s="154" t="s">
        <v>161</v>
      </c>
      <c r="E18" s="125" t="s">
        <v>515</v>
      </c>
      <c r="G18" s="485"/>
      <c r="H18" s="532"/>
      <c r="I18" s="13"/>
      <c r="J18" s="13"/>
    </row>
    <row r="19" spans="2:16" s="67" customFormat="1" ht="16.399999999999999" customHeight="1" x14ac:dyDescent="0.25">
      <c r="B19" s="252"/>
      <c r="D19" s="154" t="s">
        <v>166</v>
      </c>
      <c r="E19" s="125" t="s">
        <v>184</v>
      </c>
      <c r="G19" s="485"/>
      <c r="H19" s="532"/>
      <c r="I19" s="13"/>
      <c r="J19" s="13"/>
    </row>
    <row r="20" spans="2:16" s="67" customFormat="1" ht="16.399999999999999" customHeight="1" x14ac:dyDescent="0.25">
      <c r="B20" s="252"/>
      <c r="D20" s="255" t="s">
        <v>172</v>
      </c>
      <c r="E20" s="125" t="s">
        <v>516</v>
      </c>
      <c r="G20" s="485"/>
      <c r="H20" s="532"/>
      <c r="I20" s="13"/>
      <c r="J20" s="13"/>
    </row>
    <row r="21" spans="2:16" s="67" customFormat="1" ht="16.399999999999999" customHeight="1" x14ac:dyDescent="0.25">
      <c r="B21" s="252"/>
      <c r="C21" s="512" t="str">
        <f>"CATI VALIDATION: "&amp;B15&amp;"=e OR "&amp;B15&amp;"=d  THE OTHER OPTIONS MUST BE BLANK"</f>
        <v>CATI VALIDATION: 11.03=e OR 11.03=d  THE OTHER OPTIONS MUST BE BLANK</v>
      </c>
      <c r="D21" s="520"/>
      <c r="E21" s="521"/>
      <c r="F21" s="512"/>
      <c r="G21" s="522"/>
      <c r="H21" s="523"/>
      <c r="I21" s="511"/>
      <c r="J21" s="511"/>
      <c r="K21" s="512"/>
      <c r="L21" s="512"/>
      <c r="M21" s="512"/>
    </row>
    <row r="22" spans="2:16" s="67" customFormat="1" ht="16.399999999999999" customHeight="1" x14ac:dyDescent="0.25">
      <c r="B22" s="252"/>
      <c r="C22" s="512" t="str">
        <f>"CATI VALIDATION: ("&amp;B15&amp;"=a OR "&amp;B15&amp;"=b) AND "&amp;B9&amp;"!=a ALERT MESSAGE The SWP and PLS programs are from Australia, check in the previous question from which country they received money "</f>
        <v xml:space="preserve">CATI VALIDATION: (11.03=a OR 11.03=b) AND 11.02!=a ALERT MESSAGE The SWP and PLS programs are from Australia, check in the previous question from which country they received money </v>
      </c>
      <c r="D22" s="520"/>
      <c r="E22" s="521"/>
      <c r="F22" s="512"/>
      <c r="G22" s="522"/>
      <c r="H22" s="523"/>
      <c r="I22" s="511"/>
      <c r="J22" s="511"/>
      <c r="K22" s="512"/>
      <c r="L22" s="512"/>
      <c r="M22" s="512"/>
      <c r="N22" s="67" t="s">
        <v>136</v>
      </c>
    </row>
    <row r="23" spans="2:16" s="67" customFormat="1" ht="16.399999999999999" customHeight="1" x14ac:dyDescent="0.25">
      <c r="B23" s="252"/>
      <c r="C23" s="512" t="str">
        <f>"CATI VALIDATION: "&amp;B15&amp;"=c  AND "&amp;B9&amp;"!=b ALERT MESSAGE The RSE program is from New Zealand, check in the previous question from which country they received money "</f>
        <v xml:space="preserve">CATI VALIDATION: 11.03=c  AND 11.02!=b ALERT MESSAGE The RSE program is from New Zealand, check in the previous question from which country they received money </v>
      </c>
      <c r="D23" s="520"/>
      <c r="E23" s="521"/>
      <c r="F23" s="512"/>
      <c r="G23" s="522"/>
      <c r="H23" s="523"/>
      <c r="I23" s="511"/>
      <c r="J23" s="511"/>
      <c r="K23" s="512"/>
      <c r="L23" s="512"/>
      <c r="M23" s="512"/>
      <c r="N23" s="67" t="s">
        <v>136</v>
      </c>
    </row>
    <row r="24" spans="2:16" s="67" customFormat="1" ht="16.399999999999999" customHeight="1" x14ac:dyDescent="0.25">
      <c r="B24" s="252"/>
      <c r="D24" s="255"/>
      <c r="E24" s="125"/>
      <c r="G24" s="485"/>
      <c r="H24" s="532"/>
      <c r="I24" s="13"/>
      <c r="J24" s="13"/>
    </row>
    <row r="25" spans="2:16" s="67" customFormat="1" ht="16.399999999999999" customHeight="1" x14ac:dyDescent="0.25">
      <c r="B25" s="253">
        <f>B15+0.01</f>
        <v>11.04</v>
      </c>
      <c r="C25" s="112" t="s">
        <v>517</v>
      </c>
      <c r="D25" s="534"/>
      <c r="E25" s="393"/>
      <c r="F25" s="393"/>
      <c r="G25" s="413"/>
      <c r="H25" s="413"/>
      <c r="I25" s="13"/>
      <c r="J25" s="13"/>
    </row>
    <row r="26" spans="2:16" s="67" customFormat="1" ht="16.399999999999999" customHeight="1" x14ac:dyDescent="0.25">
      <c r="B26" s="252"/>
      <c r="C26" s="477"/>
      <c r="D26" s="737"/>
      <c r="E26" s="738"/>
      <c r="F26" s="393"/>
      <c r="G26" s="413"/>
      <c r="H26" s="413"/>
      <c r="I26" s="494" t="s">
        <v>518</v>
      </c>
      <c r="J26" s="494"/>
      <c r="K26" s="495"/>
      <c r="L26" s="495"/>
      <c r="M26" s="495"/>
      <c r="N26" s="350"/>
      <c r="O26" s="350"/>
      <c r="P26" s="350"/>
    </row>
    <row r="27" spans="2:16" s="67" customFormat="1" ht="16.399999999999999" customHeight="1" x14ac:dyDescent="0.25">
      <c r="B27" s="252"/>
      <c r="C27" s="477"/>
      <c r="D27" s="534"/>
      <c r="E27" s="393"/>
      <c r="F27" s="393"/>
      <c r="G27" s="413"/>
      <c r="H27" s="413"/>
      <c r="I27" s="13"/>
      <c r="J27" s="13"/>
    </row>
    <row r="28" spans="2:16" s="67" customFormat="1" ht="16.399999999999999" customHeight="1" x14ac:dyDescent="0.25">
      <c r="B28" s="253">
        <f>B25+0.01</f>
        <v>11.049999999999999</v>
      </c>
      <c r="C28" s="68" t="s">
        <v>519</v>
      </c>
      <c r="D28" s="322"/>
      <c r="E28" s="321"/>
      <c r="F28" s="145"/>
      <c r="G28" s="145"/>
      <c r="H28" s="145"/>
      <c r="I28" s="13"/>
      <c r="J28" s="13"/>
    </row>
    <row r="29" spans="2:16" s="67" customFormat="1" ht="16.399999999999999" customHeight="1" x14ac:dyDescent="0.25">
      <c r="B29" s="252"/>
      <c r="C29" s="68"/>
      <c r="D29" s="737"/>
      <c r="E29" s="738"/>
      <c r="G29" s="381">
        <v>1</v>
      </c>
      <c r="H29" s="67" t="s">
        <v>498</v>
      </c>
      <c r="I29" s="494" t="s">
        <v>338</v>
      </c>
      <c r="J29" s="494"/>
      <c r="K29" s="495"/>
      <c r="L29" s="495"/>
      <c r="M29" s="495"/>
      <c r="N29" s="350"/>
      <c r="O29" s="350"/>
      <c r="P29" s="412"/>
    </row>
    <row r="30" spans="2:16" s="15" customFormat="1" ht="16.399999999999999" customHeight="1" x14ac:dyDescent="0.25">
      <c r="B30" s="252"/>
      <c r="C30" s="71"/>
      <c r="D30" s="329"/>
      <c r="E30" s="26"/>
      <c r="G30" s="292">
        <v>2</v>
      </c>
      <c r="H30" s="9" t="s">
        <v>500</v>
      </c>
      <c r="I30" s="2"/>
      <c r="J30" s="2"/>
    </row>
    <row r="31" spans="2:16" s="15" customFormat="1" ht="16.399999999999999" customHeight="1" x14ac:dyDescent="0.25">
      <c r="B31" s="252"/>
      <c r="C31" s="71"/>
      <c r="D31" s="329"/>
      <c r="E31" s="26"/>
      <c r="G31" s="292">
        <v>3</v>
      </c>
      <c r="H31" s="9" t="s">
        <v>502</v>
      </c>
      <c r="I31" s="2"/>
      <c r="J31" s="2"/>
    </row>
    <row r="32" spans="2:16" s="15" customFormat="1" ht="16.399999999999999" customHeight="1" x14ac:dyDescent="0.25">
      <c r="B32" s="252"/>
      <c r="C32" s="71"/>
      <c r="D32" s="329"/>
      <c r="E32" s="26"/>
      <c r="G32" s="292">
        <v>4</v>
      </c>
      <c r="H32" s="9" t="s">
        <v>520</v>
      </c>
      <c r="I32" s="2"/>
      <c r="J32" s="2"/>
    </row>
    <row r="33" spans="2:21" s="15" customFormat="1" ht="16.399999999999999" customHeight="1" x14ac:dyDescent="0.25">
      <c r="B33" s="252"/>
      <c r="C33" s="130"/>
      <c r="D33" s="329"/>
      <c r="E33" s="26"/>
      <c r="F33" s="1"/>
      <c r="G33" s="1"/>
      <c r="H33" s="1"/>
      <c r="I33" s="2"/>
      <c r="J33" s="2"/>
    </row>
    <row r="34" spans="2:21" ht="16.5" customHeight="1" x14ac:dyDescent="0.25">
      <c r="B34" s="269"/>
      <c r="C34" s="28"/>
      <c r="D34" s="28"/>
      <c r="E34" s="28"/>
      <c r="F34" s="28"/>
      <c r="G34" s="28"/>
      <c r="H34" s="28"/>
      <c r="I34" s="28"/>
      <c r="J34" s="28"/>
      <c r="K34" s="28"/>
    </row>
    <row r="35" spans="2:21" ht="16.5" customHeight="1" x14ac:dyDescent="0.25">
      <c r="B35" s="269"/>
      <c r="C35" s="28"/>
      <c r="D35" s="28"/>
      <c r="E35" s="28"/>
      <c r="F35" s="28"/>
      <c r="G35" s="28"/>
      <c r="H35" s="28"/>
      <c r="I35" s="28"/>
      <c r="J35" s="28"/>
      <c r="K35" s="28"/>
    </row>
    <row r="36" spans="2:21" ht="16.5" customHeight="1" x14ac:dyDescent="0.25">
      <c r="B36" s="269"/>
      <c r="C36" s="27"/>
      <c r="D36" s="76"/>
      <c r="E36" s="27"/>
      <c r="F36" s="27"/>
      <c r="G36" s="27"/>
      <c r="H36" s="27"/>
      <c r="I36" s="27"/>
      <c r="J36" s="27"/>
      <c r="K36" s="26"/>
    </row>
    <row r="37" spans="2:21" ht="16.5" customHeight="1" x14ac:dyDescent="0.25">
      <c r="B37" s="269"/>
      <c r="C37" s="27"/>
      <c r="D37" s="76"/>
      <c r="E37" s="26"/>
      <c r="F37" s="26"/>
      <c r="G37" s="26"/>
      <c r="H37" s="26"/>
      <c r="I37" s="26"/>
      <c r="J37" s="26"/>
      <c r="K37" s="26"/>
    </row>
    <row r="38" spans="2:21" ht="16.5" customHeight="1" x14ac:dyDescent="0.25">
      <c r="B38" s="41"/>
      <c r="C38" s="27"/>
      <c r="D38" s="76"/>
      <c r="E38" s="26"/>
      <c r="F38" s="26"/>
      <c r="G38" s="26"/>
      <c r="H38" s="26"/>
      <c r="I38" s="26"/>
      <c r="J38" s="26"/>
      <c r="K38" s="26"/>
    </row>
    <row r="39" spans="2:21" s="3" customFormat="1" ht="15" customHeight="1" x14ac:dyDescent="0.25">
      <c r="B39" s="41"/>
      <c r="C39" s="27"/>
      <c r="D39" s="76"/>
      <c r="E39" s="27"/>
      <c r="F39" s="27"/>
      <c r="G39" s="27"/>
      <c r="H39" s="27"/>
      <c r="I39" s="27"/>
      <c r="J39" s="27"/>
      <c r="K39" s="26"/>
      <c r="L39" s="9"/>
      <c r="M39" s="9"/>
      <c r="N39" s="9"/>
      <c r="O39" s="9"/>
      <c r="P39" s="9"/>
      <c r="Q39" s="9"/>
      <c r="R39" s="9"/>
      <c r="S39" s="9"/>
      <c r="T39" s="9"/>
      <c r="U39" s="9"/>
    </row>
    <row r="40" spans="2:21" ht="16.5" customHeight="1" x14ac:dyDescent="0.25">
      <c r="B40" s="41"/>
      <c r="C40" s="27"/>
      <c r="D40" s="330"/>
      <c r="E40" s="27"/>
      <c r="I40" s="279"/>
      <c r="J40" s="81"/>
    </row>
    <row r="41" spans="2:21" ht="16.5" customHeight="1" x14ac:dyDescent="0.25">
      <c r="B41" s="41"/>
      <c r="C41" s="27"/>
      <c r="D41" s="76"/>
      <c r="E41" s="27"/>
      <c r="F41" s="27"/>
      <c r="G41" s="4"/>
      <c r="H41" s="30"/>
      <c r="I41" s="31"/>
      <c r="J41" s="27"/>
      <c r="K41" s="26"/>
    </row>
    <row r="42" spans="2:21" ht="16.5" customHeight="1" x14ac:dyDescent="0.25">
      <c r="B42" s="437"/>
      <c r="C42" s="3"/>
      <c r="D42" s="331"/>
      <c r="E42" s="2"/>
      <c r="F42" s="2"/>
      <c r="G42" s="2"/>
      <c r="H42" s="2"/>
      <c r="I42" s="33"/>
      <c r="J42" s="34"/>
      <c r="K42" s="2"/>
    </row>
    <row r="43" spans="2:21" ht="16.5" customHeight="1" x14ac:dyDescent="0.25">
      <c r="B43" s="269"/>
      <c r="C43" s="3"/>
      <c r="D43" s="331"/>
      <c r="E43" s="2"/>
      <c r="F43" s="2"/>
      <c r="G43" s="2"/>
      <c r="H43" s="2"/>
      <c r="I43" s="2"/>
      <c r="J43" s="2"/>
      <c r="K43" s="2"/>
    </row>
    <row r="44" spans="2:21" ht="16.5" customHeight="1" x14ac:dyDescent="0.25">
      <c r="B44" s="269"/>
      <c r="C44" s="27"/>
      <c r="D44" s="76"/>
      <c r="E44" s="27"/>
      <c r="F44" s="27"/>
      <c r="G44" s="27"/>
      <c r="H44" s="27"/>
      <c r="I44" s="27"/>
      <c r="J44" s="27"/>
      <c r="K44" s="27"/>
    </row>
    <row r="45" spans="2:21" ht="16.5" customHeight="1" x14ac:dyDescent="0.25">
      <c r="B45" s="269"/>
      <c r="C45" s="27"/>
      <c r="D45" s="76"/>
      <c r="E45" s="27"/>
      <c r="F45" s="27"/>
      <c r="G45" s="27"/>
      <c r="H45" s="27"/>
      <c r="I45" s="27"/>
      <c r="J45" s="27"/>
      <c r="K45" s="27"/>
    </row>
    <row r="46" spans="2:21" ht="16.5" customHeight="1" x14ac:dyDescent="0.25">
      <c r="B46" s="269"/>
      <c r="C46" s="27"/>
      <c r="D46" s="76"/>
      <c r="E46" s="27"/>
      <c r="F46" s="2"/>
      <c r="G46" s="2"/>
      <c r="H46" s="2"/>
      <c r="I46" s="2"/>
      <c r="J46" s="2"/>
      <c r="K46" s="2"/>
    </row>
    <row r="47" spans="2:21" ht="16.5" customHeight="1" x14ac:dyDescent="0.25">
      <c r="B47" s="269"/>
      <c r="C47" s="27"/>
      <c r="D47" s="76"/>
      <c r="E47" s="27"/>
      <c r="F47" s="2"/>
      <c r="G47" s="2"/>
      <c r="H47" s="2"/>
      <c r="I47" s="2"/>
      <c r="J47" s="2"/>
      <c r="K47" s="2"/>
    </row>
    <row r="48" spans="2:21" ht="16.5" customHeight="1" x14ac:dyDescent="0.25">
      <c r="B48" s="269"/>
      <c r="C48" s="27"/>
      <c r="D48" s="76"/>
      <c r="E48" s="27"/>
      <c r="F48" s="21"/>
      <c r="G48" s="21"/>
      <c r="H48" s="21"/>
      <c r="I48" s="21"/>
      <c r="J48" s="21"/>
      <c r="K48" s="21"/>
    </row>
    <row r="49" spans="2:11" ht="16.5" customHeight="1" x14ac:dyDescent="0.25">
      <c r="B49" s="269"/>
      <c r="C49" s="27"/>
      <c r="D49" s="76"/>
      <c r="E49" s="27"/>
      <c r="F49" s="21"/>
      <c r="G49" s="21"/>
      <c r="H49" s="21"/>
      <c r="I49" s="21"/>
      <c r="J49" s="21"/>
      <c r="K49" s="21"/>
    </row>
    <row r="50" spans="2:11" ht="16.5" customHeight="1" x14ac:dyDescent="0.25">
      <c r="B50" s="269"/>
      <c r="C50" s="27"/>
      <c r="D50" s="76"/>
      <c r="E50" s="27"/>
      <c r="F50" s="21"/>
      <c r="G50" s="21"/>
      <c r="H50" s="21"/>
      <c r="I50" s="21"/>
      <c r="J50" s="21"/>
      <c r="K50" s="21"/>
    </row>
    <row r="51" spans="2:11" ht="16.5" customHeight="1" x14ac:dyDescent="0.25">
      <c r="B51" s="269"/>
      <c r="C51" s="27"/>
      <c r="D51" s="76"/>
      <c r="E51" s="27"/>
      <c r="F51" s="21"/>
      <c r="G51" s="21"/>
      <c r="H51" s="21"/>
      <c r="I51" s="21"/>
      <c r="J51" s="21"/>
      <c r="K51" s="21"/>
    </row>
    <row r="52" spans="2:11" ht="16.5" customHeight="1" x14ac:dyDescent="0.25">
      <c r="B52" s="269"/>
      <c r="C52" s="27"/>
      <c r="D52" s="76"/>
      <c r="E52" s="27"/>
      <c r="F52" s="21"/>
      <c r="G52" s="21"/>
      <c r="H52" s="21"/>
      <c r="I52" s="21"/>
      <c r="J52" s="21"/>
      <c r="K52" s="21"/>
    </row>
    <row r="53" spans="2:11" ht="16.5" customHeight="1" x14ac:dyDescent="0.25">
      <c r="B53" s="269"/>
      <c r="C53" s="27"/>
      <c r="D53" s="76"/>
      <c r="E53" s="27"/>
      <c r="F53" s="21"/>
      <c r="G53" s="21"/>
      <c r="H53" s="21"/>
      <c r="I53" s="21"/>
      <c r="J53" s="21"/>
      <c r="K53" s="21"/>
    </row>
    <row r="54" spans="2:11" ht="16.5" customHeight="1" x14ac:dyDescent="0.25">
      <c r="B54" s="269"/>
      <c r="C54" s="27"/>
      <c r="D54" s="76"/>
      <c r="E54" s="27"/>
      <c r="F54" s="21"/>
      <c r="G54" s="21"/>
      <c r="H54" s="21"/>
      <c r="I54" s="21"/>
      <c r="J54" s="21"/>
      <c r="K54" s="21"/>
    </row>
    <row r="55" spans="2:11" ht="16.5" customHeight="1" x14ac:dyDescent="0.25">
      <c r="B55" s="269"/>
      <c r="C55" s="27"/>
      <c r="D55" s="76"/>
      <c r="E55" s="27"/>
      <c r="F55" s="21"/>
      <c r="G55" s="21"/>
      <c r="H55" s="21"/>
      <c r="I55" s="21"/>
      <c r="J55" s="21"/>
      <c r="K55" s="21"/>
    </row>
    <row r="56" spans="2:11" ht="16.5" customHeight="1" x14ac:dyDescent="0.25">
      <c r="B56" s="269"/>
      <c r="C56" s="27"/>
      <c r="D56" s="76"/>
      <c r="E56" s="27"/>
      <c r="F56" s="21"/>
      <c r="G56" s="21"/>
      <c r="H56" s="21"/>
      <c r="I56" s="21"/>
      <c r="J56" s="21"/>
      <c r="K56" s="21"/>
    </row>
    <row r="57" spans="2:11" ht="16.5" customHeight="1" x14ac:dyDescent="0.25">
      <c r="B57" s="269"/>
      <c r="C57" s="27"/>
      <c r="D57" s="76"/>
      <c r="E57" s="27"/>
      <c r="F57" s="21"/>
      <c r="G57" s="21"/>
      <c r="H57" s="21"/>
      <c r="I57" s="21"/>
      <c r="J57" s="21"/>
      <c r="K57" s="21"/>
    </row>
    <row r="58" spans="2:11" ht="15" customHeight="1" x14ac:dyDescent="0.25"/>
    <row r="59" spans="2:11" ht="19.399999999999999" customHeight="1" x14ac:dyDescent="0.25"/>
    <row r="60" spans="2:11" ht="31.4" customHeight="1" x14ac:dyDescent="0.25"/>
    <row r="61" spans="2:11" ht="19.399999999999999" customHeight="1" x14ac:dyDescent="0.25"/>
    <row r="62" spans="2:11" ht="19.399999999999999" customHeight="1" x14ac:dyDescent="0.25"/>
    <row r="63" spans="2:11" ht="19.399999999999999" customHeight="1" x14ac:dyDescent="0.25"/>
    <row r="64" spans="2:11" ht="19.399999999999999" customHeight="1" x14ac:dyDescent="0.25"/>
    <row r="65" ht="19.399999999999999" customHeight="1" x14ac:dyDescent="0.25"/>
    <row r="66" ht="19.399999999999999" customHeight="1" x14ac:dyDescent="0.25"/>
    <row r="67" ht="19.399999999999999" customHeight="1" x14ac:dyDescent="0.25"/>
  </sheetData>
  <mergeCells count="1">
    <mergeCell ref="C3:S5"/>
  </mergeCells>
  <conditionalFormatting sqref="C36">
    <cfRule type="expression" dxfId="5" priority="5">
      <formula>NOT(#REF!=$B37)</formula>
    </cfRule>
  </conditionalFormatting>
  <conditionalFormatting sqref="C37">
    <cfRule type="expression" dxfId="4" priority="6">
      <formula>NOT($B38=#REF!)</formula>
    </cfRule>
  </conditionalFormatting>
  <conditionalFormatting sqref="C38">
    <cfRule type="expression" dxfId="3" priority="2">
      <formula>NOT(#REF!=$B38)</formula>
    </cfRule>
  </conditionalFormatting>
  <conditionalFormatting sqref="C39">
    <cfRule type="expression" dxfId="2" priority="3">
      <formula>NOT($B39=#REF!)</formula>
    </cfRule>
  </conditionalFormatting>
  <conditionalFormatting sqref="C40">
    <cfRule type="expression" dxfId="1" priority="4">
      <formula>NOT($B39=#REF!)</formula>
    </cfRule>
  </conditionalFormatting>
  <conditionalFormatting sqref="C41">
    <cfRule type="expression" dxfId="0" priority="1">
      <formula>NOT($B40=$B39)</formula>
    </cfRule>
  </conditionalFormatting>
  <pageMargins left="0.25" right="0.25" top="0.75" bottom="0.75" header="0.3" footer="0.3"/>
  <pageSetup paperSize="9" scale="89" orientation="landscape" horizontalDpi="4294967292" verticalDpi="4294967292"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V121"/>
  <sheetViews>
    <sheetView showGridLines="0" view="pageBreakPreview" zoomScaleNormal="148" zoomScaleSheetLayoutView="100" workbookViewId="0">
      <selection activeCell="L53" sqref="L53"/>
    </sheetView>
  </sheetViews>
  <sheetFormatPr defaultColWidth="4.33203125" defaultRowHeight="11.5" x14ac:dyDescent="0.25"/>
  <cols>
    <col min="1" max="1" width="4.33203125" style="9"/>
    <col min="2" max="2" width="5.08203125" style="62" customWidth="1"/>
    <col min="3" max="3" width="4.33203125" style="9"/>
    <col min="4" max="4" width="4.33203125" style="85"/>
    <col min="5" max="21" width="4.33203125" style="9"/>
    <col min="22" max="22" width="4.33203125" style="22"/>
    <col min="23" max="16384" width="4.33203125" style="9"/>
  </cols>
  <sheetData>
    <row r="1" spans="1:22" s="67" customFormat="1" ht="16.5" customHeight="1" x14ac:dyDescent="0.25">
      <c r="A1" s="11">
        <v>13</v>
      </c>
      <c r="C1" s="35" t="s">
        <v>521</v>
      </c>
      <c r="D1" s="135"/>
      <c r="E1" s="16"/>
      <c r="F1" s="16"/>
      <c r="G1" s="16"/>
      <c r="H1" s="16"/>
      <c r="I1" s="16"/>
      <c r="J1" s="16"/>
      <c r="K1" s="16"/>
      <c r="L1" s="16"/>
      <c r="M1" s="16"/>
      <c r="N1" s="16"/>
      <c r="O1" s="16"/>
      <c r="P1" s="16" t="s">
        <v>136</v>
      </c>
      <c r="Q1" s="16"/>
      <c r="R1" s="16"/>
      <c r="S1" s="16"/>
      <c r="T1" s="16"/>
      <c r="U1" s="16"/>
      <c r="V1" s="423"/>
    </row>
    <row r="2" spans="1:22" ht="16.5" customHeight="1" x14ac:dyDescent="0.25">
      <c r="C2" s="425"/>
      <c r="D2" s="107"/>
      <c r="E2" s="426"/>
      <c r="F2" s="426"/>
      <c r="G2" s="426"/>
      <c r="H2" s="426"/>
      <c r="I2" s="426"/>
      <c r="J2" s="426"/>
      <c r="K2" s="427"/>
      <c r="L2" s="118"/>
      <c r="M2" s="118"/>
      <c r="N2" s="118"/>
      <c r="O2" s="427"/>
      <c r="P2" s="426"/>
      <c r="R2" s="428"/>
      <c r="S2" s="429"/>
      <c r="T2" s="429"/>
      <c r="U2" s="11"/>
      <c r="V2" s="430"/>
    </row>
    <row r="3" spans="1:22" ht="16.5" customHeight="1" x14ac:dyDescent="0.25">
      <c r="B3" s="743"/>
      <c r="C3" s="133" t="str">
        <f>"CATI: IF [SWP=1] GO TO "&amp;B4&amp;" OTHERWISE GO TO "&amp;B12</f>
        <v>CATI: IF [SWP=1] GO TO 13.01 OTHERWISE GO TO 13.02</v>
      </c>
      <c r="D3" s="382"/>
      <c r="E3" s="259"/>
      <c r="F3" s="259"/>
      <c r="G3" s="259"/>
      <c r="H3" s="259"/>
      <c r="I3" s="259"/>
      <c r="J3" s="259"/>
      <c r="K3" s="259"/>
      <c r="L3" s="259"/>
      <c r="M3" s="259"/>
      <c r="N3" s="259"/>
      <c r="O3" s="2"/>
      <c r="P3" s="429"/>
      <c r="Q3" s="429"/>
      <c r="R3" s="429"/>
      <c r="S3" s="429"/>
      <c r="T3" s="429"/>
      <c r="U3" s="11"/>
      <c r="V3" s="430"/>
    </row>
    <row r="4" spans="1:22" ht="16.5" customHeight="1" x14ac:dyDescent="0.25">
      <c r="B4" s="41">
        <f>A1+0.01</f>
        <v>13.01</v>
      </c>
      <c r="C4" s="45" t="s">
        <v>522</v>
      </c>
      <c r="D4" s="46"/>
      <c r="E4" s="28"/>
      <c r="F4" s="28"/>
      <c r="G4" s="28"/>
      <c r="H4" s="28"/>
      <c r="I4" s="28"/>
      <c r="J4" s="28"/>
      <c r="K4" s="28"/>
      <c r="L4" s="42"/>
      <c r="M4" s="43"/>
      <c r="N4" s="44"/>
      <c r="O4" s="44"/>
      <c r="P4" s="44"/>
      <c r="Q4" s="44"/>
      <c r="R4" s="44"/>
      <c r="S4" s="44"/>
    </row>
    <row r="5" spans="1:22" ht="16.5" customHeight="1" x14ac:dyDescent="0.25">
      <c r="B5" s="41"/>
      <c r="D5" s="47">
        <v>1</v>
      </c>
      <c r="E5" s="44" t="s">
        <v>523</v>
      </c>
      <c r="G5" s="44"/>
      <c r="H5" s="44"/>
      <c r="I5" s="42"/>
      <c r="J5" s="42"/>
      <c r="K5" s="42"/>
      <c r="L5" s="42"/>
      <c r="M5" s="43"/>
      <c r="N5" s="44"/>
      <c r="R5" s="44"/>
      <c r="S5" s="44"/>
    </row>
    <row r="6" spans="1:22" ht="16.5" customHeight="1" x14ac:dyDescent="0.25">
      <c r="B6" s="41"/>
      <c r="D6" s="47">
        <v>2</v>
      </c>
      <c r="E6" s="44" t="s">
        <v>524</v>
      </c>
      <c r="G6" s="44"/>
      <c r="H6" s="44"/>
      <c r="I6" s="42"/>
      <c r="J6" s="42"/>
      <c r="K6" s="42"/>
      <c r="L6" s="42"/>
      <c r="M6" s="43"/>
      <c r="N6" s="44"/>
      <c r="S6" s="44"/>
    </row>
    <row r="7" spans="1:22" ht="16.5" customHeight="1" x14ac:dyDescent="0.25">
      <c r="B7" s="41"/>
      <c r="D7" s="47">
        <v>3</v>
      </c>
      <c r="E7" s="44" t="s">
        <v>525</v>
      </c>
      <c r="G7" s="44"/>
      <c r="H7" s="44"/>
      <c r="I7" s="42"/>
      <c r="J7" s="42"/>
      <c r="K7" s="42"/>
      <c r="L7" s="42"/>
      <c r="M7" s="43"/>
      <c r="N7" s="44"/>
      <c r="S7" s="44"/>
    </row>
    <row r="8" spans="1:22" ht="19.399999999999999" customHeight="1" x14ac:dyDescent="0.25">
      <c r="B8" s="41"/>
      <c r="D8" s="47">
        <v>4</v>
      </c>
      <c r="E8" s="44" t="s">
        <v>526</v>
      </c>
      <c r="G8" s="44"/>
      <c r="H8" s="44"/>
      <c r="I8" s="42"/>
      <c r="J8" s="42"/>
      <c r="K8" s="42"/>
      <c r="L8" s="42"/>
      <c r="M8" s="43"/>
      <c r="N8" s="44"/>
      <c r="S8" s="44"/>
    </row>
    <row r="9" spans="1:22" ht="16.5" customHeight="1" x14ac:dyDescent="0.25">
      <c r="B9" s="41"/>
      <c r="D9" s="47">
        <v>5</v>
      </c>
      <c r="E9" s="44" t="s">
        <v>527</v>
      </c>
      <c r="G9" s="44"/>
      <c r="H9" s="44"/>
      <c r="I9" s="42"/>
      <c r="J9" s="42"/>
      <c r="K9" s="42"/>
      <c r="L9" s="42"/>
      <c r="M9" s="43"/>
      <c r="N9" s="44"/>
      <c r="O9" s="44"/>
      <c r="P9" s="44"/>
      <c r="Q9" s="44"/>
      <c r="R9" s="44"/>
      <c r="S9" s="44"/>
    </row>
    <row r="10" spans="1:22" ht="16.5" customHeight="1" x14ac:dyDescent="0.25">
      <c r="B10" s="41"/>
      <c r="C10" s="42"/>
      <c r="D10" s="46"/>
      <c r="E10" s="42"/>
      <c r="F10" s="42"/>
      <c r="G10" s="42"/>
      <c r="H10" s="42"/>
      <c r="I10" s="42"/>
      <c r="J10" s="42"/>
      <c r="K10" s="42"/>
      <c r="L10" s="42"/>
      <c r="M10" s="43"/>
      <c r="N10" s="46"/>
      <c r="O10" s="47"/>
      <c r="P10" s="47"/>
      <c r="Q10" s="47"/>
      <c r="R10" s="47"/>
      <c r="S10" s="47"/>
    </row>
    <row r="11" spans="1:22" ht="16.5" customHeight="1" x14ac:dyDescent="0.25">
      <c r="B11" s="744"/>
      <c r="C11" s="133" t="str">
        <f>"CATI: IF [PLS=1] GO TO "&amp;B12&amp;" OTHERWISE GO TO "&amp;B21</f>
        <v>CATI: IF [PLS=1] GO TO 13.02 OTHERWISE GO TO 13.03</v>
      </c>
      <c r="D11" s="382"/>
      <c r="E11" s="259"/>
      <c r="F11" s="259"/>
      <c r="G11" s="259"/>
      <c r="H11" s="259"/>
      <c r="I11" s="259"/>
      <c r="J11" s="259"/>
      <c r="K11" s="259"/>
      <c r="L11" s="259"/>
      <c r="M11" s="259"/>
      <c r="N11" s="259"/>
      <c r="O11" s="40"/>
      <c r="P11" s="40"/>
    </row>
    <row r="12" spans="1:22" ht="16.5" customHeight="1" x14ac:dyDescent="0.25">
      <c r="B12" s="41">
        <f>B4+0.01</f>
        <v>13.02</v>
      </c>
      <c r="C12" s="45" t="s">
        <v>528</v>
      </c>
      <c r="D12" s="47"/>
      <c r="E12" s="45"/>
      <c r="F12" s="45"/>
      <c r="G12" s="45"/>
      <c r="H12" s="45"/>
      <c r="I12" s="45"/>
      <c r="J12" s="45"/>
      <c r="K12" s="45"/>
      <c r="L12" s="42"/>
      <c r="M12" s="43"/>
      <c r="N12" s="44"/>
      <c r="O12" s="44"/>
      <c r="P12" s="44"/>
      <c r="Q12" s="44"/>
      <c r="R12" s="44"/>
      <c r="S12" s="44"/>
    </row>
    <row r="13" spans="1:22" ht="16.5" customHeight="1" x14ac:dyDescent="0.25">
      <c r="B13" s="41"/>
      <c r="C13" s="45"/>
      <c r="D13" s="47"/>
      <c r="E13" s="45"/>
      <c r="F13" s="45"/>
      <c r="G13" s="45"/>
      <c r="H13" s="45"/>
      <c r="I13" s="45"/>
      <c r="J13" s="45"/>
      <c r="K13" s="45"/>
      <c r="L13" s="42"/>
      <c r="M13" s="43"/>
      <c r="N13" s="44"/>
      <c r="O13" s="44"/>
      <c r="P13" s="44"/>
      <c r="Q13" s="44"/>
      <c r="R13" s="44"/>
      <c r="S13" s="44"/>
    </row>
    <row r="14" spans="1:22" ht="16.5" customHeight="1" x14ac:dyDescent="0.25">
      <c r="B14" s="41"/>
      <c r="D14" s="47">
        <v>1</v>
      </c>
      <c r="E14" s="44" t="s">
        <v>523</v>
      </c>
      <c r="F14" s="42"/>
      <c r="G14" s="42"/>
      <c r="H14" s="42"/>
      <c r="I14" s="42"/>
      <c r="J14" s="42"/>
      <c r="K14" s="42"/>
      <c r="L14" s="42"/>
      <c r="M14" s="43"/>
      <c r="N14" s="44"/>
      <c r="R14" s="44"/>
      <c r="S14" s="44"/>
    </row>
    <row r="15" spans="1:22" ht="16.5" customHeight="1" x14ac:dyDescent="0.25">
      <c r="B15" s="41"/>
      <c r="D15" s="47">
        <v>2</v>
      </c>
      <c r="E15" s="44" t="s">
        <v>524</v>
      </c>
      <c r="F15" s="42"/>
      <c r="G15" s="42"/>
      <c r="H15" s="42"/>
      <c r="I15" s="42"/>
      <c r="J15" s="42"/>
      <c r="K15" s="42"/>
      <c r="L15" s="42"/>
      <c r="M15" s="43"/>
      <c r="N15" s="44"/>
      <c r="S15" s="44"/>
    </row>
    <row r="16" spans="1:22" ht="16.5" customHeight="1" x14ac:dyDescent="0.25">
      <c r="B16" s="41"/>
      <c r="D16" s="47">
        <v>3</v>
      </c>
      <c r="E16" s="44" t="s">
        <v>525</v>
      </c>
      <c r="F16" s="42"/>
      <c r="G16" s="42"/>
      <c r="H16" s="42"/>
      <c r="I16" s="42"/>
      <c r="J16" s="42"/>
      <c r="K16" s="42"/>
      <c r="L16" s="42"/>
      <c r="M16" s="43"/>
      <c r="N16" s="44"/>
      <c r="S16" s="44"/>
    </row>
    <row r="17" spans="1:22" ht="16.5" customHeight="1" x14ac:dyDescent="0.25">
      <c r="B17" s="41"/>
      <c r="D17" s="47">
        <v>4</v>
      </c>
      <c r="E17" s="44" t="s">
        <v>526</v>
      </c>
      <c r="F17" s="42"/>
      <c r="G17" s="42"/>
      <c r="H17" s="42"/>
      <c r="I17" s="42"/>
      <c r="J17" s="42"/>
      <c r="K17" s="42"/>
      <c r="L17" s="42"/>
      <c r="M17" s="43"/>
      <c r="N17" s="44"/>
      <c r="S17" s="44"/>
    </row>
    <row r="18" spans="1:22" ht="16.5" customHeight="1" x14ac:dyDescent="0.25">
      <c r="B18" s="41"/>
      <c r="D18" s="47">
        <v>5</v>
      </c>
      <c r="E18" s="44" t="s">
        <v>527</v>
      </c>
      <c r="F18" s="42"/>
      <c r="G18" s="42"/>
      <c r="H18" s="42"/>
      <c r="I18" s="42"/>
      <c r="J18" s="42"/>
      <c r="K18" s="42"/>
      <c r="L18" s="42"/>
      <c r="M18" s="43"/>
      <c r="N18" s="44"/>
      <c r="O18" s="44"/>
      <c r="P18" s="44"/>
      <c r="Q18" s="44"/>
      <c r="R18" s="44"/>
      <c r="S18" s="44"/>
    </row>
    <row r="19" spans="1:22" ht="16.5" customHeight="1" x14ac:dyDescent="0.25">
      <c r="B19" s="41"/>
      <c r="C19" s="42"/>
      <c r="D19" s="46"/>
      <c r="E19" s="42"/>
      <c r="F19" s="42"/>
      <c r="G19" s="42"/>
      <c r="H19" s="42"/>
      <c r="I19" s="42"/>
      <c r="J19" s="42"/>
      <c r="K19" s="42"/>
      <c r="L19" s="42"/>
      <c r="M19" s="43"/>
      <c r="N19" s="46"/>
      <c r="O19" s="47"/>
      <c r="P19" s="47"/>
      <c r="Q19" s="47"/>
      <c r="R19" s="47"/>
      <c r="S19" s="47"/>
    </row>
    <row r="20" spans="1:22" ht="16.5" customHeight="1" x14ac:dyDescent="0.25">
      <c r="B20" s="744"/>
      <c r="C20" s="133" t="str">
        <f>"CATI: IF [RSE=1] GO TO "&amp;B21&amp;" OTHERWISE GO TO "&amp;B28</f>
        <v>CATI: IF [RSE=1] GO TO 13.03 OTHERWISE GO TO 13.04</v>
      </c>
      <c r="D20" s="382"/>
      <c r="E20" s="259"/>
      <c r="F20" s="259"/>
      <c r="G20" s="259"/>
      <c r="H20" s="259"/>
      <c r="I20" s="259"/>
      <c r="J20" s="259"/>
      <c r="K20" s="259"/>
      <c r="L20" s="259"/>
      <c r="M20" s="259"/>
      <c r="N20" s="259"/>
      <c r="O20" s="40"/>
      <c r="P20" s="40"/>
    </row>
    <row r="21" spans="1:22" ht="16.5" customHeight="1" x14ac:dyDescent="0.25">
      <c r="B21" s="41">
        <f>B12+0.01</f>
        <v>13.03</v>
      </c>
      <c r="C21" s="45" t="s">
        <v>529</v>
      </c>
      <c r="D21" s="47"/>
      <c r="E21" s="45"/>
      <c r="F21" s="45"/>
      <c r="G21" s="45"/>
      <c r="H21" s="45"/>
      <c r="I21" s="45"/>
      <c r="J21" s="45"/>
      <c r="K21" s="45"/>
      <c r="L21" s="42"/>
      <c r="M21" s="43"/>
      <c r="N21" s="44"/>
      <c r="O21" s="44"/>
      <c r="P21" s="44"/>
      <c r="Q21" s="44"/>
      <c r="R21" s="44"/>
      <c r="S21" s="44"/>
    </row>
    <row r="22" spans="1:22" ht="16.5" customHeight="1" x14ac:dyDescent="0.25">
      <c r="B22" s="41"/>
      <c r="D22" s="47">
        <v>1</v>
      </c>
      <c r="E22" s="44" t="s">
        <v>523</v>
      </c>
      <c r="F22" s="42"/>
      <c r="G22" s="42"/>
      <c r="H22" s="42"/>
      <c r="I22" s="42"/>
      <c r="J22" s="42"/>
      <c r="K22" s="42"/>
      <c r="L22" s="42"/>
      <c r="M22" s="43"/>
      <c r="N22" s="44"/>
      <c r="R22" s="44"/>
      <c r="S22" s="44"/>
    </row>
    <row r="23" spans="1:22" ht="16.5" customHeight="1" x14ac:dyDescent="0.25">
      <c r="B23" s="41"/>
      <c r="D23" s="47">
        <v>2</v>
      </c>
      <c r="E23" s="44" t="s">
        <v>524</v>
      </c>
      <c r="F23" s="42"/>
      <c r="G23" s="42"/>
      <c r="H23" s="42"/>
      <c r="I23" s="42"/>
      <c r="J23" s="42"/>
      <c r="K23" s="42"/>
      <c r="L23" s="42"/>
      <c r="M23" s="43"/>
      <c r="N23" s="44"/>
      <c r="S23" s="44"/>
    </row>
    <row r="24" spans="1:22" ht="16.5" customHeight="1" x14ac:dyDescent="0.25">
      <c r="B24" s="41"/>
      <c r="D24" s="47">
        <v>3</v>
      </c>
      <c r="E24" s="44" t="s">
        <v>525</v>
      </c>
      <c r="F24" s="42"/>
      <c r="G24" s="42"/>
      <c r="H24" s="42"/>
      <c r="I24" s="42"/>
      <c r="J24" s="42"/>
      <c r="K24" s="42"/>
      <c r="L24" s="42"/>
      <c r="M24" s="43"/>
      <c r="N24" s="44"/>
      <c r="S24" s="44"/>
    </row>
    <row r="25" spans="1:22" ht="16.5" customHeight="1" x14ac:dyDescent="0.25">
      <c r="B25" s="41"/>
      <c r="D25" s="47">
        <v>4</v>
      </c>
      <c r="E25" s="44" t="s">
        <v>526</v>
      </c>
      <c r="F25" s="42"/>
      <c r="G25" s="42"/>
      <c r="H25" s="42"/>
      <c r="I25" s="42"/>
      <c r="J25" s="42"/>
      <c r="K25" s="42"/>
      <c r="L25" s="42"/>
      <c r="M25" s="43"/>
      <c r="N25" s="44"/>
      <c r="S25" s="44"/>
    </row>
    <row r="26" spans="1:22" ht="20.25" customHeight="1" x14ac:dyDescent="0.25">
      <c r="B26" s="41"/>
      <c r="D26" s="47">
        <v>5</v>
      </c>
      <c r="E26" s="44" t="s">
        <v>527</v>
      </c>
      <c r="F26" s="42"/>
      <c r="G26" s="42"/>
      <c r="H26" s="42"/>
      <c r="I26" s="42"/>
      <c r="J26" s="42"/>
      <c r="K26" s="42"/>
      <c r="L26" s="42"/>
      <c r="M26" s="43"/>
      <c r="N26" s="44"/>
      <c r="O26" s="44"/>
      <c r="P26" s="44"/>
      <c r="Q26" s="44"/>
      <c r="R26" s="44"/>
      <c r="S26" s="44"/>
    </row>
    <row r="27" spans="1:22" s="67" customFormat="1" ht="16.5" customHeight="1" x14ac:dyDescent="0.25">
      <c r="B27" s="35"/>
      <c r="C27" s="133" t="str">
        <f>"CATI: IF [MIGRA&gt;=1] GO TO "&amp;B28&amp;" OTHERWISE GOTO NEXT SECTION"</f>
        <v>CATI: IF [MIGRA&gt;=1] GO TO 13.04 OTHERWISE GOTO NEXT SECTION</v>
      </c>
      <c r="D27" s="377"/>
      <c r="E27" s="78"/>
      <c r="F27" s="78"/>
      <c r="G27" s="78"/>
      <c r="H27" s="78"/>
      <c r="I27" s="78"/>
      <c r="J27" s="78"/>
      <c r="K27" s="78"/>
      <c r="L27" s="78"/>
      <c r="M27" s="78"/>
      <c r="N27" s="78"/>
      <c r="O27" s="16"/>
      <c r="P27" s="16"/>
      <c r="V27" s="551"/>
    </row>
    <row r="28" spans="1:22" ht="16.5" customHeight="1" x14ac:dyDescent="0.25">
      <c r="B28" s="269">
        <f>B21+0.01</f>
        <v>13.04</v>
      </c>
      <c r="C28" s="125" t="s">
        <v>530</v>
      </c>
      <c r="D28" s="47"/>
      <c r="E28" s="15"/>
      <c r="F28" s="15"/>
      <c r="G28" s="15"/>
      <c r="H28" s="15"/>
      <c r="I28" s="15"/>
      <c r="J28" s="15"/>
      <c r="K28" s="15"/>
      <c r="L28" s="15"/>
    </row>
    <row r="29" spans="1:22" ht="16.5" customHeight="1" x14ac:dyDescent="0.25">
      <c r="A29" s="126"/>
      <c r="B29" s="269"/>
      <c r="C29" s="45"/>
      <c r="D29" s="47">
        <v>1</v>
      </c>
      <c r="E29" s="44" t="s">
        <v>523</v>
      </c>
      <c r="F29" s="15"/>
      <c r="G29" s="15"/>
      <c r="H29" s="15"/>
      <c r="I29" s="40" t="s">
        <v>144</v>
      </c>
      <c r="J29" s="440">
        <f>B35</f>
        <v>13.049999999999999</v>
      </c>
      <c r="K29" s="15"/>
      <c r="L29" s="15"/>
    </row>
    <row r="30" spans="1:22" ht="16.5" customHeight="1" x14ac:dyDescent="0.25">
      <c r="B30" s="269"/>
      <c r="C30" s="45"/>
      <c r="D30" s="47">
        <v>2</v>
      </c>
      <c r="E30" s="44" t="s">
        <v>524</v>
      </c>
      <c r="F30" s="15"/>
      <c r="G30" s="15"/>
      <c r="H30" s="15"/>
      <c r="I30" s="40" t="s">
        <v>144</v>
      </c>
      <c r="J30" s="440">
        <f>B35</f>
        <v>13.049999999999999</v>
      </c>
      <c r="K30" s="15"/>
      <c r="L30" s="15"/>
    </row>
    <row r="31" spans="1:22" ht="16.5" customHeight="1" x14ac:dyDescent="0.25">
      <c r="B31" s="269"/>
      <c r="C31" s="45"/>
      <c r="D31" s="47">
        <v>3</v>
      </c>
      <c r="E31" s="44" t="s">
        <v>525</v>
      </c>
      <c r="F31" s="15"/>
      <c r="G31" s="15"/>
      <c r="H31" s="15"/>
      <c r="I31" s="40" t="s">
        <v>144</v>
      </c>
      <c r="J31" s="40" t="s">
        <v>313</v>
      </c>
      <c r="K31" s="15"/>
      <c r="L31" s="15"/>
    </row>
    <row r="32" spans="1:22" ht="16.5" customHeight="1" x14ac:dyDescent="0.25">
      <c r="B32" s="269"/>
      <c r="C32" s="45"/>
      <c r="D32" s="47">
        <v>4</v>
      </c>
      <c r="E32" s="44" t="s">
        <v>526</v>
      </c>
      <c r="F32" s="15"/>
      <c r="G32" s="15"/>
      <c r="H32" s="15"/>
      <c r="I32" s="40" t="s">
        <v>144</v>
      </c>
      <c r="J32" s="40">
        <f>B74</f>
        <v>13.059999999999999</v>
      </c>
      <c r="K32" s="15"/>
      <c r="L32" s="15"/>
    </row>
    <row r="33" spans="2:22" ht="16" customHeight="1" x14ac:dyDescent="0.25">
      <c r="B33" s="269"/>
      <c r="C33" s="45"/>
      <c r="D33" s="47">
        <v>5</v>
      </c>
      <c r="E33" s="44" t="s">
        <v>527</v>
      </c>
      <c r="F33" s="15"/>
      <c r="G33" s="15"/>
      <c r="H33" s="15"/>
      <c r="I33" s="40" t="s">
        <v>144</v>
      </c>
      <c r="J33" s="40">
        <f>B74</f>
        <v>13.059999999999999</v>
      </c>
      <c r="K33" s="15"/>
      <c r="L33" s="15"/>
    </row>
    <row r="34" spans="2:22" ht="16.5" customHeight="1" x14ac:dyDescent="0.25">
      <c r="B34" s="269"/>
      <c r="D34" s="47"/>
      <c r="E34" s="15"/>
      <c r="F34" s="15"/>
      <c r="G34" s="15"/>
      <c r="H34" s="15"/>
      <c r="I34" s="15"/>
      <c r="J34" s="15"/>
      <c r="K34" s="15"/>
      <c r="L34" s="15"/>
    </row>
    <row r="35" spans="2:22" ht="16.5" customHeight="1" x14ac:dyDescent="0.25">
      <c r="B35" s="41">
        <f>B28+0.01</f>
        <v>13.049999999999999</v>
      </c>
      <c r="C35" s="45" t="s">
        <v>531</v>
      </c>
      <c r="D35" s="46"/>
      <c r="E35" s="28"/>
      <c r="F35" s="28"/>
      <c r="G35" s="28"/>
      <c r="H35" s="28"/>
      <c r="I35" s="28"/>
      <c r="J35" s="28"/>
      <c r="K35" s="28"/>
      <c r="L35" s="28"/>
      <c r="M35" s="42"/>
      <c r="N35" s="42"/>
      <c r="O35" s="97"/>
      <c r="P35" s="42"/>
      <c r="Q35" s="42"/>
      <c r="R35" s="42"/>
      <c r="S35" s="42"/>
      <c r="U35" s="22"/>
      <c r="V35" s="9"/>
    </row>
    <row r="36" spans="2:22" ht="16.5" customHeight="1" x14ac:dyDescent="0.25">
      <c r="B36" s="41"/>
      <c r="D36" s="47" t="s">
        <v>147</v>
      </c>
      <c r="E36" s="45" t="s">
        <v>532</v>
      </c>
      <c r="F36" s="45"/>
      <c r="G36" s="45"/>
      <c r="H36" s="45"/>
      <c r="I36" s="45"/>
      <c r="J36" s="64"/>
      <c r="K36" s="63"/>
      <c r="L36" s="45"/>
      <c r="M36" s="43"/>
      <c r="N36" s="44"/>
      <c r="O36" s="257"/>
      <c r="P36" s="257"/>
      <c r="Q36" s="431"/>
      <c r="R36" s="44"/>
      <c r="S36" s="44"/>
      <c r="U36" s="22"/>
      <c r="V36" s="9"/>
    </row>
    <row r="37" spans="2:22" ht="16.5" customHeight="1" x14ac:dyDescent="0.25">
      <c r="B37" s="41"/>
      <c r="D37" s="47"/>
      <c r="E37" s="45">
        <v>1</v>
      </c>
      <c r="F37" s="45" t="s">
        <v>143</v>
      </c>
      <c r="G37" s="45"/>
      <c r="H37" s="45"/>
      <c r="I37" s="45"/>
      <c r="J37" s="64"/>
      <c r="K37" s="63"/>
      <c r="L37" s="45"/>
      <c r="M37" s="43"/>
      <c r="N37" s="44"/>
      <c r="O37" s="257"/>
      <c r="P37" s="257"/>
      <c r="Q37" s="431"/>
      <c r="R37" s="44"/>
      <c r="S37" s="44"/>
      <c r="U37" s="22"/>
      <c r="V37" s="9"/>
    </row>
    <row r="38" spans="2:22" ht="16.5" customHeight="1" x14ac:dyDescent="0.25">
      <c r="B38" s="41"/>
      <c r="D38" s="47"/>
      <c r="E38" s="45">
        <v>2</v>
      </c>
      <c r="F38" s="45" t="s">
        <v>176</v>
      </c>
      <c r="G38" s="45"/>
      <c r="H38" s="45"/>
      <c r="I38" s="45"/>
      <c r="J38" s="64"/>
      <c r="K38" s="63"/>
      <c r="L38" s="45"/>
      <c r="M38" s="43"/>
      <c r="N38" s="44"/>
      <c r="O38" s="257"/>
      <c r="P38" s="257"/>
      <c r="Q38" s="431"/>
      <c r="R38" s="44"/>
      <c r="S38" s="44"/>
      <c r="U38" s="22"/>
      <c r="V38" s="9"/>
    </row>
    <row r="39" spans="2:22" ht="16.5" customHeight="1" x14ac:dyDescent="0.25">
      <c r="B39" s="41"/>
      <c r="D39" s="47"/>
      <c r="E39" s="45">
        <v>98</v>
      </c>
      <c r="F39" s="45" t="s">
        <v>516</v>
      </c>
      <c r="G39" s="45"/>
      <c r="H39" s="45"/>
      <c r="I39" s="45"/>
      <c r="J39" s="64"/>
      <c r="K39" s="63"/>
      <c r="L39" s="45"/>
      <c r="M39" s="43"/>
      <c r="N39" s="44"/>
      <c r="O39" s="257"/>
      <c r="P39" s="257"/>
      <c r="Q39" s="431"/>
      <c r="R39" s="44"/>
      <c r="S39" s="44"/>
      <c r="U39" s="22"/>
      <c r="V39" s="9"/>
    </row>
    <row r="40" spans="2:22" ht="16.5" customHeight="1" x14ac:dyDescent="0.25">
      <c r="B40" s="41"/>
      <c r="D40" s="47" t="s">
        <v>161</v>
      </c>
      <c r="E40" s="45" t="s">
        <v>533</v>
      </c>
      <c r="F40" s="45"/>
      <c r="G40" s="45"/>
      <c r="H40" s="45"/>
      <c r="I40" s="45"/>
      <c r="J40" s="64"/>
      <c r="K40" s="63"/>
      <c r="L40" s="45"/>
      <c r="M40" s="43"/>
      <c r="N40" s="44"/>
      <c r="O40" s="257"/>
      <c r="P40" s="257"/>
      <c r="Q40" s="431"/>
      <c r="R40" s="44"/>
      <c r="S40" s="44"/>
      <c r="U40" s="22"/>
      <c r="V40" s="9"/>
    </row>
    <row r="41" spans="2:22" ht="16.5" customHeight="1" x14ac:dyDescent="0.25">
      <c r="B41" s="41"/>
      <c r="D41" s="47"/>
      <c r="E41" s="45">
        <v>1</v>
      </c>
      <c r="F41" s="45" t="s">
        <v>143</v>
      </c>
      <c r="G41" s="45"/>
      <c r="H41" s="45"/>
      <c r="I41" s="45"/>
      <c r="J41" s="64"/>
      <c r="K41" s="63"/>
      <c r="L41" s="45"/>
      <c r="M41" s="43"/>
      <c r="N41" s="44"/>
      <c r="O41" s="257"/>
      <c r="P41" s="257"/>
      <c r="Q41" s="431"/>
      <c r="R41" s="44"/>
      <c r="S41" s="44"/>
      <c r="U41" s="22"/>
      <c r="V41" s="9"/>
    </row>
    <row r="42" spans="2:22" ht="16.5" customHeight="1" x14ac:dyDescent="0.25">
      <c r="B42" s="41"/>
      <c r="D42" s="47"/>
      <c r="E42" s="45">
        <v>2</v>
      </c>
      <c r="F42" s="45" t="s">
        <v>176</v>
      </c>
      <c r="G42" s="45"/>
      <c r="H42" s="45"/>
      <c r="I42" s="45"/>
      <c r="J42" s="64"/>
      <c r="K42" s="63"/>
      <c r="L42" s="45"/>
      <c r="M42" s="43"/>
      <c r="N42" s="44"/>
      <c r="O42" s="257"/>
      <c r="P42" s="257"/>
      <c r="Q42" s="431"/>
      <c r="R42" s="44"/>
      <c r="S42" s="44"/>
      <c r="U42" s="22"/>
      <c r="V42" s="9"/>
    </row>
    <row r="43" spans="2:22" ht="16.5" customHeight="1" x14ac:dyDescent="0.25">
      <c r="B43" s="41"/>
      <c r="D43" s="47"/>
      <c r="E43" s="45">
        <v>98</v>
      </c>
      <c r="F43" s="45" t="s">
        <v>516</v>
      </c>
      <c r="G43" s="45"/>
      <c r="H43" s="45"/>
      <c r="I43" s="45"/>
      <c r="J43" s="64"/>
      <c r="K43" s="63"/>
      <c r="L43" s="45"/>
      <c r="M43" s="43"/>
      <c r="N43" s="44"/>
      <c r="O43" s="257"/>
      <c r="P43" s="257"/>
      <c r="Q43" s="431"/>
      <c r="R43" s="44"/>
      <c r="S43" s="44"/>
      <c r="U43" s="22"/>
      <c r="V43" s="9"/>
    </row>
    <row r="44" spans="2:22" ht="15" customHeight="1" x14ac:dyDescent="0.25">
      <c r="B44" s="41"/>
      <c r="D44" s="47" t="s">
        <v>166</v>
      </c>
      <c r="E44" s="45" t="s">
        <v>534</v>
      </c>
      <c r="F44" s="45"/>
      <c r="G44" s="45"/>
      <c r="H44" s="45"/>
      <c r="I44" s="45"/>
      <c r="J44" s="64"/>
      <c r="K44" s="63"/>
      <c r="L44" s="45"/>
      <c r="M44" s="43"/>
      <c r="N44" s="44"/>
      <c r="O44" s="257"/>
      <c r="P44" s="257"/>
      <c r="Q44" s="431"/>
      <c r="R44" s="44"/>
      <c r="S44" s="44"/>
      <c r="U44" s="22"/>
      <c r="V44" s="9"/>
    </row>
    <row r="45" spans="2:22" ht="16.5" customHeight="1" x14ac:dyDescent="0.25">
      <c r="B45" s="41"/>
      <c r="D45" s="47"/>
      <c r="E45" s="45">
        <v>1</v>
      </c>
      <c r="F45" s="45" t="s">
        <v>143</v>
      </c>
      <c r="G45" s="45"/>
      <c r="H45" s="45"/>
      <c r="I45" s="45"/>
      <c r="J45" s="64"/>
      <c r="K45" s="63"/>
      <c r="L45" s="45"/>
      <c r="M45" s="43"/>
      <c r="N45" s="44"/>
      <c r="O45" s="257"/>
      <c r="P45" s="257"/>
      <c r="Q45" s="431"/>
      <c r="R45" s="44"/>
      <c r="S45" s="44"/>
      <c r="U45" s="22"/>
      <c r="V45" s="9"/>
    </row>
    <row r="46" spans="2:22" ht="16.5" customHeight="1" x14ac:dyDescent="0.25">
      <c r="B46" s="41"/>
      <c r="D46" s="47"/>
      <c r="E46" s="45">
        <v>2</v>
      </c>
      <c r="F46" s="45" t="s">
        <v>176</v>
      </c>
      <c r="G46" s="45"/>
      <c r="H46" s="45"/>
      <c r="I46" s="45"/>
      <c r="J46" s="64"/>
      <c r="K46" s="63"/>
      <c r="L46" s="45"/>
      <c r="M46" s="43"/>
      <c r="N46" s="44"/>
      <c r="O46" s="257"/>
      <c r="P46" s="257"/>
      <c r="Q46" s="431"/>
      <c r="R46" s="44"/>
      <c r="S46" s="44"/>
      <c r="U46" s="22"/>
      <c r="V46" s="9"/>
    </row>
    <row r="47" spans="2:22" ht="16.5" customHeight="1" x14ac:dyDescent="0.25">
      <c r="B47" s="41"/>
      <c r="D47" s="47"/>
      <c r="E47" s="45">
        <v>98</v>
      </c>
      <c r="F47" s="45" t="s">
        <v>516</v>
      </c>
      <c r="G47" s="45"/>
      <c r="H47" s="45"/>
      <c r="I47" s="45"/>
      <c r="J47" s="64"/>
      <c r="K47" s="63"/>
      <c r="L47" s="45"/>
      <c r="M47" s="43"/>
      <c r="N47" s="44"/>
      <c r="O47" s="257"/>
      <c r="P47" s="257"/>
      <c r="Q47" s="431"/>
      <c r="R47" s="44"/>
      <c r="S47" s="44"/>
      <c r="U47" s="22"/>
      <c r="V47" s="9"/>
    </row>
    <row r="48" spans="2:22" x14ac:dyDescent="0.25">
      <c r="B48" s="41"/>
      <c r="D48" s="47" t="s">
        <v>343</v>
      </c>
      <c r="E48" s="45" t="s">
        <v>535</v>
      </c>
      <c r="F48" s="45"/>
      <c r="G48" s="45"/>
      <c r="H48" s="45"/>
      <c r="I48" s="45"/>
      <c r="J48" s="45"/>
      <c r="K48" s="63"/>
      <c r="L48" s="45"/>
      <c r="M48" s="43"/>
      <c r="N48" s="44"/>
      <c r="O48" s="257"/>
      <c r="P48" s="257"/>
      <c r="Q48" s="431"/>
      <c r="R48" s="44"/>
      <c r="S48" s="44"/>
      <c r="U48" s="22"/>
      <c r="V48" s="9"/>
    </row>
    <row r="49" spans="2:22" ht="16.5" customHeight="1" x14ac:dyDescent="0.25">
      <c r="B49" s="41"/>
      <c r="D49" s="47"/>
      <c r="E49" s="45">
        <v>1</v>
      </c>
      <c r="F49" s="45" t="s">
        <v>143</v>
      </c>
      <c r="G49" s="45"/>
      <c r="H49" s="45"/>
      <c r="I49" s="45"/>
      <c r="J49" s="45"/>
      <c r="K49" s="63"/>
      <c r="L49" s="45"/>
      <c r="M49" s="43"/>
      <c r="N49" s="44"/>
      <c r="O49" s="257"/>
      <c r="P49" s="257"/>
      <c r="Q49" s="431"/>
      <c r="R49" s="44"/>
      <c r="S49" s="44"/>
      <c r="U49" s="22"/>
      <c r="V49" s="9"/>
    </row>
    <row r="50" spans="2:22" ht="16.5" customHeight="1" x14ac:dyDescent="0.25">
      <c r="B50" s="41"/>
      <c r="D50" s="47"/>
      <c r="E50" s="45">
        <v>2</v>
      </c>
      <c r="F50" s="45" t="s">
        <v>176</v>
      </c>
      <c r="G50" s="45"/>
      <c r="H50" s="45"/>
      <c r="I50" s="45"/>
      <c r="J50" s="45"/>
      <c r="K50" s="63"/>
      <c r="L50" s="45"/>
      <c r="M50" s="43"/>
      <c r="N50" s="44"/>
      <c r="O50" s="257"/>
      <c r="P50" s="257"/>
      <c r="Q50" s="431"/>
      <c r="R50" s="44"/>
      <c r="S50" s="44"/>
      <c r="U50" s="22"/>
      <c r="V50" s="9"/>
    </row>
    <row r="51" spans="2:22" ht="16.5" customHeight="1" x14ac:dyDescent="0.25">
      <c r="B51" s="41"/>
      <c r="D51" s="47"/>
      <c r="E51" s="45">
        <v>98</v>
      </c>
      <c r="F51" s="45" t="s">
        <v>516</v>
      </c>
      <c r="G51" s="45"/>
      <c r="H51" s="45"/>
      <c r="I51" s="45"/>
      <c r="J51" s="45"/>
      <c r="K51" s="63"/>
      <c r="L51" s="45"/>
      <c r="M51" s="43"/>
      <c r="N51" s="44"/>
      <c r="O51" s="257"/>
      <c r="P51" s="257"/>
      <c r="Q51" s="431"/>
      <c r="R51" s="44"/>
      <c r="S51" s="44"/>
      <c r="U51" s="22"/>
      <c r="V51" s="9"/>
    </row>
    <row r="52" spans="2:22" x14ac:dyDescent="0.25">
      <c r="B52" s="41"/>
      <c r="D52" s="47" t="s">
        <v>345</v>
      </c>
      <c r="E52" s="44" t="s">
        <v>536</v>
      </c>
      <c r="F52" s="44"/>
      <c r="G52" s="44"/>
      <c r="H52" s="44"/>
      <c r="I52" s="44"/>
      <c r="J52" s="45"/>
      <c r="K52" s="63"/>
      <c r="L52" s="45"/>
      <c r="M52" s="43"/>
      <c r="N52" s="44"/>
      <c r="O52" s="257"/>
      <c r="P52" s="257"/>
      <c r="Q52" s="431"/>
      <c r="R52" s="44"/>
      <c r="S52" s="44"/>
      <c r="U52" s="22"/>
      <c r="V52" s="9"/>
    </row>
    <row r="53" spans="2:22" ht="16.5" customHeight="1" x14ac:dyDescent="0.25">
      <c r="B53" s="41"/>
      <c r="D53" s="47"/>
      <c r="E53" s="45">
        <v>1</v>
      </c>
      <c r="F53" s="45" t="s">
        <v>143</v>
      </c>
      <c r="G53" s="45"/>
      <c r="H53" s="45"/>
      <c r="I53" s="45"/>
      <c r="J53" s="45"/>
      <c r="K53" s="63"/>
      <c r="L53" s="45"/>
      <c r="M53" s="43"/>
      <c r="N53" s="44"/>
      <c r="O53" s="257"/>
      <c r="P53" s="257"/>
      <c r="Q53" s="431"/>
      <c r="R53" s="44"/>
      <c r="S53" s="44"/>
      <c r="U53" s="22"/>
      <c r="V53" s="9"/>
    </row>
    <row r="54" spans="2:22" ht="16.5" customHeight="1" x14ac:dyDescent="0.25">
      <c r="B54" s="41"/>
      <c r="D54" s="47"/>
      <c r="E54" s="45">
        <v>2</v>
      </c>
      <c r="F54" s="45" t="s">
        <v>176</v>
      </c>
      <c r="G54" s="45"/>
      <c r="H54" s="45"/>
      <c r="I54" s="45"/>
      <c r="J54" s="45"/>
      <c r="K54" s="63"/>
      <c r="L54" s="45"/>
      <c r="M54" s="43"/>
      <c r="N54" s="44"/>
      <c r="O54" s="257"/>
      <c r="P54" s="257"/>
      <c r="Q54" s="431"/>
      <c r="R54" s="44"/>
      <c r="S54" s="44"/>
      <c r="U54" s="22"/>
      <c r="V54" s="9"/>
    </row>
    <row r="55" spans="2:22" ht="16.5" customHeight="1" x14ac:dyDescent="0.25">
      <c r="B55" s="41"/>
      <c r="D55" s="47"/>
      <c r="E55" s="45">
        <v>98</v>
      </c>
      <c r="F55" s="45" t="s">
        <v>516</v>
      </c>
      <c r="G55" s="45"/>
      <c r="H55" s="45"/>
      <c r="I55" s="45"/>
      <c r="J55" s="45"/>
      <c r="K55" s="63"/>
      <c r="L55" s="45"/>
      <c r="M55" s="43"/>
      <c r="N55" s="44"/>
      <c r="O55" s="257"/>
      <c r="P55" s="257"/>
      <c r="Q55" s="431"/>
      <c r="R55" s="44"/>
      <c r="S55" s="44"/>
      <c r="U55" s="22"/>
      <c r="V55" s="9"/>
    </row>
    <row r="56" spans="2:22" x14ac:dyDescent="0.25">
      <c r="B56" s="41"/>
      <c r="D56" s="47" t="s">
        <v>347</v>
      </c>
      <c r="E56" s="45" t="s">
        <v>537</v>
      </c>
      <c r="F56" s="45"/>
      <c r="G56" s="45"/>
      <c r="H56" s="45"/>
      <c r="I56" s="45"/>
      <c r="J56" s="45"/>
      <c r="K56" s="63"/>
      <c r="L56" s="45"/>
      <c r="M56" s="43"/>
      <c r="N56" s="44"/>
      <c r="O56" s="257"/>
      <c r="P56" s="257"/>
      <c r="Q56" s="431"/>
      <c r="R56" s="44"/>
      <c r="S56" s="44"/>
      <c r="U56" s="22"/>
      <c r="V56" s="9"/>
    </row>
    <row r="57" spans="2:22" ht="16.5" customHeight="1" x14ac:dyDescent="0.25">
      <c r="B57" s="41"/>
      <c r="D57" s="47"/>
      <c r="E57" s="45">
        <v>1</v>
      </c>
      <c r="F57" s="45" t="s">
        <v>143</v>
      </c>
      <c r="G57" s="45"/>
      <c r="H57" s="45"/>
      <c r="I57" s="45"/>
      <c r="J57" s="45"/>
      <c r="K57" s="63"/>
      <c r="L57" s="45"/>
      <c r="M57" s="43"/>
      <c r="N57" s="44"/>
      <c r="O57" s="257"/>
      <c r="P57" s="257"/>
      <c r="Q57" s="431"/>
      <c r="R57" s="44"/>
      <c r="S57" s="44"/>
      <c r="U57" s="22"/>
      <c r="V57" s="9"/>
    </row>
    <row r="58" spans="2:22" ht="16.5" customHeight="1" x14ac:dyDescent="0.25">
      <c r="B58" s="41"/>
      <c r="D58" s="47"/>
      <c r="E58" s="45">
        <v>2</v>
      </c>
      <c r="F58" s="45" t="s">
        <v>176</v>
      </c>
      <c r="G58" s="45"/>
      <c r="H58" s="45"/>
      <c r="I58" s="45"/>
      <c r="J58" s="45"/>
      <c r="K58" s="63"/>
      <c r="L58" s="45"/>
      <c r="M58" s="43"/>
      <c r="N58" s="44"/>
      <c r="O58" s="257"/>
      <c r="P58" s="257"/>
      <c r="Q58" s="431"/>
      <c r="R58" s="44"/>
      <c r="S58" s="44"/>
      <c r="U58" s="22"/>
      <c r="V58" s="9"/>
    </row>
    <row r="59" spans="2:22" ht="16.5" customHeight="1" x14ac:dyDescent="0.25">
      <c r="B59" s="41"/>
      <c r="D59" s="47"/>
      <c r="E59" s="45">
        <v>98</v>
      </c>
      <c r="F59" s="45" t="s">
        <v>516</v>
      </c>
      <c r="G59" s="45"/>
      <c r="H59" s="45"/>
      <c r="I59" s="45"/>
      <c r="J59" s="45"/>
      <c r="K59" s="63"/>
      <c r="L59" s="45"/>
      <c r="M59" s="43"/>
      <c r="N59" s="44"/>
      <c r="O59" s="257"/>
      <c r="P59" s="257"/>
      <c r="Q59" s="431"/>
      <c r="R59" s="44"/>
      <c r="S59" s="44"/>
      <c r="U59" s="22"/>
      <c r="V59" s="9"/>
    </row>
    <row r="60" spans="2:22" x14ac:dyDescent="0.25">
      <c r="B60" s="41"/>
      <c r="D60" s="47" t="s">
        <v>349</v>
      </c>
      <c r="E60" s="45" t="s">
        <v>538</v>
      </c>
      <c r="F60" s="45"/>
      <c r="G60" s="45"/>
      <c r="H60" s="45"/>
      <c r="I60" s="45"/>
      <c r="J60" s="45"/>
      <c r="K60" s="63"/>
      <c r="L60" s="45"/>
      <c r="M60" s="43"/>
      <c r="N60" s="44"/>
      <c r="O60" s="257"/>
      <c r="P60" s="257"/>
      <c r="Q60" s="431"/>
      <c r="R60" s="44"/>
      <c r="S60" s="44"/>
      <c r="U60" s="45"/>
      <c r="V60" s="45"/>
    </row>
    <row r="61" spans="2:22" ht="16.5" customHeight="1" x14ac:dyDescent="0.25">
      <c r="B61" s="41"/>
      <c r="D61" s="47"/>
      <c r="E61" s="45">
        <v>1</v>
      </c>
      <c r="F61" s="45" t="s">
        <v>143</v>
      </c>
      <c r="G61" s="45"/>
      <c r="H61" s="45"/>
      <c r="I61" s="45"/>
      <c r="J61" s="45"/>
      <c r="K61" s="63"/>
      <c r="L61" s="45"/>
      <c r="M61" s="43"/>
      <c r="N61" s="44"/>
      <c r="O61" s="257"/>
      <c r="P61" s="257"/>
      <c r="Q61" s="431"/>
      <c r="R61" s="44"/>
      <c r="S61" s="44"/>
      <c r="U61" s="22"/>
      <c r="V61" s="9"/>
    </row>
    <row r="62" spans="2:22" ht="16.5" customHeight="1" x14ac:dyDescent="0.25">
      <c r="B62" s="41"/>
      <c r="D62" s="47"/>
      <c r="E62" s="45">
        <v>2</v>
      </c>
      <c r="F62" s="45" t="s">
        <v>176</v>
      </c>
      <c r="G62" s="45"/>
      <c r="H62" s="45"/>
      <c r="I62" s="45"/>
      <c r="J62" s="45"/>
      <c r="K62" s="63"/>
      <c r="L62" s="45"/>
      <c r="M62" s="43"/>
      <c r="N62" s="44"/>
      <c r="O62" s="257"/>
      <c r="P62" s="257"/>
      <c r="Q62" s="431"/>
      <c r="R62" s="44"/>
      <c r="S62" s="44"/>
      <c r="U62" s="22"/>
      <c r="V62" s="9"/>
    </row>
    <row r="63" spans="2:22" ht="16.5" customHeight="1" x14ac:dyDescent="0.25">
      <c r="B63" s="41"/>
      <c r="D63" s="47"/>
      <c r="E63" s="45">
        <v>98</v>
      </c>
      <c r="F63" s="45" t="s">
        <v>516</v>
      </c>
      <c r="G63" s="45"/>
      <c r="H63" s="45"/>
      <c r="I63" s="45"/>
      <c r="J63" s="45"/>
      <c r="K63" s="63"/>
      <c r="L63" s="45"/>
      <c r="M63" s="43"/>
      <c r="N63" s="44"/>
      <c r="O63" s="257"/>
      <c r="P63" s="257"/>
      <c r="Q63" s="431"/>
      <c r="R63" s="44"/>
      <c r="S63" s="44"/>
      <c r="U63" s="22"/>
      <c r="V63" s="9"/>
    </row>
    <row r="64" spans="2:22" x14ac:dyDescent="0.25">
      <c r="B64" s="41"/>
      <c r="D64" s="47" t="s">
        <v>433</v>
      </c>
      <c r="E64" s="44" t="s">
        <v>539</v>
      </c>
      <c r="F64" s="42"/>
      <c r="G64" s="42"/>
      <c r="H64" s="42"/>
      <c r="I64" s="42"/>
      <c r="J64" s="45"/>
      <c r="K64" s="63"/>
      <c r="L64" s="45"/>
      <c r="M64" s="43"/>
      <c r="N64" s="44"/>
      <c r="O64" s="257"/>
      <c r="P64" s="257"/>
      <c r="Q64" s="431"/>
      <c r="R64" s="44"/>
      <c r="S64" s="44"/>
      <c r="U64" s="44"/>
      <c r="V64" s="42"/>
    </row>
    <row r="65" spans="2:22" ht="16.5" customHeight="1" x14ac:dyDescent="0.25">
      <c r="B65" s="41"/>
      <c r="D65" s="47"/>
      <c r="E65" s="45">
        <v>1</v>
      </c>
      <c r="F65" s="45" t="s">
        <v>143</v>
      </c>
      <c r="G65" s="45"/>
      <c r="H65" s="45"/>
      <c r="I65" s="45"/>
      <c r="J65" s="45"/>
      <c r="K65" s="63"/>
      <c r="L65" s="45"/>
      <c r="M65" s="43"/>
      <c r="N65" s="44"/>
      <c r="O65" s="257"/>
      <c r="P65" s="257"/>
      <c r="Q65" s="431"/>
      <c r="R65" s="44"/>
      <c r="S65" s="44"/>
      <c r="U65" s="22"/>
      <c r="V65" s="9"/>
    </row>
    <row r="66" spans="2:22" ht="16.5" customHeight="1" x14ac:dyDescent="0.25">
      <c r="B66" s="41"/>
      <c r="D66" s="47"/>
      <c r="E66" s="45">
        <v>2</v>
      </c>
      <c r="F66" s="45" t="s">
        <v>176</v>
      </c>
      <c r="G66" s="45"/>
      <c r="H66" s="45"/>
      <c r="I66" s="45"/>
      <c r="J66" s="45"/>
      <c r="K66" s="63"/>
      <c r="L66" s="45"/>
      <c r="M66" s="43"/>
      <c r="N66" s="44"/>
      <c r="O66" s="257"/>
      <c r="P66" s="257"/>
      <c r="Q66" s="431"/>
      <c r="R66" s="44"/>
      <c r="S66" s="44"/>
      <c r="U66" s="22"/>
      <c r="V66" s="9"/>
    </row>
    <row r="67" spans="2:22" ht="16.5" customHeight="1" x14ac:dyDescent="0.25">
      <c r="B67" s="41"/>
      <c r="D67" s="47"/>
      <c r="E67" s="45">
        <v>98</v>
      </c>
      <c r="F67" s="45" t="s">
        <v>516</v>
      </c>
      <c r="G67" s="45"/>
      <c r="H67" s="45"/>
      <c r="I67" s="45"/>
      <c r="J67" s="45"/>
      <c r="K67" s="63"/>
      <c r="L67" s="45"/>
      <c r="M67" s="43"/>
      <c r="N67" s="44"/>
      <c r="O67" s="257"/>
      <c r="P67" s="257"/>
      <c r="Q67" s="431"/>
      <c r="R67" s="44"/>
      <c r="S67" s="44"/>
      <c r="U67" s="22"/>
      <c r="V67" s="9"/>
    </row>
    <row r="68" spans="2:22" x14ac:dyDescent="0.25">
      <c r="B68" s="41"/>
      <c r="D68" s="47" t="s">
        <v>438</v>
      </c>
      <c r="E68" s="44" t="s">
        <v>540</v>
      </c>
      <c r="F68" s="44"/>
      <c r="G68" s="44"/>
      <c r="H68" s="44"/>
      <c r="I68" s="44"/>
      <c r="J68" s="45"/>
      <c r="K68" s="63"/>
      <c r="L68" s="45"/>
      <c r="M68" s="43"/>
      <c r="N68" s="44"/>
      <c r="O68" s="257"/>
      <c r="P68" s="257"/>
      <c r="Q68" s="431"/>
      <c r="R68" s="44"/>
      <c r="S68" s="44"/>
      <c r="U68" s="45"/>
      <c r="V68" s="45"/>
    </row>
    <row r="69" spans="2:22" ht="16.5" customHeight="1" x14ac:dyDescent="0.25">
      <c r="B69" s="41"/>
      <c r="D69" s="47"/>
      <c r="E69" s="45">
        <v>1</v>
      </c>
      <c r="F69" s="45" t="s">
        <v>143</v>
      </c>
      <c r="G69" s="45"/>
      <c r="H69" s="45"/>
      <c r="I69" s="45"/>
      <c r="J69" s="45"/>
      <c r="K69" s="63"/>
      <c r="L69" s="45"/>
      <c r="M69" s="43"/>
      <c r="N69" s="44"/>
      <c r="O69" s="257"/>
      <c r="P69" s="257"/>
      <c r="Q69" s="431"/>
      <c r="R69" s="44"/>
      <c r="S69" s="44"/>
      <c r="U69" s="22"/>
      <c r="V69" s="9"/>
    </row>
    <row r="70" spans="2:22" ht="16.5" customHeight="1" x14ac:dyDescent="0.25">
      <c r="B70" s="41"/>
      <c r="D70" s="47"/>
      <c r="E70" s="45">
        <v>2</v>
      </c>
      <c r="F70" s="45" t="s">
        <v>176</v>
      </c>
      <c r="G70" s="45"/>
      <c r="H70" s="45"/>
      <c r="I70" s="45"/>
      <c r="J70" s="45"/>
      <c r="K70" s="63"/>
      <c r="L70" s="45"/>
      <c r="M70" s="43"/>
      <c r="N70" s="44"/>
      <c r="O70" s="257"/>
      <c r="P70" s="257"/>
      <c r="Q70" s="431"/>
      <c r="R70" s="44"/>
      <c r="S70" s="44"/>
      <c r="U70" s="22"/>
      <c r="V70" s="9"/>
    </row>
    <row r="71" spans="2:22" ht="16.5" customHeight="1" x14ac:dyDescent="0.25">
      <c r="B71" s="41"/>
      <c r="D71" s="47"/>
      <c r="E71" s="45">
        <v>98</v>
      </c>
      <c r="F71" s="45" t="s">
        <v>516</v>
      </c>
      <c r="G71" s="45"/>
      <c r="H71" s="45"/>
      <c r="I71" s="45"/>
      <c r="J71" s="45"/>
      <c r="K71" s="63"/>
      <c r="L71" s="45"/>
      <c r="M71" s="43"/>
      <c r="N71" s="44"/>
      <c r="O71" s="257"/>
      <c r="P71" s="257"/>
      <c r="Q71" s="431"/>
      <c r="R71" s="44"/>
      <c r="S71" s="44"/>
      <c r="U71" s="22"/>
      <c r="V71" s="9"/>
    </row>
    <row r="72" spans="2:22" x14ac:dyDescent="0.25">
      <c r="D72" s="441" t="s">
        <v>288</v>
      </c>
      <c r="E72" s="380"/>
      <c r="F72" s="380"/>
      <c r="G72" s="380"/>
      <c r="H72" s="380"/>
      <c r="I72" s="45"/>
      <c r="U72" s="22"/>
      <c r="V72" s="9"/>
    </row>
    <row r="73" spans="2:22" ht="16.5" customHeight="1" x14ac:dyDescent="0.25">
      <c r="C73" s="41"/>
      <c r="J73" s="45"/>
      <c r="K73" s="63"/>
      <c r="L73" s="45"/>
      <c r="M73" s="43"/>
      <c r="N73" s="44"/>
      <c r="O73" s="257"/>
      <c r="P73" s="257"/>
      <c r="Q73" s="431"/>
      <c r="R73" s="44"/>
      <c r="S73" s="44"/>
      <c r="U73" s="22"/>
      <c r="V73" s="9"/>
    </row>
    <row r="74" spans="2:22" ht="15" customHeight="1" x14ac:dyDescent="0.25">
      <c r="B74" s="745">
        <f>B35+0.01</f>
        <v>13.059999999999999</v>
      </c>
      <c r="C74" s="9" t="s">
        <v>531</v>
      </c>
      <c r="D74" s="47"/>
      <c r="E74" s="45"/>
      <c r="F74" s="45"/>
      <c r="G74" s="45"/>
      <c r="H74" s="45"/>
      <c r="I74" s="45"/>
      <c r="J74" s="45"/>
      <c r="K74" s="45"/>
      <c r="L74" s="45"/>
      <c r="M74" s="43"/>
      <c r="N74" s="44"/>
      <c r="O74" s="97"/>
      <c r="P74" s="44"/>
      <c r="Q74" s="44"/>
      <c r="R74" s="44"/>
      <c r="S74" s="44"/>
      <c r="U74" s="22"/>
      <c r="V74" s="9"/>
    </row>
    <row r="75" spans="2:22" x14ac:dyDescent="0.25">
      <c r="B75" s="9"/>
      <c r="C75" s="41"/>
      <c r="D75" s="47" t="s">
        <v>147</v>
      </c>
      <c r="E75" s="45" t="s">
        <v>541</v>
      </c>
      <c r="F75" s="45"/>
      <c r="G75" s="45"/>
      <c r="H75" s="45"/>
      <c r="I75" s="45"/>
      <c r="J75" s="45"/>
      <c r="K75" s="45"/>
      <c r="L75" s="64"/>
      <c r="M75" s="63"/>
      <c r="N75" s="43"/>
      <c r="O75" s="44"/>
      <c r="P75" s="257"/>
      <c r="Q75" s="257"/>
      <c r="R75" s="431"/>
      <c r="T75" s="44"/>
    </row>
    <row r="76" spans="2:22" ht="16.5" customHeight="1" x14ac:dyDescent="0.25">
      <c r="B76" s="9"/>
      <c r="C76" s="41"/>
      <c r="D76" s="47"/>
      <c r="E76" s="45">
        <v>1</v>
      </c>
      <c r="F76" s="45" t="s">
        <v>143</v>
      </c>
      <c r="G76" s="45"/>
      <c r="H76" s="45"/>
      <c r="I76" s="45"/>
      <c r="J76" s="45"/>
      <c r="K76" s="64"/>
      <c r="L76" s="63"/>
      <c r="M76" s="45"/>
      <c r="N76" s="43"/>
      <c r="O76" s="44"/>
      <c r="P76" s="257"/>
      <c r="Q76" s="257"/>
      <c r="R76" s="431"/>
      <c r="S76" s="44"/>
      <c r="T76" s="44"/>
    </row>
    <row r="77" spans="2:22" ht="16.5" customHeight="1" x14ac:dyDescent="0.25">
      <c r="B77" s="9"/>
      <c r="C77" s="41"/>
      <c r="D77" s="47"/>
      <c r="E77" s="45">
        <v>2</v>
      </c>
      <c r="F77" s="45" t="s">
        <v>176</v>
      </c>
      <c r="G77" s="45"/>
      <c r="H77" s="45"/>
      <c r="I77" s="45"/>
      <c r="J77" s="45"/>
      <c r="K77" s="64"/>
      <c r="L77" s="63"/>
      <c r="M77" s="45"/>
      <c r="N77" s="43"/>
      <c r="O77" s="44"/>
      <c r="P77" s="257"/>
      <c r="Q77" s="257"/>
      <c r="R77" s="431"/>
      <c r="S77" s="44"/>
      <c r="T77" s="44"/>
    </row>
    <row r="78" spans="2:22" ht="16.5" customHeight="1" x14ac:dyDescent="0.25">
      <c r="B78" s="9"/>
      <c r="C78" s="41"/>
      <c r="D78" s="47"/>
      <c r="E78" s="45">
        <v>98</v>
      </c>
      <c r="F78" s="45" t="s">
        <v>516</v>
      </c>
      <c r="G78" s="45"/>
      <c r="H78" s="45"/>
      <c r="I78" s="45"/>
      <c r="J78" s="45"/>
      <c r="K78" s="64"/>
      <c r="L78" s="63"/>
      <c r="M78" s="45"/>
      <c r="N78" s="43"/>
      <c r="O78" s="44"/>
      <c r="P78" s="257"/>
      <c r="Q78" s="257"/>
      <c r="R78" s="431"/>
      <c r="S78" s="44"/>
      <c r="T78" s="44"/>
    </row>
    <row r="79" spans="2:22" x14ac:dyDescent="0.25">
      <c r="B79" s="9"/>
      <c r="C79" s="41"/>
      <c r="D79" s="47" t="s">
        <v>154</v>
      </c>
      <c r="E79" s="44" t="s">
        <v>542</v>
      </c>
      <c r="F79" s="42"/>
      <c r="G79" s="42"/>
      <c r="H79" s="42"/>
      <c r="I79" s="42"/>
      <c r="J79" s="42"/>
      <c r="K79" s="42"/>
      <c r="L79" s="64"/>
      <c r="M79" s="63"/>
      <c r="N79" s="43"/>
      <c r="O79" s="44"/>
      <c r="P79" s="257"/>
      <c r="Q79" s="257"/>
      <c r="R79" s="431"/>
      <c r="T79" s="44"/>
    </row>
    <row r="80" spans="2:22" ht="16.5" customHeight="1" x14ac:dyDescent="0.25">
      <c r="B80" s="9"/>
      <c r="C80" s="41"/>
      <c r="D80" s="47"/>
      <c r="E80" s="45">
        <v>1</v>
      </c>
      <c r="F80" s="45" t="s">
        <v>143</v>
      </c>
      <c r="G80" s="45"/>
      <c r="H80" s="45"/>
      <c r="I80" s="45"/>
      <c r="J80" s="45"/>
      <c r="K80" s="64"/>
      <c r="L80" s="63"/>
      <c r="M80" s="45"/>
      <c r="N80" s="43"/>
      <c r="O80" s="44"/>
      <c r="P80" s="257"/>
      <c r="Q80" s="257"/>
      <c r="R80" s="431"/>
      <c r="S80" s="44"/>
      <c r="T80" s="44"/>
    </row>
    <row r="81" spans="2:22" ht="16.5" customHeight="1" x14ac:dyDescent="0.25">
      <c r="B81" s="9"/>
      <c r="C81" s="41"/>
      <c r="D81" s="47"/>
      <c r="E81" s="45">
        <v>2</v>
      </c>
      <c r="F81" s="45" t="s">
        <v>176</v>
      </c>
      <c r="G81" s="45"/>
      <c r="H81" s="45"/>
      <c r="I81" s="45"/>
      <c r="J81" s="45"/>
      <c r="K81" s="64"/>
      <c r="L81" s="63"/>
      <c r="M81" s="45"/>
      <c r="N81" s="43"/>
      <c r="O81" s="44"/>
      <c r="P81" s="257"/>
      <c r="Q81" s="257"/>
      <c r="R81" s="431"/>
      <c r="S81" s="44"/>
      <c r="T81" s="44"/>
    </row>
    <row r="82" spans="2:22" ht="16.5" customHeight="1" x14ac:dyDescent="0.25">
      <c r="B82" s="9"/>
      <c r="C82" s="41"/>
      <c r="D82" s="47"/>
      <c r="E82" s="45">
        <v>98</v>
      </c>
      <c r="F82" s="45" t="s">
        <v>516</v>
      </c>
      <c r="G82" s="45"/>
      <c r="H82" s="45"/>
      <c r="I82" s="45"/>
      <c r="J82" s="45"/>
      <c r="K82" s="64"/>
      <c r="L82" s="63"/>
      <c r="M82" s="45"/>
      <c r="N82" s="43"/>
      <c r="O82" s="44"/>
      <c r="P82" s="257"/>
      <c r="Q82" s="257"/>
      <c r="R82" s="431"/>
      <c r="S82" s="44"/>
      <c r="T82" s="44"/>
    </row>
    <row r="83" spans="2:22" x14ac:dyDescent="0.25">
      <c r="B83" s="9"/>
      <c r="C83" s="41"/>
      <c r="D83" s="47" t="s">
        <v>161</v>
      </c>
      <c r="E83" s="45" t="s">
        <v>543</v>
      </c>
      <c r="F83" s="45"/>
      <c r="G83" s="45"/>
      <c r="H83" s="45"/>
      <c r="I83" s="45"/>
      <c r="J83" s="45"/>
      <c r="K83" s="45"/>
      <c r="L83" s="64"/>
      <c r="M83" s="63"/>
      <c r="N83" s="42"/>
      <c r="O83" s="42"/>
      <c r="P83" s="257"/>
      <c r="Q83" s="257"/>
      <c r="R83" s="431"/>
      <c r="S83" s="42"/>
      <c r="T83" s="42"/>
    </row>
    <row r="84" spans="2:22" ht="16.5" customHeight="1" x14ac:dyDescent="0.25">
      <c r="B84" s="9"/>
      <c r="C84" s="41"/>
      <c r="D84" s="47"/>
      <c r="E84" s="45">
        <v>1</v>
      </c>
      <c r="F84" s="45" t="s">
        <v>143</v>
      </c>
      <c r="G84" s="45"/>
      <c r="H84" s="45"/>
      <c r="I84" s="45"/>
      <c r="J84" s="45"/>
      <c r="K84" s="64"/>
      <c r="L84" s="63"/>
      <c r="M84" s="45"/>
      <c r="N84" s="43"/>
      <c r="O84" s="44"/>
      <c r="P84" s="257"/>
      <c r="Q84" s="257"/>
      <c r="R84" s="431"/>
      <c r="S84" s="44"/>
      <c r="T84" s="44"/>
    </row>
    <row r="85" spans="2:22" ht="16.5" customHeight="1" x14ac:dyDescent="0.25">
      <c r="B85" s="9"/>
      <c r="C85" s="41"/>
      <c r="D85" s="47"/>
      <c r="E85" s="45">
        <v>2</v>
      </c>
      <c r="F85" s="45" t="s">
        <v>176</v>
      </c>
      <c r="G85" s="45"/>
      <c r="H85" s="45"/>
      <c r="I85" s="45"/>
      <c r="J85" s="45"/>
      <c r="K85" s="64"/>
      <c r="L85" s="63"/>
      <c r="M85" s="45"/>
      <c r="N85" s="43"/>
      <c r="O85" s="44"/>
      <c r="P85" s="257"/>
      <c r="Q85" s="257"/>
      <c r="R85" s="431"/>
      <c r="S85" s="44"/>
      <c r="T85" s="44"/>
    </row>
    <row r="86" spans="2:22" ht="16.5" customHeight="1" x14ac:dyDescent="0.25">
      <c r="B86" s="9"/>
      <c r="C86" s="41"/>
      <c r="D86" s="47"/>
      <c r="E86" s="45">
        <v>98</v>
      </c>
      <c r="F86" s="45" t="s">
        <v>516</v>
      </c>
      <c r="G86" s="45"/>
      <c r="H86" s="45"/>
      <c r="I86" s="45"/>
      <c r="J86" s="45"/>
      <c r="K86" s="64"/>
      <c r="L86" s="63"/>
      <c r="M86" s="45"/>
      <c r="N86" s="43"/>
      <c r="O86" s="44"/>
      <c r="P86" s="257"/>
      <c r="Q86" s="257"/>
      <c r="R86" s="431"/>
      <c r="S86" s="44"/>
      <c r="T86" s="44"/>
    </row>
    <row r="87" spans="2:22" x14ac:dyDescent="0.25">
      <c r="B87" s="9"/>
      <c r="C87" s="41"/>
      <c r="D87" s="47" t="s">
        <v>166</v>
      </c>
      <c r="E87" s="44" t="s">
        <v>544</v>
      </c>
      <c r="F87" s="44"/>
      <c r="G87" s="44"/>
      <c r="H87" s="44"/>
      <c r="I87" s="64"/>
      <c r="J87" s="63"/>
      <c r="K87" s="45"/>
      <c r="L87" s="45"/>
      <c r="M87" s="432"/>
      <c r="N87" s="43"/>
      <c r="O87" s="44"/>
      <c r="P87" s="257"/>
      <c r="Q87" s="257"/>
      <c r="R87" s="431"/>
      <c r="S87" s="44"/>
      <c r="T87" s="44"/>
      <c r="V87" s="9"/>
    </row>
    <row r="88" spans="2:22" ht="16.5" customHeight="1" x14ac:dyDescent="0.25">
      <c r="B88" s="9"/>
      <c r="C88" s="41"/>
      <c r="D88" s="47"/>
      <c r="E88" s="45">
        <v>1</v>
      </c>
      <c r="F88" s="45" t="s">
        <v>143</v>
      </c>
      <c r="G88" s="45"/>
      <c r="H88" s="45"/>
      <c r="I88" s="45"/>
      <c r="J88" s="45"/>
      <c r="K88" s="64"/>
      <c r="L88" s="63"/>
      <c r="M88" s="45"/>
      <c r="N88" s="43"/>
      <c r="O88" s="44"/>
      <c r="P88" s="257"/>
      <c r="Q88" s="257"/>
      <c r="R88" s="431"/>
      <c r="S88" s="44"/>
      <c r="T88" s="44"/>
    </row>
    <row r="89" spans="2:22" ht="16.5" customHeight="1" x14ac:dyDescent="0.25">
      <c r="B89" s="9"/>
      <c r="C89" s="41"/>
      <c r="D89" s="47"/>
      <c r="E89" s="45">
        <v>2</v>
      </c>
      <c r="F89" s="45" t="s">
        <v>176</v>
      </c>
      <c r="G89" s="45"/>
      <c r="H89" s="45"/>
      <c r="I89" s="45"/>
      <c r="J89" s="45"/>
      <c r="K89" s="64"/>
      <c r="L89" s="63"/>
      <c r="M89" s="45"/>
      <c r="N89" s="43"/>
      <c r="O89" s="44"/>
      <c r="P89" s="257"/>
      <c r="Q89" s="257"/>
      <c r="R89" s="431"/>
      <c r="S89" s="44"/>
      <c r="T89" s="44"/>
    </row>
    <row r="90" spans="2:22" ht="16.5" customHeight="1" x14ac:dyDescent="0.25">
      <c r="B90" s="9"/>
      <c r="C90" s="41"/>
      <c r="D90" s="47"/>
      <c r="E90" s="45">
        <v>98</v>
      </c>
      <c r="F90" s="45" t="s">
        <v>516</v>
      </c>
      <c r="G90" s="45"/>
      <c r="H90" s="45"/>
      <c r="I90" s="45"/>
      <c r="J90" s="45"/>
      <c r="K90" s="64"/>
      <c r="L90" s="63"/>
      <c r="M90" s="45"/>
      <c r="N90" s="43"/>
      <c r="O90" s="44"/>
      <c r="P90" s="257"/>
      <c r="Q90" s="257"/>
      <c r="R90" s="431"/>
      <c r="S90" s="44"/>
      <c r="T90" s="44"/>
    </row>
    <row r="91" spans="2:22" x14ac:dyDescent="0.25">
      <c r="B91" s="9"/>
      <c r="C91" s="41"/>
      <c r="D91" s="47" t="s">
        <v>172</v>
      </c>
      <c r="E91" s="44" t="s">
        <v>545</v>
      </c>
      <c r="F91" s="44"/>
      <c r="G91" s="44"/>
      <c r="H91" s="44"/>
      <c r="I91" s="64"/>
      <c r="J91" s="63"/>
      <c r="K91" s="45"/>
      <c r="L91" s="45"/>
      <c r="M91" s="432"/>
      <c r="N91" s="43"/>
      <c r="O91" s="44"/>
      <c r="P91" s="257"/>
      <c r="Q91" s="257"/>
      <c r="R91" s="431"/>
      <c r="S91" s="44"/>
      <c r="T91" s="44"/>
      <c r="V91" s="9"/>
    </row>
    <row r="92" spans="2:22" ht="16.5" customHeight="1" x14ac:dyDescent="0.25">
      <c r="B92" s="9"/>
      <c r="C92" s="41"/>
      <c r="D92" s="47"/>
      <c r="E92" s="45">
        <v>1</v>
      </c>
      <c r="F92" s="45" t="s">
        <v>143</v>
      </c>
      <c r="G92" s="45"/>
      <c r="H92" s="45"/>
      <c r="I92" s="45"/>
      <c r="J92" s="45"/>
      <c r="K92" s="64"/>
      <c r="L92" s="63"/>
      <c r="M92" s="45"/>
      <c r="N92" s="43"/>
      <c r="O92" s="44"/>
      <c r="P92" s="257"/>
      <c r="Q92" s="257"/>
      <c r="R92" s="431"/>
      <c r="S92" s="44"/>
      <c r="T92" s="44"/>
    </row>
    <row r="93" spans="2:22" ht="16.5" customHeight="1" x14ac:dyDescent="0.25">
      <c r="B93" s="9"/>
      <c r="C93" s="41"/>
      <c r="D93" s="47"/>
      <c r="E93" s="45">
        <v>2</v>
      </c>
      <c r="F93" s="45" t="s">
        <v>176</v>
      </c>
      <c r="G93" s="45"/>
      <c r="H93" s="45"/>
      <c r="I93" s="45"/>
      <c r="J93" s="45"/>
      <c r="K93" s="64"/>
      <c r="L93" s="63"/>
      <c r="M93" s="45"/>
      <c r="N93" s="43"/>
      <c r="O93" s="44"/>
      <c r="P93" s="257"/>
      <c r="Q93" s="257"/>
      <c r="R93" s="431"/>
      <c r="S93" s="44"/>
      <c r="T93" s="44"/>
    </row>
    <row r="94" spans="2:22" ht="16.5" customHeight="1" x14ac:dyDescent="0.25">
      <c r="B94" s="9"/>
      <c r="C94" s="41"/>
      <c r="D94" s="47"/>
      <c r="E94" s="45">
        <v>98</v>
      </c>
      <c r="F94" s="45" t="s">
        <v>516</v>
      </c>
      <c r="G94" s="45"/>
      <c r="H94" s="45"/>
      <c r="I94" s="45"/>
      <c r="J94" s="45"/>
      <c r="K94" s="64"/>
      <c r="L94" s="63"/>
      <c r="M94" s="45"/>
      <c r="N94" s="43"/>
      <c r="O94" s="44"/>
      <c r="P94" s="257"/>
      <c r="Q94" s="257"/>
      <c r="R94" s="431"/>
      <c r="S94" s="44"/>
      <c r="T94" s="44"/>
    </row>
    <row r="95" spans="2:22" x14ac:dyDescent="0.25">
      <c r="B95" s="9"/>
      <c r="C95" s="41"/>
      <c r="D95" s="47" t="s">
        <v>343</v>
      </c>
      <c r="E95" s="44" t="s">
        <v>546</v>
      </c>
      <c r="F95" s="44"/>
      <c r="G95" s="44"/>
      <c r="H95" s="44"/>
      <c r="I95" s="64"/>
      <c r="J95" s="63"/>
      <c r="K95" s="45"/>
      <c r="L95" s="45"/>
      <c r="M95" s="432"/>
      <c r="N95" s="43"/>
      <c r="O95" s="44"/>
      <c r="P95" s="257"/>
      <c r="Q95" s="257"/>
      <c r="R95" s="431"/>
      <c r="S95" s="44"/>
      <c r="T95" s="44"/>
      <c r="V95" s="9"/>
    </row>
    <row r="96" spans="2:22" ht="16.5" customHeight="1" x14ac:dyDescent="0.25">
      <c r="B96" s="9"/>
      <c r="C96" s="41"/>
      <c r="D96" s="47"/>
      <c r="E96" s="45">
        <v>1</v>
      </c>
      <c r="F96" s="45" t="s">
        <v>143</v>
      </c>
      <c r="G96" s="45"/>
      <c r="H96" s="45"/>
      <c r="I96" s="45"/>
      <c r="J96" s="45"/>
      <c r="K96" s="64"/>
      <c r="L96" s="63"/>
      <c r="M96" s="45"/>
      <c r="N96" s="43"/>
      <c r="O96" s="44"/>
      <c r="P96" s="257"/>
      <c r="Q96" s="257"/>
      <c r="R96" s="431"/>
      <c r="S96" s="44"/>
      <c r="T96" s="44"/>
    </row>
    <row r="97" spans="2:22" ht="16.5" customHeight="1" x14ac:dyDescent="0.25">
      <c r="B97" s="9"/>
      <c r="C97" s="41"/>
      <c r="D97" s="47"/>
      <c r="E97" s="45">
        <v>2</v>
      </c>
      <c r="F97" s="45" t="s">
        <v>176</v>
      </c>
      <c r="G97" s="45"/>
      <c r="H97" s="45"/>
      <c r="I97" s="45"/>
      <c r="J97" s="45"/>
      <c r="K97" s="64"/>
      <c r="L97" s="63"/>
      <c r="M97" s="45"/>
      <c r="N97" s="43"/>
      <c r="O97" s="44"/>
      <c r="P97" s="257"/>
      <c r="Q97" s="257"/>
      <c r="R97" s="431"/>
      <c r="S97" s="44"/>
      <c r="T97" s="44"/>
    </row>
    <row r="98" spans="2:22" ht="16.5" customHeight="1" x14ac:dyDescent="0.25">
      <c r="B98" s="9"/>
      <c r="C98" s="41"/>
      <c r="D98" s="47"/>
      <c r="E98" s="45">
        <v>98</v>
      </c>
      <c r="F98" s="45" t="s">
        <v>516</v>
      </c>
      <c r="G98" s="45"/>
      <c r="H98" s="45"/>
      <c r="I98" s="45"/>
      <c r="J98" s="45"/>
      <c r="K98" s="64"/>
      <c r="L98" s="63"/>
      <c r="M98" s="45"/>
      <c r="N98" s="43"/>
      <c r="O98" s="44"/>
      <c r="P98" s="257"/>
      <c r="Q98" s="257"/>
      <c r="R98" s="431"/>
      <c r="S98" s="44"/>
      <c r="T98" s="44"/>
    </row>
    <row r="99" spans="2:22" x14ac:dyDescent="0.25">
      <c r="B99" s="9"/>
      <c r="C99" s="41"/>
      <c r="D99" s="47" t="s">
        <v>345</v>
      </c>
      <c r="E99" s="45" t="s">
        <v>547</v>
      </c>
      <c r="F99" s="45"/>
      <c r="G99" s="45"/>
      <c r="H99" s="45"/>
      <c r="I99" s="64"/>
      <c r="J99" s="63"/>
      <c r="K99" s="45"/>
      <c r="L99" s="45"/>
      <c r="M99" s="432"/>
      <c r="N99" s="43"/>
      <c r="O99" s="44"/>
      <c r="P99" s="257"/>
      <c r="Q99" s="257"/>
      <c r="R99" s="431"/>
      <c r="S99" s="44"/>
      <c r="T99" s="44"/>
      <c r="V99" s="9"/>
    </row>
    <row r="100" spans="2:22" ht="16.5" customHeight="1" x14ac:dyDescent="0.25">
      <c r="B100" s="9"/>
      <c r="C100" s="41"/>
      <c r="D100" s="47"/>
      <c r="E100" s="45">
        <v>1</v>
      </c>
      <c r="F100" s="45" t="s">
        <v>143</v>
      </c>
      <c r="G100" s="45"/>
      <c r="H100" s="45"/>
      <c r="I100" s="45"/>
      <c r="J100" s="45"/>
      <c r="K100" s="64"/>
      <c r="L100" s="63"/>
      <c r="M100" s="45"/>
      <c r="N100" s="43"/>
      <c r="O100" s="44"/>
      <c r="P100" s="257"/>
      <c r="Q100" s="257"/>
      <c r="R100" s="431"/>
      <c r="S100" s="44"/>
      <c r="T100" s="44"/>
    </row>
    <row r="101" spans="2:22" ht="16.5" customHeight="1" x14ac:dyDescent="0.25">
      <c r="B101" s="9"/>
      <c r="C101" s="41"/>
      <c r="D101" s="47"/>
      <c r="E101" s="45">
        <v>2</v>
      </c>
      <c r="F101" s="45" t="s">
        <v>176</v>
      </c>
      <c r="G101" s="45"/>
      <c r="H101" s="45"/>
      <c r="I101" s="45"/>
      <c r="J101" s="45"/>
      <c r="K101" s="64"/>
      <c r="L101" s="63"/>
      <c r="M101" s="45"/>
      <c r="N101" s="43"/>
      <c r="O101" s="44"/>
      <c r="P101" s="257"/>
      <c r="Q101" s="257"/>
      <c r="R101" s="431"/>
      <c r="S101" s="44"/>
      <c r="T101" s="44"/>
    </row>
    <row r="102" spans="2:22" ht="16.5" customHeight="1" x14ac:dyDescent="0.25">
      <c r="B102" s="9"/>
      <c r="C102" s="41"/>
      <c r="D102" s="47"/>
      <c r="E102" s="45">
        <v>98</v>
      </c>
      <c r="F102" s="45" t="s">
        <v>516</v>
      </c>
      <c r="G102" s="45"/>
      <c r="H102" s="45"/>
      <c r="I102" s="45"/>
      <c r="J102" s="45"/>
      <c r="K102" s="64"/>
      <c r="L102" s="63"/>
      <c r="M102" s="45"/>
      <c r="N102" s="43"/>
      <c r="O102" s="44"/>
      <c r="P102" s="257"/>
      <c r="Q102" s="257"/>
      <c r="R102" s="431"/>
      <c r="S102" s="44"/>
      <c r="T102" s="44"/>
    </row>
    <row r="103" spans="2:22" x14ac:dyDescent="0.25">
      <c r="B103" s="9"/>
      <c r="C103" s="41"/>
      <c r="D103" s="47" t="s">
        <v>347</v>
      </c>
      <c r="E103" s="44" t="s">
        <v>548</v>
      </c>
      <c r="F103" s="44"/>
      <c r="G103" s="44"/>
      <c r="H103" s="44"/>
      <c r="I103" s="64"/>
      <c r="J103" s="63"/>
      <c r="K103" s="45"/>
      <c r="L103" s="45"/>
      <c r="M103" s="432"/>
      <c r="N103" s="43"/>
      <c r="O103" s="44"/>
      <c r="P103" s="257"/>
      <c r="Q103" s="257"/>
      <c r="R103" s="431"/>
      <c r="S103" s="44"/>
      <c r="T103" s="44"/>
      <c r="V103" s="9"/>
    </row>
    <row r="104" spans="2:22" ht="16.5" customHeight="1" x14ac:dyDescent="0.25">
      <c r="B104" s="9"/>
      <c r="C104" s="41"/>
      <c r="D104" s="47"/>
      <c r="E104" s="45">
        <v>1</v>
      </c>
      <c r="F104" s="45" t="s">
        <v>143</v>
      </c>
      <c r="G104" s="45"/>
      <c r="H104" s="45"/>
      <c r="I104" s="45"/>
      <c r="J104" s="45"/>
      <c r="K104" s="64"/>
      <c r="L104" s="63"/>
      <c r="M104" s="45"/>
      <c r="N104" s="43"/>
      <c r="O104" s="44"/>
      <c r="P104" s="257"/>
      <c r="Q104" s="257"/>
      <c r="R104" s="431"/>
      <c r="S104" s="44"/>
      <c r="T104" s="44"/>
    </row>
    <row r="105" spans="2:22" ht="16.5" customHeight="1" x14ac:dyDescent="0.25">
      <c r="B105" s="9"/>
      <c r="C105" s="41"/>
      <c r="D105" s="47"/>
      <c r="E105" s="45">
        <v>2</v>
      </c>
      <c r="F105" s="45" t="s">
        <v>176</v>
      </c>
      <c r="G105" s="45"/>
      <c r="H105" s="45"/>
      <c r="I105" s="45"/>
      <c r="J105" s="45"/>
      <c r="K105" s="64"/>
      <c r="L105" s="63"/>
      <c r="M105" s="45"/>
      <c r="N105" s="43"/>
      <c r="O105" s="44"/>
      <c r="P105" s="257"/>
      <c r="Q105" s="257"/>
      <c r="R105" s="431"/>
      <c r="S105" s="44"/>
      <c r="T105" s="44"/>
    </row>
    <row r="106" spans="2:22" ht="16.5" customHeight="1" x14ac:dyDescent="0.25">
      <c r="B106" s="9"/>
      <c r="C106" s="41"/>
      <c r="D106" s="47"/>
      <c r="E106" s="45">
        <v>98</v>
      </c>
      <c r="F106" s="45" t="s">
        <v>516</v>
      </c>
      <c r="G106" s="45"/>
      <c r="H106" s="45"/>
      <c r="I106" s="45"/>
      <c r="J106" s="45"/>
      <c r="K106" s="64"/>
      <c r="L106" s="63"/>
      <c r="M106" s="45"/>
      <c r="N106" s="43"/>
      <c r="O106" s="44"/>
      <c r="P106" s="257"/>
      <c r="Q106" s="257"/>
      <c r="R106" s="431"/>
      <c r="S106" s="44"/>
      <c r="T106" s="44"/>
    </row>
    <row r="107" spans="2:22" x14ac:dyDescent="0.25">
      <c r="B107" s="9"/>
      <c r="C107" s="22"/>
      <c r="V107" s="9"/>
    </row>
    <row r="108" spans="2:22" x14ac:dyDescent="0.25">
      <c r="B108" s="22"/>
      <c r="V108" s="9"/>
    </row>
    <row r="109" spans="2:22" x14ac:dyDescent="0.25">
      <c r="B109" s="22"/>
      <c r="V109" s="9"/>
    </row>
    <row r="110" spans="2:22" x14ac:dyDescent="0.25">
      <c r="B110" s="22"/>
      <c r="V110" s="9"/>
    </row>
    <row r="111" spans="2:22" x14ac:dyDescent="0.25">
      <c r="B111" s="22"/>
      <c r="V111" s="9"/>
    </row>
    <row r="112" spans="2:22" x14ac:dyDescent="0.25">
      <c r="B112" s="22"/>
      <c r="V112" s="9"/>
    </row>
    <row r="113" spans="2:22" x14ac:dyDescent="0.25">
      <c r="B113" s="22"/>
      <c r="V113" s="9"/>
    </row>
    <row r="114" spans="2:22" x14ac:dyDescent="0.25">
      <c r="B114" s="22"/>
      <c r="V114" s="9"/>
    </row>
    <row r="115" spans="2:22" x14ac:dyDescent="0.25">
      <c r="B115" s="22"/>
      <c r="V115" s="9"/>
    </row>
    <row r="116" spans="2:22" x14ac:dyDescent="0.25">
      <c r="B116" s="22"/>
      <c r="V116" s="9"/>
    </row>
    <row r="117" spans="2:22" x14ac:dyDescent="0.25">
      <c r="B117" s="22"/>
      <c r="V117" s="9"/>
    </row>
    <row r="118" spans="2:22" x14ac:dyDescent="0.25">
      <c r="B118" s="22"/>
      <c r="V118" s="9"/>
    </row>
    <row r="119" spans="2:22" x14ac:dyDescent="0.25">
      <c r="B119" s="44"/>
      <c r="C119" s="44"/>
      <c r="D119" s="47"/>
      <c r="E119" s="44"/>
      <c r="F119" s="44"/>
      <c r="V119" s="9"/>
    </row>
    <row r="120" spans="2:22" x14ac:dyDescent="0.25">
      <c r="B120" s="44"/>
      <c r="C120" s="44"/>
      <c r="D120" s="47"/>
      <c r="E120" s="44"/>
      <c r="F120" s="44"/>
      <c r="V120" s="9"/>
    </row>
    <row r="121" spans="2:22" x14ac:dyDescent="0.25">
      <c r="B121" s="44"/>
      <c r="C121" s="44"/>
      <c r="D121" s="47"/>
      <c r="E121" s="44"/>
      <c r="F121" s="44"/>
      <c r="V121" s="9"/>
    </row>
  </sheetData>
  <phoneticPr fontId="9" type="noConversion"/>
  <pageMargins left="0.25" right="0.25" top="0.75" bottom="0.75" header="0.3" footer="0.3"/>
  <pageSetup paperSize="8" scale="43" orientation="landscape" horizontalDpi="4294967292" verticalDpi="4294967292"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AF200"/>
  <sheetViews>
    <sheetView showGridLines="0" view="pageBreakPreview" zoomScaleNormal="148" zoomScaleSheetLayoutView="100" workbookViewId="0">
      <selection activeCell="I196" sqref="I196"/>
    </sheetView>
  </sheetViews>
  <sheetFormatPr defaultColWidth="4.33203125" defaultRowHeight="11.5" x14ac:dyDescent="0.25"/>
  <cols>
    <col min="1" max="1" width="4.33203125" style="9"/>
    <col min="2" max="2" width="6.83203125" style="66" customWidth="1"/>
    <col min="3" max="3" width="4.33203125" style="9"/>
    <col min="4" max="4" width="4.33203125" style="85"/>
    <col min="5" max="18" width="4.33203125" style="9"/>
    <col min="19" max="19" width="4.33203125" style="75"/>
    <col min="20" max="16384" width="4.33203125" style="9"/>
  </cols>
  <sheetData>
    <row r="1" spans="1:32" s="67" customFormat="1" x14ac:dyDescent="0.25">
      <c r="A1" s="11">
        <v>14</v>
      </c>
      <c r="C1" s="66" t="s">
        <v>549</v>
      </c>
      <c r="D1" s="135"/>
      <c r="S1" s="69"/>
      <c r="T1" s="68"/>
      <c r="U1" s="68"/>
      <c r="V1" s="68"/>
      <c r="W1" s="68"/>
      <c r="X1" s="68"/>
      <c r="Y1" s="68"/>
      <c r="Z1" s="68"/>
      <c r="AA1" s="68"/>
      <c r="AB1" s="68"/>
      <c r="AC1" s="68"/>
      <c r="AD1" s="68"/>
      <c r="AE1" s="68"/>
      <c r="AF1" s="68"/>
    </row>
    <row r="2" spans="1:32" x14ac:dyDescent="0.25">
      <c r="B2" s="67"/>
      <c r="D2" s="331"/>
      <c r="E2" s="2"/>
      <c r="F2" s="2"/>
      <c r="G2" s="2"/>
      <c r="H2" s="2"/>
      <c r="I2" s="2"/>
      <c r="J2" s="2"/>
      <c r="K2" s="2"/>
      <c r="L2" s="2"/>
      <c r="M2" s="2"/>
      <c r="N2" s="2"/>
      <c r="O2" s="2"/>
      <c r="P2" s="2"/>
      <c r="Q2" s="2"/>
      <c r="R2" s="2"/>
      <c r="T2" s="42"/>
      <c r="U2" s="42"/>
      <c r="V2" s="42"/>
      <c r="W2" s="42"/>
      <c r="X2" s="42"/>
      <c r="Y2" s="168"/>
      <c r="Z2" s="43"/>
      <c r="AA2" s="46"/>
      <c r="AB2" s="47"/>
      <c r="AC2" s="47"/>
      <c r="AD2" s="47"/>
      <c r="AE2" s="47"/>
      <c r="AF2" s="47"/>
    </row>
    <row r="3" spans="1:32" s="67" customFormat="1" x14ac:dyDescent="0.25">
      <c r="B3" s="16"/>
      <c r="C3" s="133" t="str">
        <f>"CATI: IF [H_NMIGRA=1] AND [NAP=1] GO TO "&amp;B4&amp;" OTHERWISE GOTO "&amp;B77</f>
        <v>CATI: IF [H_NMIGRA=1] AND [NAP=1] GO TO 14.01 OTHERWISE GOTO 14.02</v>
      </c>
      <c r="D3" s="377"/>
      <c r="E3" s="78"/>
      <c r="F3" s="78"/>
      <c r="G3" s="78"/>
      <c r="H3" s="78"/>
      <c r="I3" s="78"/>
      <c r="J3" s="78"/>
      <c r="K3" s="78"/>
      <c r="L3" s="78"/>
      <c r="M3" s="78"/>
      <c r="N3" s="13"/>
      <c r="O3" s="13"/>
      <c r="P3" s="13"/>
      <c r="S3" s="69"/>
      <c r="T3" s="12"/>
      <c r="U3" s="12"/>
      <c r="V3" s="12"/>
      <c r="W3" s="12"/>
      <c r="X3" s="12"/>
      <c r="Y3" s="447"/>
      <c r="Z3" s="448"/>
      <c r="AA3" s="134"/>
      <c r="AB3" s="124"/>
      <c r="AC3" s="124"/>
      <c r="AD3" s="124"/>
      <c r="AE3" s="124"/>
      <c r="AF3" s="124"/>
    </row>
    <row r="4" spans="1:32" s="67" customFormat="1" ht="15.65" customHeight="1" x14ac:dyDescent="0.25">
      <c r="B4" s="262">
        <f>A1+0.01</f>
        <v>14.01</v>
      </c>
      <c r="C4" s="1291" t="s">
        <v>550</v>
      </c>
      <c r="D4" s="1291"/>
      <c r="E4" s="1291"/>
      <c r="F4" s="1291"/>
      <c r="G4" s="1291"/>
      <c r="H4" s="1291"/>
      <c r="I4" s="1291"/>
      <c r="J4" s="1291"/>
      <c r="K4" s="1291"/>
      <c r="L4" s="1291"/>
      <c r="M4" s="1291"/>
      <c r="N4" s="1291"/>
      <c r="O4" s="1291"/>
      <c r="P4" s="1291"/>
      <c r="Q4" s="1291"/>
      <c r="R4" s="1291"/>
      <c r="S4" s="69"/>
      <c r="T4" s="12"/>
      <c r="U4" s="12"/>
      <c r="V4" s="12"/>
      <c r="W4" s="12"/>
      <c r="X4" s="12"/>
      <c r="Y4" s="447"/>
      <c r="Z4" s="448"/>
      <c r="AA4" s="124"/>
      <c r="AB4" s="124"/>
      <c r="AC4" s="124"/>
      <c r="AD4" s="124"/>
      <c r="AE4" s="124"/>
      <c r="AF4" s="124"/>
    </row>
    <row r="5" spans="1:32" s="67" customFormat="1" x14ac:dyDescent="0.25">
      <c r="B5" s="66"/>
      <c r="C5" s="1291"/>
      <c r="D5" s="1291"/>
      <c r="E5" s="1291"/>
      <c r="F5" s="1291"/>
      <c r="G5" s="1291"/>
      <c r="H5" s="1291"/>
      <c r="I5" s="1291"/>
      <c r="J5" s="1291"/>
      <c r="K5" s="1291"/>
      <c r="L5" s="1291"/>
      <c r="M5" s="1291"/>
      <c r="N5" s="1291"/>
      <c r="O5" s="1291"/>
      <c r="P5" s="1291"/>
      <c r="Q5" s="1291"/>
      <c r="R5" s="1291"/>
      <c r="S5" s="69"/>
      <c r="T5" s="12"/>
      <c r="U5" s="12"/>
      <c r="V5" s="12"/>
      <c r="W5" s="12"/>
      <c r="X5" s="12"/>
      <c r="Y5" s="447"/>
      <c r="Z5" s="448"/>
      <c r="AA5" s="124"/>
      <c r="AB5" s="124"/>
      <c r="AC5" s="124"/>
      <c r="AD5" s="124"/>
      <c r="AE5" s="124"/>
      <c r="AF5" s="124"/>
    </row>
    <row r="6" spans="1:32" s="67" customFormat="1" x14ac:dyDescent="0.25">
      <c r="B6" s="66"/>
      <c r="C6" s="1291"/>
      <c r="D6" s="1291"/>
      <c r="E6" s="1291"/>
      <c r="F6" s="1291"/>
      <c r="G6" s="1291"/>
      <c r="H6" s="1291"/>
      <c r="I6" s="1291"/>
      <c r="J6" s="1291"/>
      <c r="K6" s="1291"/>
      <c r="L6" s="1291"/>
      <c r="M6" s="1291"/>
      <c r="N6" s="1291"/>
      <c r="O6" s="1291"/>
      <c r="P6" s="1291"/>
      <c r="Q6" s="1291"/>
      <c r="R6" s="1291"/>
      <c r="S6" s="69"/>
      <c r="T6" s="12"/>
      <c r="U6" s="12"/>
      <c r="V6" s="12"/>
      <c r="W6" s="12"/>
      <c r="X6" s="12"/>
      <c r="Y6" s="447"/>
      <c r="Z6" s="448"/>
      <c r="AA6" s="124"/>
      <c r="AB6" s="124"/>
      <c r="AC6" s="124"/>
      <c r="AD6" s="124"/>
      <c r="AE6" s="124"/>
      <c r="AF6" s="124"/>
    </row>
    <row r="7" spans="1:32" s="67" customFormat="1" x14ac:dyDescent="0.25">
      <c r="B7" s="66"/>
      <c r="C7" s="1291"/>
      <c r="D7" s="1291"/>
      <c r="E7" s="1291"/>
      <c r="F7" s="1291"/>
      <c r="G7" s="1291"/>
      <c r="H7" s="1291"/>
      <c r="I7" s="1291"/>
      <c r="J7" s="1291"/>
      <c r="K7" s="1291"/>
      <c r="L7" s="1291"/>
      <c r="M7" s="1291"/>
      <c r="N7" s="1291"/>
      <c r="O7" s="1291"/>
      <c r="P7" s="1291"/>
      <c r="Q7" s="1291"/>
      <c r="R7" s="1291"/>
      <c r="S7" s="69"/>
      <c r="T7" s="12"/>
      <c r="U7" s="12"/>
      <c r="V7" s="12"/>
      <c r="W7" s="12"/>
      <c r="X7" s="12"/>
      <c r="Y7" s="447"/>
      <c r="Z7" s="448"/>
      <c r="AA7" s="124"/>
      <c r="AB7" s="124"/>
      <c r="AC7" s="124"/>
      <c r="AD7" s="124"/>
      <c r="AE7" s="124"/>
      <c r="AF7" s="124"/>
    </row>
    <row r="8" spans="1:32" s="67" customFormat="1" x14ac:dyDescent="0.25">
      <c r="B8" s="746"/>
      <c r="C8" s="77" t="s">
        <v>551</v>
      </c>
      <c r="D8" s="455"/>
      <c r="E8" s="449"/>
      <c r="F8" s="449"/>
      <c r="G8" s="449"/>
      <c r="H8" s="449"/>
      <c r="I8" s="449"/>
      <c r="J8" s="449"/>
      <c r="K8" s="438"/>
      <c r="L8" s="443"/>
      <c r="M8" s="444"/>
      <c r="N8" s="444"/>
      <c r="O8" s="444"/>
      <c r="P8" s="444"/>
      <c r="Q8" s="444"/>
      <c r="R8" s="445"/>
      <c r="S8" s="69"/>
      <c r="T8" s="12"/>
      <c r="U8" s="12"/>
      <c r="V8" s="12"/>
      <c r="W8" s="12"/>
      <c r="X8" s="12"/>
      <c r="Y8" s="447"/>
      <c r="Z8" s="448"/>
      <c r="AA8" s="124"/>
      <c r="AB8" s="124"/>
      <c r="AC8" s="124"/>
      <c r="AD8" s="124"/>
      <c r="AE8" s="124"/>
      <c r="AF8" s="124"/>
    </row>
    <row r="9" spans="1:32" s="67" customFormat="1" x14ac:dyDescent="0.25">
      <c r="B9" s="747"/>
      <c r="C9" s="67" t="s">
        <v>552</v>
      </c>
      <c r="D9" s="446"/>
      <c r="E9" s="438"/>
      <c r="F9" s="438"/>
      <c r="G9" s="438"/>
      <c r="H9" s="438"/>
      <c r="I9" s="438"/>
      <c r="J9" s="438"/>
      <c r="K9" s="438"/>
      <c r="L9" s="443"/>
      <c r="M9" s="444"/>
      <c r="N9" s="444"/>
      <c r="O9" s="444"/>
      <c r="P9" s="444"/>
      <c r="Q9" s="444"/>
      <c r="R9" s="445"/>
      <c r="S9" s="69"/>
      <c r="T9" s="12"/>
      <c r="U9" s="12"/>
      <c r="V9" s="12"/>
      <c r="W9" s="12"/>
      <c r="X9" s="12"/>
      <c r="Y9" s="448"/>
      <c r="Z9" s="448"/>
      <c r="AA9" s="124"/>
      <c r="AB9" s="124"/>
      <c r="AC9" s="124"/>
      <c r="AD9" s="124"/>
      <c r="AE9" s="124"/>
      <c r="AF9" s="124"/>
    </row>
    <row r="10" spans="1:32" s="67" customFormat="1" x14ac:dyDescent="0.25">
      <c r="A10" s="67" t="s">
        <v>136</v>
      </c>
      <c r="B10" s="746"/>
      <c r="C10" s="255" t="s">
        <v>147</v>
      </c>
      <c r="D10" s="442" t="s">
        <v>553</v>
      </c>
      <c r="E10" s="535"/>
      <c r="F10" s="535"/>
      <c r="G10" s="535"/>
      <c r="H10" s="535"/>
      <c r="I10" s="535"/>
      <c r="J10" s="536"/>
      <c r="K10" s="536"/>
      <c r="L10" s="443"/>
      <c r="M10" s="537"/>
      <c r="N10" s="1289"/>
      <c r="O10" s="1289"/>
      <c r="P10" s="1289"/>
      <c r="Q10" s="1289"/>
      <c r="R10" s="445"/>
      <c r="S10" s="69"/>
      <c r="T10" s="12"/>
      <c r="U10" s="12"/>
      <c r="V10" s="12"/>
      <c r="W10" s="12"/>
      <c r="X10" s="12"/>
      <c r="Y10" s="447"/>
      <c r="Z10" s="448"/>
      <c r="AA10" s="124"/>
      <c r="AB10" s="124"/>
      <c r="AC10" s="124"/>
      <c r="AD10" s="124"/>
      <c r="AE10" s="124"/>
      <c r="AF10" s="124"/>
    </row>
    <row r="11" spans="1:32" s="67" customFormat="1" x14ac:dyDescent="0.25">
      <c r="B11" s="746"/>
      <c r="C11" s="255"/>
      <c r="D11" s="135"/>
      <c r="E11" s="109">
        <v>1</v>
      </c>
      <c r="F11" s="109" t="s">
        <v>554</v>
      </c>
      <c r="G11" s="535"/>
      <c r="H11" s="535"/>
      <c r="I11" s="535"/>
      <c r="J11" s="536"/>
      <c r="K11" s="536"/>
      <c r="L11" s="443"/>
      <c r="M11" s="537"/>
      <c r="N11" s="1289"/>
      <c r="O11" s="1289"/>
      <c r="P11" s="1289"/>
      <c r="Q11" s="1289"/>
      <c r="R11" s="445"/>
      <c r="S11" s="69"/>
      <c r="T11" s="12"/>
      <c r="U11" s="12"/>
      <c r="V11" s="12"/>
      <c r="W11" s="12"/>
      <c r="X11" s="12"/>
      <c r="Y11" s="447"/>
      <c r="Z11" s="448"/>
      <c r="AA11" s="124"/>
      <c r="AB11" s="124"/>
      <c r="AC11" s="124"/>
      <c r="AD11" s="124"/>
      <c r="AE11" s="124"/>
      <c r="AF11" s="124"/>
    </row>
    <row r="12" spans="1:32" s="67" customFormat="1" x14ac:dyDescent="0.25">
      <c r="B12" s="746"/>
      <c r="C12" s="255"/>
      <c r="D12" s="135"/>
      <c r="E12" s="109">
        <v>2</v>
      </c>
      <c r="F12" s="109" t="s">
        <v>555</v>
      </c>
      <c r="G12" s="535"/>
      <c r="H12" s="535"/>
      <c r="I12" s="535"/>
      <c r="J12" s="536"/>
      <c r="K12" s="536"/>
      <c r="L12" s="443"/>
      <c r="M12" s="537"/>
      <c r="N12" s="1289"/>
      <c r="O12" s="1289"/>
      <c r="P12" s="1289"/>
      <c r="Q12" s="1289"/>
      <c r="R12" s="445"/>
      <c r="S12" s="69"/>
      <c r="T12" s="12"/>
      <c r="U12" s="12"/>
      <c r="V12" s="12"/>
      <c r="W12" s="12"/>
      <c r="X12" s="12"/>
      <c r="Y12" s="447"/>
      <c r="Z12" s="448"/>
      <c r="AA12" s="124"/>
      <c r="AB12" s="124"/>
      <c r="AC12" s="124"/>
      <c r="AD12" s="124"/>
      <c r="AE12" s="124"/>
      <c r="AF12" s="124"/>
    </row>
    <row r="13" spans="1:32" s="67" customFormat="1" x14ac:dyDescent="0.25">
      <c r="B13" s="746"/>
      <c r="C13" s="255"/>
      <c r="D13" s="135"/>
      <c r="E13" s="109">
        <v>3</v>
      </c>
      <c r="F13" s="109" t="s">
        <v>556</v>
      </c>
      <c r="G13" s="535"/>
      <c r="H13" s="535"/>
      <c r="I13" s="535"/>
      <c r="J13" s="536"/>
      <c r="K13" s="536"/>
      <c r="L13" s="443"/>
      <c r="M13" s="537"/>
      <c r="N13" s="1289"/>
      <c r="O13" s="1289"/>
      <c r="P13" s="1289"/>
      <c r="Q13" s="1289"/>
      <c r="R13" s="445"/>
      <c r="S13" s="69"/>
      <c r="T13" s="12"/>
      <c r="U13" s="12"/>
      <c r="V13" s="12"/>
      <c r="W13" s="12"/>
      <c r="X13" s="12"/>
      <c r="Y13" s="447"/>
      <c r="Z13" s="448"/>
      <c r="AA13" s="124"/>
      <c r="AB13" s="124"/>
      <c r="AC13" s="124"/>
      <c r="AD13" s="124"/>
      <c r="AE13" s="124"/>
      <c r="AF13" s="124"/>
    </row>
    <row r="14" spans="1:32" s="67" customFormat="1" x14ac:dyDescent="0.25">
      <c r="B14" s="746"/>
      <c r="C14" s="255"/>
      <c r="D14" s="135"/>
      <c r="E14" s="109">
        <v>4</v>
      </c>
      <c r="F14" s="109" t="s">
        <v>557</v>
      </c>
      <c r="G14" s="535"/>
      <c r="H14" s="535"/>
      <c r="I14" s="535"/>
      <c r="J14" s="536"/>
      <c r="K14" s="536"/>
      <c r="L14" s="443"/>
      <c r="M14" s="537"/>
      <c r="N14" s="1289"/>
      <c r="O14" s="1289"/>
      <c r="P14" s="1289"/>
      <c r="Q14" s="1289"/>
      <c r="R14" s="445"/>
      <c r="S14" s="69"/>
      <c r="T14" s="12"/>
      <c r="U14" s="12"/>
      <c r="V14" s="12"/>
      <c r="W14" s="12"/>
      <c r="X14" s="12"/>
      <c r="Y14" s="447"/>
      <c r="Z14" s="448"/>
      <c r="AA14" s="124"/>
      <c r="AB14" s="124"/>
      <c r="AC14" s="124"/>
      <c r="AD14" s="124"/>
      <c r="AE14" s="124"/>
      <c r="AF14" s="124"/>
    </row>
    <row r="15" spans="1:32" s="67" customFormat="1" x14ac:dyDescent="0.25">
      <c r="B15" s="746"/>
      <c r="C15" s="255" t="s">
        <v>154</v>
      </c>
      <c r="D15" s="442" t="s">
        <v>558</v>
      </c>
      <c r="E15" s="535"/>
      <c r="F15" s="122"/>
      <c r="G15" s="535"/>
      <c r="H15" s="535"/>
      <c r="I15" s="535"/>
      <c r="J15" s="536"/>
      <c r="K15" s="536"/>
      <c r="L15" s="443"/>
      <c r="M15" s="537"/>
      <c r="N15" s="1289"/>
      <c r="O15" s="1289"/>
      <c r="P15" s="1289"/>
      <c r="Q15" s="1289"/>
      <c r="R15" s="445"/>
      <c r="S15" s="69"/>
      <c r="T15" s="12"/>
      <c r="U15" s="12"/>
      <c r="V15" s="12"/>
      <c r="W15" s="12"/>
      <c r="X15" s="12"/>
      <c r="Y15" s="447"/>
      <c r="Z15" s="448"/>
      <c r="AA15" s="103"/>
      <c r="AB15" s="103"/>
      <c r="AC15" s="103"/>
      <c r="AD15" s="103"/>
      <c r="AE15" s="103"/>
      <c r="AF15" s="103"/>
    </row>
    <row r="16" spans="1:32" s="67" customFormat="1" x14ac:dyDescent="0.25">
      <c r="B16" s="746"/>
      <c r="C16" s="255"/>
      <c r="D16" s="538"/>
      <c r="E16" s="109">
        <v>1</v>
      </c>
      <c r="F16" s="109" t="s">
        <v>554</v>
      </c>
      <c r="G16" s="535"/>
      <c r="H16" s="535"/>
      <c r="I16" s="535"/>
      <c r="J16" s="536"/>
      <c r="K16" s="536"/>
      <c r="L16" s="443"/>
      <c r="M16" s="537"/>
      <c r="N16" s="1289"/>
      <c r="O16" s="1289"/>
      <c r="P16" s="1289"/>
      <c r="Q16" s="1289"/>
      <c r="R16" s="445"/>
      <c r="S16" s="69"/>
      <c r="T16" s="12"/>
      <c r="U16" s="12"/>
      <c r="V16" s="12"/>
      <c r="W16" s="12"/>
      <c r="X16" s="12"/>
      <c r="Y16" s="447"/>
      <c r="Z16" s="448"/>
      <c r="AA16" s="103"/>
      <c r="AB16" s="103"/>
      <c r="AC16" s="103"/>
      <c r="AD16" s="103"/>
      <c r="AE16" s="103"/>
      <c r="AF16" s="103"/>
    </row>
    <row r="17" spans="1:32" s="67" customFormat="1" x14ac:dyDescent="0.25">
      <c r="B17" s="746"/>
      <c r="C17" s="255"/>
      <c r="D17" s="538"/>
      <c r="E17" s="109">
        <v>2</v>
      </c>
      <c r="F17" s="109" t="s">
        <v>555</v>
      </c>
      <c r="G17" s="535"/>
      <c r="H17" s="535"/>
      <c r="I17" s="535"/>
      <c r="J17" s="536"/>
      <c r="K17" s="536"/>
      <c r="L17" s="443"/>
      <c r="M17" s="537"/>
      <c r="N17" s="1289"/>
      <c r="O17" s="1289"/>
      <c r="P17" s="1289"/>
      <c r="Q17" s="1289"/>
      <c r="R17" s="445"/>
      <c r="S17" s="69"/>
      <c r="T17" s="12"/>
      <c r="U17" s="12"/>
      <c r="V17" s="12"/>
      <c r="W17" s="12"/>
      <c r="X17" s="12"/>
      <c r="Y17" s="447"/>
      <c r="Z17" s="448"/>
      <c r="AA17" s="103"/>
      <c r="AB17" s="103"/>
      <c r="AC17" s="103"/>
      <c r="AD17" s="103"/>
      <c r="AE17" s="103"/>
      <c r="AF17" s="103"/>
    </row>
    <row r="18" spans="1:32" s="67" customFormat="1" x14ac:dyDescent="0.25">
      <c r="B18" s="746"/>
      <c r="C18" s="255"/>
      <c r="D18" s="538"/>
      <c r="E18" s="109">
        <v>3</v>
      </c>
      <c r="F18" s="109" t="s">
        <v>556</v>
      </c>
      <c r="G18" s="535"/>
      <c r="H18" s="535"/>
      <c r="I18" s="535"/>
      <c r="J18" s="536"/>
      <c r="K18" s="536"/>
      <c r="L18" s="443"/>
      <c r="M18" s="537"/>
      <c r="N18" s="1289"/>
      <c r="O18" s="1289"/>
      <c r="P18" s="1289"/>
      <c r="Q18" s="1289"/>
      <c r="R18" s="445"/>
      <c r="S18" s="69"/>
      <c r="T18" s="12"/>
      <c r="U18" s="12"/>
      <c r="V18" s="12"/>
      <c r="W18" s="12"/>
      <c r="X18" s="12"/>
      <c r="Y18" s="447"/>
      <c r="Z18" s="448"/>
      <c r="AA18" s="103"/>
      <c r="AB18" s="103"/>
      <c r="AC18" s="103"/>
      <c r="AD18" s="103"/>
      <c r="AE18" s="103"/>
      <c r="AF18" s="103"/>
    </row>
    <row r="19" spans="1:32" s="67" customFormat="1" x14ac:dyDescent="0.25">
      <c r="B19" s="746"/>
      <c r="C19" s="255"/>
      <c r="D19" s="538"/>
      <c r="E19" s="109">
        <v>4</v>
      </c>
      <c r="F19" s="109" t="s">
        <v>557</v>
      </c>
      <c r="G19" s="535"/>
      <c r="H19" s="535"/>
      <c r="I19" s="535"/>
      <c r="J19" s="536"/>
      <c r="K19" s="536"/>
      <c r="L19" s="443"/>
      <c r="M19" s="537"/>
      <c r="N19" s="1289"/>
      <c r="O19" s="1289"/>
      <c r="P19" s="1289"/>
      <c r="Q19" s="1289"/>
      <c r="R19" s="445"/>
      <c r="S19" s="69"/>
      <c r="T19" s="12"/>
      <c r="U19" s="12"/>
      <c r="V19" s="12"/>
      <c r="W19" s="12"/>
      <c r="X19" s="12"/>
      <c r="Y19" s="447"/>
      <c r="Z19" s="448"/>
      <c r="AA19" s="103"/>
      <c r="AB19" s="103"/>
      <c r="AC19" s="103"/>
      <c r="AD19" s="103"/>
      <c r="AE19" s="103"/>
      <c r="AF19" s="103"/>
    </row>
    <row r="20" spans="1:32" s="67" customFormat="1" x14ac:dyDescent="0.25">
      <c r="B20" s="746"/>
      <c r="C20" s="255" t="s">
        <v>161</v>
      </c>
      <c r="D20" s="442" t="s">
        <v>559</v>
      </c>
      <c r="E20" s="539"/>
      <c r="F20" s="539"/>
      <c r="G20" s="539"/>
      <c r="H20" s="539"/>
      <c r="I20" s="539"/>
      <c r="J20" s="539"/>
      <c r="K20" s="539"/>
      <c r="L20" s="539"/>
      <c r="M20" s="539"/>
      <c r="N20" s="539"/>
      <c r="O20" s="539"/>
      <c r="P20" s="1289"/>
      <c r="Q20" s="1289"/>
      <c r="R20" s="444"/>
      <c r="S20" s="69"/>
      <c r="T20" s="12"/>
      <c r="U20" s="12"/>
      <c r="V20" s="12"/>
      <c r="W20" s="12"/>
      <c r="X20" s="12"/>
      <c r="Y20" s="447"/>
      <c r="Z20" s="448"/>
      <c r="AA20" s="103"/>
      <c r="AB20" s="103"/>
      <c r="AC20" s="103"/>
      <c r="AD20" s="103"/>
      <c r="AE20" s="103"/>
      <c r="AF20" s="103"/>
    </row>
    <row r="21" spans="1:32" s="67" customFormat="1" x14ac:dyDescent="0.25">
      <c r="B21" s="746"/>
      <c r="C21" s="255"/>
      <c r="D21" s="445"/>
      <c r="E21" s="109">
        <v>1</v>
      </c>
      <c r="F21" s="109" t="s">
        <v>560</v>
      </c>
      <c r="G21" s="539"/>
      <c r="H21" s="539"/>
      <c r="I21" s="539"/>
      <c r="J21" s="539"/>
      <c r="K21" s="539"/>
      <c r="L21" s="539"/>
      <c r="M21" s="539"/>
      <c r="N21" s="539"/>
      <c r="O21" s="539"/>
      <c r="P21" s="1289"/>
      <c r="Q21" s="1289"/>
      <c r="R21" s="444"/>
      <c r="S21" s="69"/>
      <c r="T21" s="12"/>
      <c r="U21" s="12"/>
      <c r="V21" s="12"/>
      <c r="W21" s="12"/>
      <c r="X21" s="12"/>
      <c r="Y21" s="447"/>
      <c r="Z21" s="448"/>
      <c r="AA21" s="103"/>
      <c r="AB21" s="103"/>
      <c r="AC21" s="103"/>
      <c r="AD21" s="103"/>
      <c r="AE21" s="103"/>
      <c r="AF21" s="103"/>
    </row>
    <row r="22" spans="1:32" s="67" customFormat="1" x14ac:dyDescent="0.25">
      <c r="B22" s="746"/>
      <c r="C22" s="255"/>
      <c r="D22" s="445"/>
      <c r="E22" s="109">
        <v>2</v>
      </c>
      <c r="F22" s="109" t="s">
        <v>561</v>
      </c>
      <c r="G22" s="539"/>
      <c r="H22" s="539"/>
      <c r="I22" s="539"/>
      <c r="J22" s="539"/>
      <c r="K22" s="539"/>
      <c r="L22" s="539"/>
      <c r="M22" s="539"/>
      <c r="N22" s="539"/>
      <c r="O22" s="539"/>
      <c r="P22" s="1289"/>
      <c r="Q22" s="1289"/>
      <c r="R22" s="444"/>
      <c r="S22" s="69"/>
      <c r="T22" s="12"/>
      <c r="U22" s="12"/>
      <c r="V22" s="12"/>
      <c r="W22" s="12"/>
      <c r="X22" s="12"/>
      <c r="Y22" s="447"/>
      <c r="Z22" s="448"/>
      <c r="AA22" s="103"/>
      <c r="AB22" s="103"/>
      <c r="AC22" s="103"/>
      <c r="AD22" s="103"/>
      <c r="AE22" s="103"/>
      <c r="AF22" s="103"/>
    </row>
    <row r="23" spans="1:32" s="67" customFormat="1" x14ac:dyDescent="0.25">
      <c r="B23" s="746"/>
      <c r="C23" s="255"/>
      <c r="D23" s="445"/>
      <c r="E23" s="109">
        <v>3</v>
      </c>
      <c r="F23" s="109" t="s">
        <v>562</v>
      </c>
      <c r="G23" s="539"/>
      <c r="H23" s="539"/>
      <c r="I23" s="539"/>
      <c r="J23" s="539"/>
      <c r="K23" s="539"/>
      <c r="L23" s="539"/>
      <c r="M23" s="539"/>
      <c r="N23" s="539"/>
      <c r="O23" s="539"/>
      <c r="P23" s="1289"/>
      <c r="Q23" s="1289"/>
      <c r="R23" s="444"/>
      <c r="S23" s="69"/>
      <c r="T23" s="12"/>
      <c r="U23" s="12"/>
      <c r="V23" s="12"/>
      <c r="W23" s="12"/>
      <c r="X23" s="12"/>
      <c r="Y23" s="447"/>
      <c r="Z23" s="448"/>
      <c r="AA23" s="103"/>
      <c r="AB23" s="103"/>
      <c r="AC23" s="103"/>
      <c r="AD23" s="103"/>
      <c r="AE23" s="103"/>
      <c r="AF23" s="103"/>
    </row>
    <row r="24" spans="1:32" s="67" customFormat="1" x14ac:dyDescent="0.25">
      <c r="B24" s="746"/>
      <c r="C24" s="255"/>
      <c r="D24" s="445"/>
      <c r="E24" s="109">
        <v>4</v>
      </c>
      <c r="F24" s="109" t="s">
        <v>563</v>
      </c>
      <c r="G24" s="539"/>
      <c r="H24" s="539"/>
      <c r="I24" s="539"/>
      <c r="J24" s="539"/>
      <c r="K24" s="539"/>
      <c r="L24" s="539"/>
      <c r="M24" s="539"/>
      <c r="N24" s="539"/>
      <c r="O24" s="539"/>
      <c r="P24" s="1289"/>
      <c r="Q24" s="1289"/>
      <c r="R24" s="444"/>
      <c r="S24" s="69"/>
      <c r="T24" s="12"/>
      <c r="U24" s="12"/>
      <c r="V24" s="12"/>
      <c r="W24" s="12"/>
      <c r="X24" s="12"/>
      <c r="Y24" s="447"/>
      <c r="Z24" s="448"/>
      <c r="AA24" s="103"/>
      <c r="AB24" s="103"/>
      <c r="AC24" s="103"/>
      <c r="AD24" s="103"/>
      <c r="AE24" s="103"/>
      <c r="AF24" s="103"/>
    </row>
    <row r="25" spans="1:32" s="67" customFormat="1" x14ac:dyDescent="0.25">
      <c r="B25" s="746"/>
      <c r="C25" s="255" t="s">
        <v>166</v>
      </c>
      <c r="D25" s="442" t="s">
        <v>564</v>
      </c>
      <c r="E25" s="535"/>
      <c r="F25" s="535"/>
      <c r="G25" s="535"/>
      <c r="H25" s="535"/>
      <c r="I25" s="535"/>
      <c r="J25" s="536"/>
      <c r="K25" s="536"/>
      <c r="L25" s="443"/>
      <c r="M25" s="537"/>
      <c r="N25" s="1289"/>
      <c r="O25" s="1289"/>
      <c r="P25" s="1289"/>
      <c r="Q25" s="1289"/>
      <c r="R25" s="444"/>
      <c r="S25" s="69"/>
      <c r="T25" s="12"/>
      <c r="U25" s="12"/>
      <c r="V25" s="12"/>
      <c r="W25" s="12"/>
      <c r="X25" s="12"/>
      <c r="Y25" s="447"/>
      <c r="Z25" s="448"/>
      <c r="AA25" s="103"/>
      <c r="AB25" s="103"/>
      <c r="AC25" s="103"/>
      <c r="AD25" s="103"/>
      <c r="AE25" s="103"/>
      <c r="AF25" s="103"/>
    </row>
    <row r="26" spans="1:32" s="67" customFormat="1" x14ac:dyDescent="0.25">
      <c r="B26" s="746"/>
      <c r="C26" s="255"/>
      <c r="D26" s="445"/>
      <c r="E26" s="109">
        <v>1</v>
      </c>
      <c r="F26" s="109" t="s">
        <v>560</v>
      </c>
      <c r="G26" s="539"/>
      <c r="H26" s="539"/>
      <c r="I26" s="539"/>
      <c r="J26" s="539"/>
      <c r="K26" s="539"/>
      <c r="L26" s="539"/>
      <c r="M26" s="539"/>
      <c r="N26" s="1289"/>
      <c r="O26" s="1289"/>
      <c r="P26" s="1289"/>
      <c r="Q26" s="1289"/>
      <c r="R26" s="444"/>
      <c r="S26" s="69"/>
      <c r="T26" s="12"/>
      <c r="U26" s="12"/>
      <c r="V26" s="12"/>
      <c r="W26" s="12"/>
      <c r="X26" s="12"/>
      <c r="Y26" s="447"/>
      <c r="Z26" s="448"/>
      <c r="AA26" s="103"/>
      <c r="AB26" s="103"/>
      <c r="AC26" s="103"/>
      <c r="AD26" s="103"/>
      <c r="AE26" s="103"/>
      <c r="AF26" s="103"/>
    </row>
    <row r="27" spans="1:32" s="67" customFormat="1" x14ac:dyDescent="0.25">
      <c r="B27" s="746"/>
      <c r="C27" s="255"/>
      <c r="D27" s="445"/>
      <c r="E27" s="109">
        <v>2</v>
      </c>
      <c r="F27" s="109" t="s">
        <v>561</v>
      </c>
      <c r="G27" s="539"/>
      <c r="H27" s="539"/>
      <c r="I27" s="539"/>
      <c r="J27" s="539"/>
      <c r="K27" s="539"/>
      <c r="L27" s="539"/>
      <c r="M27" s="539"/>
      <c r="N27" s="1289"/>
      <c r="O27" s="1289"/>
      <c r="P27" s="1289"/>
      <c r="Q27" s="1289"/>
      <c r="R27" s="444"/>
      <c r="S27" s="69"/>
      <c r="T27" s="12"/>
      <c r="U27" s="12"/>
      <c r="V27" s="12"/>
      <c r="W27" s="12"/>
      <c r="X27" s="12"/>
      <c r="Y27" s="447"/>
      <c r="Z27" s="448"/>
      <c r="AA27" s="103"/>
      <c r="AB27" s="103"/>
      <c r="AC27" s="103"/>
      <c r="AD27" s="103"/>
      <c r="AE27" s="103"/>
      <c r="AF27" s="103"/>
    </row>
    <row r="28" spans="1:32" s="67" customFormat="1" x14ac:dyDescent="0.25">
      <c r="B28" s="746"/>
      <c r="C28" s="255"/>
      <c r="D28" s="445"/>
      <c r="E28" s="109">
        <v>3</v>
      </c>
      <c r="F28" s="109" t="s">
        <v>562</v>
      </c>
      <c r="G28" s="539"/>
      <c r="H28" s="539"/>
      <c r="I28" s="539"/>
      <c r="J28" s="539"/>
      <c r="K28" s="539"/>
      <c r="L28" s="539"/>
      <c r="M28" s="539"/>
      <c r="N28" s="1289"/>
      <c r="O28" s="1289"/>
      <c r="P28" s="1289"/>
      <c r="Q28" s="1289"/>
      <c r="R28" s="444"/>
      <c r="S28" s="69"/>
      <c r="T28" s="12"/>
      <c r="U28" s="12"/>
      <c r="V28" s="12"/>
      <c r="W28" s="12"/>
      <c r="X28" s="12"/>
      <c r="Y28" s="447"/>
      <c r="Z28" s="448"/>
      <c r="AA28" s="103"/>
      <c r="AB28" s="103"/>
      <c r="AC28" s="103"/>
      <c r="AD28" s="103"/>
      <c r="AE28" s="103"/>
      <c r="AF28" s="103"/>
    </row>
    <row r="29" spans="1:32" s="67" customFormat="1" x14ac:dyDescent="0.25">
      <c r="B29" s="746"/>
      <c r="C29" s="255"/>
      <c r="D29" s="445"/>
      <c r="E29" s="109">
        <v>4</v>
      </c>
      <c r="F29" s="109" t="s">
        <v>563</v>
      </c>
      <c r="G29" s="539"/>
      <c r="H29" s="539"/>
      <c r="I29" s="539"/>
      <c r="J29" s="539"/>
      <c r="K29" s="539"/>
      <c r="L29" s="539"/>
      <c r="M29" s="539"/>
      <c r="N29" s="1289"/>
      <c r="O29" s="1289"/>
      <c r="P29" s="1289"/>
      <c r="Q29" s="1289"/>
      <c r="R29" s="444"/>
      <c r="S29" s="69"/>
      <c r="T29" s="12"/>
      <c r="U29" s="12"/>
      <c r="V29" s="12"/>
      <c r="W29" s="12"/>
      <c r="X29" s="12"/>
      <c r="Y29" s="447"/>
      <c r="Z29" s="448"/>
      <c r="AA29" s="103"/>
      <c r="AB29" s="103"/>
      <c r="AC29" s="103"/>
      <c r="AD29" s="103"/>
      <c r="AE29" s="103"/>
      <c r="AF29" s="103"/>
    </row>
    <row r="30" spans="1:32" s="67" customFormat="1" x14ac:dyDescent="0.25">
      <c r="A30" s="67" t="s">
        <v>565</v>
      </c>
      <c r="B30" s="746"/>
      <c r="C30" s="255" t="s">
        <v>172</v>
      </c>
      <c r="D30" s="442" t="s">
        <v>566</v>
      </c>
      <c r="E30" s="444"/>
      <c r="F30" s="444"/>
      <c r="G30" s="444"/>
      <c r="H30" s="444"/>
      <c r="I30" s="444"/>
      <c r="J30" s="536"/>
      <c r="K30" s="438"/>
      <c r="L30" s="443"/>
      <c r="M30" s="537"/>
      <c r="N30" s="535"/>
      <c r="O30" s="535"/>
      <c r="P30" s="535"/>
      <c r="Q30" s="535"/>
      <c r="R30" s="444"/>
      <c r="S30" s="69"/>
      <c r="T30" s="12"/>
      <c r="U30" s="12"/>
      <c r="V30" s="12"/>
      <c r="W30" s="12"/>
      <c r="X30" s="12"/>
      <c r="Y30" s="447"/>
      <c r="Z30" s="448"/>
      <c r="AA30" s="103"/>
      <c r="AF30" s="103"/>
    </row>
    <row r="31" spans="1:32" s="67" customFormat="1" x14ac:dyDescent="0.25">
      <c r="B31" s="746"/>
      <c r="C31" s="255"/>
      <c r="D31" s="445"/>
      <c r="E31" s="109">
        <v>1</v>
      </c>
      <c r="F31" s="109" t="s">
        <v>560</v>
      </c>
      <c r="G31" s="539"/>
      <c r="H31" s="539"/>
      <c r="I31" s="539"/>
      <c r="J31" s="539"/>
      <c r="K31" s="539"/>
      <c r="L31" s="539"/>
      <c r="M31" s="539"/>
      <c r="N31" s="535"/>
      <c r="O31" s="535"/>
      <c r="P31" s="535"/>
      <c r="Q31" s="535"/>
      <c r="R31" s="444"/>
      <c r="S31" s="69"/>
      <c r="T31" s="12"/>
      <c r="U31" s="12"/>
      <c r="V31" s="12"/>
      <c r="W31" s="12"/>
      <c r="X31" s="12"/>
      <c r="Y31" s="447"/>
      <c r="Z31" s="448"/>
      <c r="AA31" s="103"/>
      <c r="AB31" s="103"/>
      <c r="AC31" s="103"/>
      <c r="AD31" s="103"/>
      <c r="AE31" s="103"/>
      <c r="AF31" s="103"/>
    </row>
    <row r="32" spans="1:32" s="67" customFormat="1" x14ac:dyDescent="0.25">
      <c r="B32" s="746"/>
      <c r="C32" s="255"/>
      <c r="D32" s="445"/>
      <c r="E32" s="109">
        <v>2</v>
      </c>
      <c r="F32" s="109" t="s">
        <v>561</v>
      </c>
      <c r="G32" s="539"/>
      <c r="H32" s="539"/>
      <c r="I32" s="539"/>
      <c r="J32" s="539"/>
      <c r="K32" s="539"/>
      <c r="L32" s="539"/>
      <c r="M32" s="539"/>
      <c r="N32" s="535"/>
      <c r="O32" s="535"/>
      <c r="P32" s="535"/>
      <c r="Q32" s="535"/>
      <c r="R32" s="444"/>
      <c r="S32" s="69"/>
      <c r="T32" s="12"/>
      <c r="U32" s="12"/>
      <c r="V32" s="12"/>
      <c r="W32" s="12"/>
      <c r="X32" s="12"/>
      <c r="Y32" s="447"/>
      <c r="Z32" s="448"/>
      <c r="AA32" s="103"/>
      <c r="AB32" s="103"/>
      <c r="AC32" s="103"/>
      <c r="AD32" s="103"/>
      <c r="AE32" s="103"/>
      <c r="AF32" s="103"/>
    </row>
    <row r="33" spans="2:32" s="67" customFormat="1" x14ac:dyDescent="0.25">
      <c r="B33" s="746"/>
      <c r="C33" s="255"/>
      <c r="D33" s="445"/>
      <c r="E33" s="109">
        <v>3</v>
      </c>
      <c r="F33" s="109" t="s">
        <v>562</v>
      </c>
      <c r="G33" s="539"/>
      <c r="H33" s="539"/>
      <c r="I33" s="539"/>
      <c r="J33" s="539"/>
      <c r="K33" s="539"/>
      <c r="L33" s="539"/>
      <c r="M33" s="539"/>
      <c r="N33" s="535"/>
      <c r="O33" s="535"/>
      <c r="P33" s="535"/>
      <c r="Q33" s="535"/>
      <c r="R33" s="444"/>
      <c r="S33" s="69"/>
      <c r="T33" s="12"/>
      <c r="U33" s="12"/>
      <c r="V33" s="12"/>
      <c r="W33" s="12"/>
      <c r="X33" s="12"/>
      <c r="Y33" s="447"/>
      <c r="Z33" s="448"/>
      <c r="AA33" s="103"/>
      <c r="AB33" s="103"/>
      <c r="AC33" s="103"/>
      <c r="AD33" s="103"/>
      <c r="AE33" s="103"/>
      <c r="AF33" s="103"/>
    </row>
    <row r="34" spans="2:32" s="67" customFormat="1" x14ac:dyDescent="0.25">
      <c r="B34" s="746"/>
      <c r="C34" s="255"/>
      <c r="D34" s="445"/>
      <c r="E34" s="109">
        <v>4</v>
      </c>
      <c r="F34" s="109" t="s">
        <v>563</v>
      </c>
      <c r="G34" s="539"/>
      <c r="H34" s="539"/>
      <c r="I34" s="539"/>
      <c r="J34" s="539"/>
      <c r="K34" s="539"/>
      <c r="L34" s="539"/>
      <c r="M34" s="539"/>
      <c r="N34" s="535"/>
      <c r="O34" s="535"/>
      <c r="P34" s="535"/>
      <c r="Q34" s="535"/>
      <c r="R34" s="444"/>
      <c r="S34" s="69"/>
      <c r="T34" s="12"/>
      <c r="U34" s="12"/>
      <c r="V34" s="12"/>
      <c r="W34" s="12"/>
      <c r="X34" s="12"/>
      <c r="Y34" s="447"/>
      <c r="Z34" s="448"/>
      <c r="AA34" s="103"/>
      <c r="AB34" s="103"/>
      <c r="AC34" s="103"/>
      <c r="AD34" s="103"/>
      <c r="AE34" s="103"/>
      <c r="AF34" s="103"/>
    </row>
    <row r="35" spans="2:32" s="67" customFormat="1" x14ac:dyDescent="0.25">
      <c r="B35" s="746"/>
      <c r="C35" s="255" t="s">
        <v>343</v>
      </c>
      <c r="D35" s="442" t="s">
        <v>567</v>
      </c>
      <c r="E35" s="535"/>
      <c r="F35" s="535"/>
      <c r="G35" s="535"/>
      <c r="H35" s="535"/>
      <c r="I35" s="535"/>
      <c r="J35" s="536"/>
      <c r="K35" s="536"/>
      <c r="L35" s="443"/>
      <c r="M35" s="537"/>
      <c r="N35" s="535"/>
      <c r="O35" s="535"/>
      <c r="P35" s="535"/>
      <c r="Q35" s="535"/>
      <c r="R35" s="444"/>
      <c r="S35" s="69"/>
      <c r="T35" s="12"/>
      <c r="U35" s="12"/>
      <c r="V35" s="12"/>
      <c r="W35" s="12"/>
      <c r="X35" s="12"/>
      <c r="Y35" s="447"/>
      <c r="Z35" s="448"/>
      <c r="AA35" s="103"/>
      <c r="AB35" s="103"/>
      <c r="AC35" s="103"/>
      <c r="AD35" s="103"/>
      <c r="AE35" s="103"/>
      <c r="AF35" s="103"/>
    </row>
    <row r="36" spans="2:32" s="67" customFormat="1" x14ac:dyDescent="0.25">
      <c r="B36" s="746"/>
      <c r="C36" s="255"/>
      <c r="D36" s="445"/>
      <c r="E36" s="109">
        <v>1</v>
      </c>
      <c r="F36" s="109" t="s">
        <v>560</v>
      </c>
      <c r="G36" s="539"/>
      <c r="H36" s="539"/>
      <c r="I36" s="539"/>
      <c r="J36" s="539"/>
      <c r="K36" s="539"/>
      <c r="L36" s="539"/>
      <c r="M36" s="539"/>
      <c r="N36" s="535"/>
      <c r="O36" s="535"/>
      <c r="P36" s="535"/>
      <c r="Q36" s="535"/>
      <c r="R36" s="444"/>
      <c r="S36" s="69"/>
      <c r="T36" s="12"/>
      <c r="U36" s="12"/>
      <c r="V36" s="12"/>
      <c r="W36" s="12"/>
      <c r="X36" s="12"/>
      <c r="Y36" s="447"/>
      <c r="Z36" s="448"/>
      <c r="AA36" s="103"/>
      <c r="AB36" s="103"/>
      <c r="AC36" s="103"/>
      <c r="AD36" s="103"/>
      <c r="AE36" s="103"/>
      <c r="AF36" s="103"/>
    </row>
    <row r="37" spans="2:32" s="67" customFormat="1" x14ac:dyDescent="0.25">
      <c r="B37" s="746"/>
      <c r="C37" s="255"/>
      <c r="D37" s="445"/>
      <c r="E37" s="109">
        <v>2</v>
      </c>
      <c r="F37" s="109" t="s">
        <v>561</v>
      </c>
      <c r="G37" s="539"/>
      <c r="H37" s="539"/>
      <c r="I37" s="539"/>
      <c r="J37" s="539"/>
      <c r="K37" s="539"/>
      <c r="L37" s="539"/>
      <c r="M37" s="539"/>
      <c r="N37" s="535"/>
      <c r="O37" s="535"/>
      <c r="P37" s="535"/>
      <c r="Q37" s="535"/>
      <c r="R37" s="444"/>
      <c r="S37" s="69"/>
      <c r="T37" s="12"/>
      <c r="U37" s="12"/>
      <c r="V37" s="12"/>
      <c r="W37" s="12"/>
      <c r="X37" s="12"/>
      <c r="Y37" s="447"/>
      <c r="Z37" s="448"/>
      <c r="AA37" s="103"/>
      <c r="AB37" s="103"/>
      <c r="AC37" s="103"/>
      <c r="AD37" s="103"/>
      <c r="AE37" s="103"/>
      <c r="AF37" s="103"/>
    </row>
    <row r="38" spans="2:32" s="67" customFormat="1" x14ac:dyDescent="0.25">
      <c r="B38" s="746"/>
      <c r="C38" s="255"/>
      <c r="D38" s="445"/>
      <c r="E38" s="109">
        <v>3</v>
      </c>
      <c r="F38" s="109" t="s">
        <v>562</v>
      </c>
      <c r="G38" s="539"/>
      <c r="H38" s="539"/>
      <c r="I38" s="539"/>
      <c r="J38" s="539"/>
      <c r="K38" s="539"/>
      <c r="L38" s="539"/>
      <c r="M38" s="539"/>
      <c r="N38" s="535"/>
      <c r="O38" s="535"/>
      <c r="P38" s="535"/>
      <c r="Q38" s="535"/>
      <c r="R38" s="444"/>
      <c r="S38" s="69"/>
      <c r="T38" s="12"/>
      <c r="U38" s="12"/>
      <c r="V38" s="12"/>
      <c r="W38" s="12"/>
      <c r="X38" s="12"/>
      <c r="Y38" s="447"/>
      <c r="Z38" s="448"/>
      <c r="AA38" s="103"/>
      <c r="AB38" s="103"/>
      <c r="AC38" s="103"/>
      <c r="AD38" s="103"/>
      <c r="AE38" s="103"/>
      <c r="AF38" s="103"/>
    </row>
    <row r="39" spans="2:32" s="67" customFormat="1" x14ac:dyDescent="0.25">
      <c r="B39" s="746"/>
      <c r="C39" s="255"/>
      <c r="D39" s="445"/>
      <c r="E39" s="109">
        <v>4</v>
      </c>
      <c r="F39" s="109" t="s">
        <v>563</v>
      </c>
      <c r="G39" s="539"/>
      <c r="H39" s="539"/>
      <c r="I39" s="539"/>
      <c r="J39" s="539"/>
      <c r="K39" s="539"/>
      <c r="L39" s="539"/>
      <c r="M39" s="539"/>
      <c r="N39" s="535"/>
      <c r="O39" s="535"/>
      <c r="P39" s="535"/>
      <c r="Q39" s="535"/>
      <c r="R39" s="444"/>
      <c r="S39" s="69"/>
      <c r="T39" s="12"/>
      <c r="U39" s="12"/>
      <c r="V39" s="12"/>
      <c r="W39" s="12"/>
      <c r="X39" s="12"/>
      <c r="Y39" s="447"/>
      <c r="Z39" s="448"/>
      <c r="AA39" s="103"/>
      <c r="AB39" s="103"/>
      <c r="AC39" s="103"/>
      <c r="AD39" s="103"/>
      <c r="AE39" s="103"/>
      <c r="AF39" s="103"/>
    </row>
    <row r="40" spans="2:32" s="67" customFormat="1" x14ac:dyDescent="0.25">
      <c r="B40" s="746"/>
      <c r="C40" s="255" t="s">
        <v>345</v>
      </c>
      <c r="D40" s="442" t="s">
        <v>568</v>
      </c>
      <c r="E40" s="535"/>
      <c r="F40" s="535"/>
      <c r="G40" s="535"/>
      <c r="H40" s="535"/>
      <c r="I40" s="535"/>
      <c r="J40" s="536"/>
      <c r="K40" s="536"/>
      <c r="L40" s="443"/>
      <c r="M40" s="537"/>
      <c r="N40" s="535"/>
      <c r="O40" s="535"/>
      <c r="P40" s="535"/>
      <c r="Q40" s="535"/>
      <c r="R40" s="444"/>
      <c r="S40" s="69"/>
      <c r="T40" s="12"/>
      <c r="U40" s="12"/>
      <c r="V40" s="12"/>
      <c r="W40" s="12"/>
      <c r="X40" s="12"/>
      <c r="Y40" s="447"/>
      <c r="Z40" s="448"/>
      <c r="AA40" s="103"/>
      <c r="AB40" s="103"/>
      <c r="AC40" s="103"/>
      <c r="AD40" s="103"/>
      <c r="AE40" s="103"/>
      <c r="AF40" s="103"/>
    </row>
    <row r="41" spans="2:32" s="67" customFormat="1" x14ac:dyDescent="0.25">
      <c r="B41" s="746"/>
      <c r="C41" s="255"/>
      <c r="D41" s="445"/>
      <c r="E41" s="109">
        <v>1</v>
      </c>
      <c r="F41" s="109" t="s">
        <v>554</v>
      </c>
      <c r="G41" s="539"/>
      <c r="H41" s="539"/>
      <c r="I41" s="539"/>
      <c r="J41" s="539"/>
      <c r="K41" s="539"/>
      <c r="L41" s="539"/>
      <c r="M41" s="539"/>
      <c r="N41" s="535"/>
      <c r="O41" s="535"/>
      <c r="P41" s="535"/>
      <c r="Q41" s="535"/>
      <c r="R41" s="444"/>
      <c r="S41" s="69"/>
      <c r="T41" s="12"/>
      <c r="U41" s="12"/>
      <c r="V41" s="12"/>
      <c r="W41" s="12"/>
      <c r="X41" s="12"/>
      <c r="Y41" s="447"/>
      <c r="Z41" s="448"/>
      <c r="AA41" s="103"/>
      <c r="AB41" s="103"/>
      <c r="AC41" s="103"/>
      <c r="AD41" s="103"/>
      <c r="AE41" s="103"/>
      <c r="AF41" s="103"/>
    </row>
    <row r="42" spans="2:32" s="67" customFormat="1" x14ac:dyDescent="0.25">
      <c r="B42" s="746"/>
      <c r="C42" s="255"/>
      <c r="D42" s="445"/>
      <c r="E42" s="109">
        <v>2</v>
      </c>
      <c r="F42" s="109" t="s">
        <v>555</v>
      </c>
      <c r="G42" s="539"/>
      <c r="H42" s="539"/>
      <c r="I42" s="539"/>
      <c r="J42" s="539"/>
      <c r="K42" s="539"/>
      <c r="L42" s="539"/>
      <c r="M42" s="539"/>
      <c r="N42" s="535"/>
      <c r="O42" s="535"/>
      <c r="P42" s="535"/>
      <c r="Q42" s="535"/>
      <c r="R42" s="444"/>
      <c r="S42" s="69"/>
      <c r="T42" s="12"/>
      <c r="U42" s="12"/>
      <c r="V42" s="12"/>
      <c r="W42" s="12"/>
      <c r="X42" s="12"/>
      <c r="Y42" s="447"/>
      <c r="Z42" s="448"/>
      <c r="AA42" s="103"/>
      <c r="AB42" s="103"/>
      <c r="AC42" s="103"/>
      <c r="AD42" s="103"/>
      <c r="AE42" s="103"/>
      <c r="AF42" s="103"/>
    </row>
    <row r="43" spans="2:32" s="67" customFormat="1" x14ac:dyDescent="0.25">
      <c r="B43" s="746"/>
      <c r="C43" s="255"/>
      <c r="D43" s="445"/>
      <c r="E43" s="109">
        <v>3</v>
      </c>
      <c r="F43" s="109" t="s">
        <v>556</v>
      </c>
      <c r="G43" s="539"/>
      <c r="H43" s="539"/>
      <c r="I43" s="539"/>
      <c r="J43" s="539"/>
      <c r="K43" s="539"/>
      <c r="L43" s="539"/>
      <c r="M43" s="539"/>
      <c r="N43" s="535"/>
      <c r="O43" s="535"/>
      <c r="P43" s="535"/>
      <c r="Q43" s="535"/>
      <c r="R43" s="444"/>
      <c r="S43" s="69"/>
      <c r="T43" s="12"/>
      <c r="U43" s="12"/>
      <c r="V43" s="12"/>
      <c r="W43" s="12"/>
      <c r="X43" s="12"/>
      <c r="Y43" s="447"/>
      <c r="Z43" s="448"/>
      <c r="AA43" s="103"/>
      <c r="AB43" s="103"/>
      <c r="AC43" s="103"/>
      <c r="AD43" s="103"/>
      <c r="AE43" s="103"/>
      <c r="AF43" s="103"/>
    </row>
    <row r="44" spans="2:32" s="67" customFormat="1" x14ac:dyDescent="0.25">
      <c r="B44" s="746"/>
      <c r="C44" s="255"/>
      <c r="D44" s="445"/>
      <c r="E44" s="109">
        <v>4</v>
      </c>
      <c r="F44" s="109" t="s">
        <v>557</v>
      </c>
      <c r="G44" s="539"/>
      <c r="H44" s="539"/>
      <c r="I44" s="539"/>
      <c r="J44" s="539"/>
      <c r="K44" s="539"/>
      <c r="L44" s="539"/>
      <c r="M44" s="539"/>
      <c r="N44" s="535"/>
      <c r="O44" s="535"/>
      <c r="P44" s="535"/>
      <c r="Q44" s="535"/>
      <c r="R44" s="444"/>
      <c r="S44" s="69"/>
      <c r="T44" s="12"/>
      <c r="U44" s="12"/>
      <c r="V44" s="12"/>
      <c r="W44" s="12"/>
      <c r="X44" s="12"/>
      <c r="Y44" s="447"/>
      <c r="Z44" s="448"/>
      <c r="AA44" s="103"/>
      <c r="AB44" s="103"/>
      <c r="AC44" s="103"/>
      <c r="AD44" s="103"/>
      <c r="AE44" s="103"/>
      <c r="AF44" s="103"/>
    </row>
    <row r="45" spans="2:32" s="67" customFormat="1" x14ac:dyDescent="0.25">
      <c r="B45" s="746"/>
      <c r="C45" s="255" t="s">
        <v>347</v>
      </c>
      <c r="D45" s="442" t="s">
        <v>569</v>
      </c>
      <c r="E45" s="535"/>
      <c r="F45" s="535"/>
      <c r="G45" s="535"/>
      <c r="H45" s="535"/>
      <c r="I45" s="535"/>
      <c r="J45" s="536"/>
      <c r="K45" s="536"/>
      <c r="L45" s="443"/>
      <c r="M45" s="537"/>
      <c r="N45" s="535"/>
      <c r="O45" s="535"/>
      <c r="P45" s="535"/>
      <c r="Q45" s="535"/>
      <c r="R45" s="444"/>
      <c r="S45" s="69"/>
      <c r="T45" s="12"/>
      <c r="U45" s="12"/>
      <c r="V45" s="12"/>
      <c r="W45" s="12"/>
      <c r="X45" s="12"/>
      <c r="Y45" s="447"/>
      <c r="Z45" s="448"/>
      <c r="AA45" s="103"/>
      <c r="AB45" s="103"/>
      <c r="AC45" s="103"/>
      <c r="AD45" s="103"/>
      <c r="AE45" s="103"/>
      <c r="AF45" s="103"/>
    </row>
    <row r="46" spans="2:32" s="67" customFormat="1" x14ac:dyDescent="0.25">
      <c r="B46" s="746"/>
      <c r="C46" s="255"/>
      <c r="D46" s="445"/>
      <c r="E46" s="109">
        <v>1</v>
      </c>
      <c r="F46" s="109" t="s">
        <v>560</v>
      </c>
      <c r="G46" s="539"/>
      <c r="H46" s="539"/>
      <c r="I46" s="539"/>
      <c r="J46" s="539"/>
      <c r="K46" s="539"/>
      <c r="L46" s="539"/>
      <c r="M46" s="539"/>
      <c r="N46" s="535"/>
      <c r="O46" s="535"/>
      <c r="P46" s="535"/>
      <c r="Q46" s="535"/>
      <c r="R46" s="444"/>
      <c r="S46" s="69"/>
      <c r="T46" s="12"/>
      <c r="U46" s="12"/>
      <c r="V46" s="12"/>
      <c r="W46" s="12"/>
      <c r="X46" s="12"/>
      <c r="Y46" s="447"/>
      <c r="Z46" s="448"/>
      <c r="AA46" s="103"/>
      <c r="AB46" s="103"/>
      <c r="AC46" s="103"/>
      <c r="AD46" s="103"/>
      <c r="AE46" s="103"/>
      <c r="AF46" s="103"/>
    </row>
    <row r="47" spans="2:32" s="67" customFormat="1" x14ac:dyDescent="0.25">
      <c r="B47" s="746"/>
      <c r="C47" s="255"/>
      <c r="D47" s="445"/>
      <c r="E47" s="109">
        <v>2</v>
      </c>
      <c r="F47" s="109" t="s">
        <v>561</v>
      </c>
      <c r="G47" s="539"/>
      <c r="H47" s="539"/>
      <c r="I47" s="539"/>
      <c r="J47" s="539"/>
      <c r="K47" s="539"/>
      <c r="L47" s="539"/>
      <c r="M47" s="539"/>
      <c r="N47" s="535"/>
      <c r="O47" s="535"/>
      <c r="P47" s="535"/>
      <c r="Q47" s="535"/>
      <c r="R47" s="444"/>
      <c r="S47" s="69"/>
      <c r="T47" s="12"/>
      <c r="U47" s="12"/>
      <c r="V47" s="12"/>
      <c r="W47" s="12"/>
      <c r="X47" s="12"/>
      <c r="Y47" s="447"/>
      <c r="Z47" s="448"/>
      <c r="AA47" s="103"/>
      <c r="AB47" s="103"/>
      <c r="AC47" s="103"/>
      <c r="AD47" s="103"/>
      <c r="AE47" s="103"/>
      <c r="AF47" s="103"/>
    </row>
    <row r="48" spans="2:32" s="67" customFormat="1" x14ac:dyDescent="0.25">
      <c r="B48" s="746"/>
      <c r="C48" s="255"/>
      <c r="D48" s="445"/>
      <c r="E48" s="109">
        <v>3</v>
      </c>
      <c r="F48" s="109" t="s">
        <v>562</v>
      </c>
      <c r="G48" s="539"/>
      <c r="H48" s="539"/>
      <c r="I48" s="539"/>
      <c r="J48" s="539"/>
      <c r="K48" s="539"/>
      <c r="L48" s="539"/>
      <c r="M48" s="539"/>
      <c r="N48" s="535"/>
      <c r="O48" s="535"/>
      <c r="P48" s="535"/>
      <c r="Q48" s="535"/>
      <c r="R48" s="444"/>
      <c r="S48" s="69"/>
      <c r="T48" s="12"/>
      <c r="U48" s="12"/>
      <c r="V48" s="12"/>
      <c r="W48" s="12"/>
      <c r="X48" s="12"/>
      <c r="Y48" s="447"/>
      <c r="Z48" s="448"/>
      <c r="AA48" s="103"/>
      <c r="AB48" s="103"/>
      <c r="AC48" s="103"/>
      <c r="AD48" s="103"/>
      <c r="AE48" s="103"/>
      <c r="AF48" s="103"/>
    </row>
    <row r="49" spans="2:32" s="67" customFormat="1" x14ac:dyDescent="0.25">
      <c r="B49" s="746"/>
      <c r="C49" s="255"/>
      <c r="D49" s="445"/>
      <c r="E49" s="109">
        <v>4</v>
      </c>
      <c r="F49" s="109" t="s">
        <v>563</v>
      </c>
      <c r="G49" s="539"/>
      <c r="H49" s="539"/>
      <c r="I49" s="539"/>
      <c r="J49" s="539"/>
      <c r="K49" s="539"/>
      <c r="L49" s="539"/>
      <c r="M49" s="539"/>
      <c r="N49" s="535"/>
      <c r="O49" s="535"/>
      <c r="P49" s="535"/>
      <c r="Q49" s="535"/>
      <c r="R49" s="444"/>
      <c r="S49" s="69"/>
      <c r="T49" s="12"/>
      <c r="U49" s="12"/>
      <c r="V49" s="12"/>
      <c r="W49" s="12"/>
      <c r="X49" s="12"/>
      <c r="Y49" s="447"/>
      <c r="Z49" s="448"/>
      <c r="AA49" s="103"/>
      <c r="AB49" s="103"/>
      <c r="AC49" s="103"/>
      <c r="AD49" s="103"/>
      <c r="AE49" s="103"/>
      <c r="AF49" s="103"/>
    </row>
    <row r="50" spans="2:32" s="67" customFormat="1" x14ac:dyDescent="0.25">
      <c r="B50" s="746"/>
      <c r="C50" s="255" t="s">
        <v>349</v>
      </c>
      <c r="D50" s="442" t="s">
        <v>570</v>
      </c>
      <c r="E50" s="535"/>
      <c r="F50" s="535"/>
      <c r="G50" s="535"/>
      <c r="H50" s="535"/>
      <c r="I50" s="535"/>
      <c r="J50" s="536"/>
      <c r="K50" s="536"/>
      <c r="L50" s="443"/>
      <c r="M50" s="537"/>
      <c r="N50" s="535"/>
      <c r="O50" s="535"/>
      <c r="P50" s="535"/>
      <c r="Q50" s="535"/>
      <c r="R50" s="444"/>
      <c r="S50" s="69"/>
      <c r="T50" s="12"/>
      <c r="U50" s="12"/>
      <c r="V50" s="12"/>
      <c r="W50" s="12"/>
      <c r="X50" s="12"/>
      <c r="Y50" s="447"/>
      <c r="Z50" s="448"/>
      <c r="AA50" s="103"/>
      <c r="AB50" s="103"/>
      <c r="AC50" s="103"/>
      <c r="AD50" s="103"/>
      <c r="AE50" s="103"/>
      <c r="AF50" s="103"/>
    </row>
    <row r="51" spans="2:32" s="67" customFormat="1" x14ac:dyDescent="0.25">
      <c r="B51" s="746"/>
      <c r="C51" s="255"/>
      <c r="D51" s="445"/>
      <c r="E51" s="109">
        <v>1</v>
      </c>
      <c r="F51" s="109" t="s">
        <v>560</v>
      </c>
      <c r="G51" s="539"/>
      <c r="H51" s="539"/>
      <c r="I51" s="539"/>
      <c r="J51" s="539"/>
      <c r="K51" s="539"/>
      <c r="L51" s="539"/>
      <c r="M51" s="539"/>
      <c r="N51" s="535"/>
      <c r="O51" s="535"/>
      <c r="P51" s="535"/>
      <c r="Q51" s="535"/>
      <c r="R51" s="444"/>
      <c r="S51" s="69"/>
      <c r="T51" s="12"/>
      <c r="U51" s="12"/>
      <c r="V51" s="12"/>
      <c r="W51" s="12"/>
      <c r="X51" s="12"/>
      <c r="Y51" s="447"/>
      <c r="Z51" s="448"/>
      <c r="AA51" s="103"/>
      <c r="AB51" s="103"/>
      <c r="AC51" s="103"/>
      <c r="AD51" s="103"/>
      <c r="AE51" s="103"/>
      <c r="AF51" s="103"/>
    </row>
    <row r="52" spans="2:32" s="67" customFormat="1" x14ac:dyDescent="0.25">
      <c r="B52" s="746"/>
      <c r="C52" s="255"/>
      <c r="D52" s="445"/>
      <c r="E52" s="109">
        <v>2</v>
      </c>
      <c r="F52" s="109" t="s">
        <v>561</v>
      </c>
      <c r="G52" s="539"/>
      <c r="H52" s="539"/>
      <c r="I52" s="539"/>
      <c r="J52" s="539"/>
      <c r="K52" s="539"/>
      <c r="L52" s="539"/>
      <c r="M52" s="539"/>
      <c r="N52" s="535"/>
      <c r="O52" s="535"/>
      <c r="P52" s="535"/>
      <c r="Q52" s="535"/>
      <c r="R52" s="444"/>
      <c r="S52" s="69"/>
      <c r="T52" s="12"/>
      <c r="U52" s="12"/>
      <c r="V52" s="12"/>
      <c r="W52" s="12"/>
      <c r="X52" s="12"/>
      <c r="Y52" s="447"/>
      <c r="Z52" s="448"/>
      <c r="AA52" s="103"/>
      <c r="AB52" s="103"/>
      <c r="AC52" s="103"/>
      <c r="AD52" s="103"/>
      <c r="AE52" s="103"/>
      <c r="AF52" s="103"/>
    </row>
    <row r="53" spans="2:32" s="67" customFormat="1" x14ac:dyDescent="0.25">
      <c r="B53" s="746"/>
      <c r="C53" s="255"/>
      <c r="D53" s="445"/>
      <c r="E53" s="109">
        <v>3</v>
      </c>
      <c r="F53" s="109" t="s">
        <v>562</v>
      </c>
      <c r="G53" s="539"/>
      <c r="H53" s="539"/>
      <c r="I53" s="539"/>
      <c r="J53" s="539"/>
      <c r="K53" s="539"/>
      <c r="L53" s="539"/>
      <c r="M53" s="539"/>
      <c r="N53" s="535"/>
      <c r="O53" s="535"/>
      <c r="P53" s="535"/>
      <c r="Q53" s="535"/>
      <c r="R53" s="444"/>
      <c r="S53" s="69"/>
      <c r="T53" s="12"/>
      <c r="U53" s="12"/>
      <c r="V53" s="12"/>
      <c r="W53" s="12"/>
      <c r="X53" s="12"/>
      <c r="Y53" s="447"/>
      <c r="Z53" s="448"/>
      <c r="AA53" s="103"/>
      <c r="AB53" s="103"/>
      <c r="AC53" s="103"/>
      <c r="AD53" s="103"/>
      <c r="AE53" s="103"/>
      <c r="AF53" s="103"/>
    </row>
    <row r="54" spans="2:32" s="67" customFormat="1" x14ac:dyDescent="0.25">
      <c r="B54" s="746"/>
      <c r="C54" s="255"/>
      <c r="D54" s="445"/>
      <c r="E54" s="109">
        <v>4</v>
      </c>
      <c r="F54" s="109" t="s">
        <v>563</v>
      </c>
      <c r="G54" s="539"/>
      <c r="H54" s="539"/>
      <c r="I54" s="539"/>
      <c r="J54" s="539"/>
      <c r="K54" s="539"/>
      <c r="L54" s="539"/>
      <c r="M54" s="539"/>
      <c r="N54" s="535"/>
      <c r="O54" s="535"/>
      <c r="P54" s="535"/>
      <c r="Q54" s="535"/>
      <c r="R54" s="444"/>
      <c r="S54" s="69"/>
      <c r="T54" s="12"/>
      <c r="U54" s="12"/>
      <c r="V54" s="12"/>
      <c r="W54" s="12"/>
      <c r="X54" s="12"/>
      <c r="Y54" s="447"/>
      <c r="Z54" s="448"/>
      <c r="AA54" s="103"/>
      <c r="AB54" s="103"/>
      <c r="AC54" s="103"/>
      <c r="AD54" s="103"/>
      <c r="AE54" s="103"/>
      <c r="AF54" s="103"/>
    </row>
    <row r="55" spans="2:32" s="67" customFormat="1" x14ac:dyDescent="0.25">
      <c r="B55" s="746"/>
      <c r="C55" s="255" t="s">
        <v>433</v>
      </c>
      <c r="D55" s="442" t="s">
        <v>571</v>
      </c>
      <c r="E55" s="535"/>
      <c r="F55" s="535"/>
      <c r="G55" s="535"/>
      <c r="H55" s="535"/>
      <c r="I55" s="535"/>
      <c r="J55" s="536"/>
      <c r="K55" s="536"/>
      <c r="L55" s="443"/>
      <c r="M55" s="537"/>
      <c r="N55" s="535"/>
      <c r="O55" s="535"/>
      <c r="P55" s="535"/>
      <c r="Q55" s="535"/>
      <c r="R55" s="445"/>
      <c r="S55" s="69"/>
      <c r="T55" s="12"/>
      <c r="U55" s="12"/>
      <c r="V55" s="12"/>
      <c r="W55" s="12"/>
      <c r="X55" s="12"/>
      <c r="Y55" s="447"/>
      <c r="Z55" s="448"/>
      <c r="AA55" s="103"/>
      <c r="AB55" s="103"/>
      <c r="AC55" s="103"/>
      <c r="AD55" s="103"/>
      <c r="AE55" s="103"/>
      <c r="AF55" s="103"/>
    </row>
    <row r="56" spans="2:32" s="67" customFormat="1" x14ac:dyDescent="0.25">
      <c r="B56" s="746"/>
      <c r="C56" s="255"/>
      <c r="D56" s="445"/>
      <c r="E56" s="109">
        <v>1</v>
      </c>
      <c r="F56" s="109" t="s">
        <v>560</v>
      </c>
      <c r="G56" s="539"/>
      <c r="H56" s="539"/>
      <c r="I56" s="539"/>
      <c r="J56" s="539"/>
      <c r="K56" s="539"/>
      <c r="L56" s="539"/>
      <c r="M56" s="539"/>
      <c r="N56" s="535"/>
      <c r="O56" s="535"/>
      <c r="P56" s="535"/>
      <c r="Q56" s="535"/>
      <c r="R56" s="444"/>
      <c r="S56" s="69"/>
      <c r="T56" s="12"/>
      <c r="U56" s="12"/>
      <c r="V56" s="12"/>
      <c r="W56" s="12"/>
      <c r="X56" s="12"/>
      <c r="Y56" s="447"/>
      <c r="Z56" s="448"/>
      <c r="AA56" s="103"/>
      <c r="AB56" s="103"/>
      <c r="AC56" s="103"/>
      <c r="AD56" s="103"/>
      <c r="AE56" s="103"/>
      <c r="AF56" s="103"/>
    </row>
    <row r="57" spans="2:32" s="67" customFormat="1" x14ac:dyDescent="0.25">
      <c r="B57" s="746"/>
      <c r="C57" s="255"/>
      <c r="D57" s="445"/>
      <c r="E57" s="109">
        <v>2</v>
      </c>
      <c r="F57" s="109" t="s">
        <v>561</v>
      </c>
      <c r="G57" s="539"/>
      <c r="H57" s="539"/>
      <c r="I57" s="539"/>
      <c r="J57" s="539"/>
      <c r="K57" s="539"/>
      <c r="L57" s="539"/>
      <c r="M57" s="539"/>
      <c r="N57" s="535"/>
      <c r="O57" s="535"/>
      <c r="P57" s="535"/>
      <c r="Q57" s="535"/>
      <c r="R57" s="444"/>
      <c r="S57" s="69"/>
      <c r="T57" s="12"/>
      <c r="U57" s="12"/>
      <c r="V57" s="12"/>
      <c r="W57" s="12"/>
      <c r="X57" s="12"/>
      <c r="Y57" s="447"/>
      <c r="Z57" s="448"/>
      <c r="AA57" s="103"/>
      <c r="AB57" s="103"/>
      <c r="AC57" s="103"/>
      <c r="AD57" s="103"/>
      <c r="AE57" s="103"/>
      <c r="AF57" s="103"/>
    </row>
    <row r="58" spans="2:32" s="67" customFormat="1" x14ac:dyDescent="0.25">
      <c r="B58" s="746"/>
      <c r="C58" s="255"/>
      <c r="D58" s="445"/>
      <c r="E58" s="109">
        <v>3</v>
      </c>
      <c r="F58" s="109" t="s">
        <v>562</v>
      </c>
      <c r="G58" s="539"/>
      <c r="H58" s="539"/>
      <c r="I58" s="539"/>
      <c r="J58" s="539"/>
      <c r="K58" s="539"/>
      <c r="L58" s="539"/>
      <c r="M58" s="539"/>
      <c r="N58" s="535"/>
      <c r="O58" s="535"/>
      <c r="P58" s="535"/>
      <c r="Q58" s="535"/>
      <c r="R58" s="444"/>
      <c r="S58" s="69"/>
      <c r="T58" s="12"/>
      <c r="U58" s="12"/>
      <c r="V58" s="12"/>
      <c r="W58" s="12"/>
      <c r="X58" s="12"/>
      <c r="Y58" s="447"/>
      <c r="Z58" s="448"/>
      <c r="AA58" s="103"/>
      <c r="AB58" s="103"/>
      <c r="AC58" s="103"/>
      <c r="AD58" s="103"/>
      <c r="AE58" s="103"/>
      <c r="AF58" s="103"/>
    </row>
    <row r="59" spans="2:32" s="67" customFormat="1" x14ac:dyDescent="0.25">
      <c r="B59" s="746"/>
      <c r="C59" s="255"/>
      <c r="D59" s="445"/>
      <c r="E59" s="109">
        <v>4</v>
      </c>
      <c r="F59" s="109" t="s">
        <v>563</v>
      </c>
      <c r="G59" s="539"/>
      <c r="H59" s="539"/>
      <c r="I59" s="539"/>
      <c r="J59" s="539"/>
      <c r="K59" s="539"/>
      <c r="L59" s="539"/>
      <c r="M59" s="539"/>
      <c r="N59" s="535"/>
      <c r="O59" s="535"/>
      <c r="P59" s="535"/>
      <c r="Q59" s="535"/>
      <c r="R59" s="444"/>
      <c r="S59" s="69"/>
      <c r="T59" s="12"/>
      <c r="U59" s="12"/>
      <c r="V59" s="12"/>
      <c r="W59" s="12"/>
      <c r="X59" s="12"/>
      <c r="Y59" s="447"/>
      <c r="Z59" s="448"/>
      <c r="AA59" s="103"/>
      <c r="AB59" s="103"/>
      <c r="AC59" s="103"/>
      <c r="AD59" s="103"/>
      <c r="AE59" s="103"/>
      <c r="AF59" s="103"/>
    </row>
    <row r="60" spans="2:32" s="67" customFormat="1" x14ac:dyDescent="0.25">
      <c r="B60" s="746"/>
      <c r="C60" s="255" t="s">
        <v>354</v>
      </c>
      <c r="D60" s="442" t="s">
        <v>572</v>
      </c>
      <c r="E60" s="535"/>
      <c r="F60" s="535"/>
      <c r="G60" s="535"/>
      <c r="H60" s="535"/>
      <c r="I60" s="535"/>
      <c r="J60" s="536"/>
      <c r="K60" s="536"/>
      <c r="L60" s="443"/>
      <c r="M60" s="537"/>
      <c r="N60" s="535"/>
      <c r="O60" s="535"/>
      <c r="P60" s="535"/>
      <c r="Q60" s="535"/>
      <c r="R60" s="445"/>
      <c r="S60" s="69"/>
      <c r="T60" s="12"/>
      <c r="U60" s="12"/>
      <c r="V60" s="12"/>
      <c r="W60" s="12"/>
      <c r="X60" s="12"/>
      <c r="Y60" s="447"/>
      <c r="Z60" s="448"/>
      <c r="AA60" s="103"/>
      <c r="AB60" s="103"/>
      <c r="AC60" s="103"/>
      <c r="AD60" s="103"/>
      <c r="AE60" s="103"/>
      <c r="AF60" s="103"/>
    </row>
    <row r="61" spans="2:32" s="67" customFormat="1" x14ac:dyDescent="0.25">
      <c r="B61" s="746"/>
      <c r="C61" s="255"/>
      <c r="D61" s="445"/>
      <c r="E61" s="109">
        <v>1</v>
      </c>
      <c r="F61" s="109" t="s">
        <v>560</v>
      </c>
      <c r="G61" s="539"/>
      <c r="H61" s="539"/>
      <c r="I61" s="539"/>
      <c r="J61" s="539"/>
      <c r="K61" s="539"/>
      <c r="L61" s="539"/>
      <c r="M61" s="539"/>
      <c r="N61" s="535"/>
      <c r="O61" s="535"/>
      <c r="P61" s="535"/>
      <c r="Q61" s="535"/>
      <c r="R61" s="444"/>
      <c r="S61" s="69"/>
      <c r="T61" s="12"/>
      <c r="U61" s="12"/>
      <c r="V61" s="12"/>
      <c r="W61" s="12"/>
      <c r="X61" s="12"/>
      <c r="Y61" s="447"/>
      <c r="Z61" s="448"/>
      <c r="AA61" s="103"/>
      <c r="AB61" s="103"/>
      <c r="AC61" s="103"/>
      <c r="AD61" s="103"/>
      <c r="AE61" s="103"/>
      <c r="AF61" s="103"/>
    </row>
    <row r="62" spans="2:32" s="67" customFormat="1" x14ac:dyDescent="0.25">
      <c r="B62" s="746"/>
      <c r="C62" s="255"/>
      <c r="D62" s="445"/>
      <c r="E62" s="109">
        <v>2</v>
      </c>
      <c r="F62" s="109" t="s">
        <v>561</v>
      </c>
      <c r="G62" s="539"/>
      <c r="H62" s="539"/>
      <c r="I62" s="539"/>
      <c r="J62" s="539"/>
      <c r="K62" s="539"/>
      <c r="L62" s="539"/>
      <c r="M62" s="539"/>
      <c r="N62" s="535"/>
      <c r="O62" s="535"/>
      <c r="P62" s="535"/>
      <c r="Q62" s="535"/>
      <c r="R62" s="444"/>
      <c r="S62" s="69"/>
      <c r="T62" s="12"/>
      <c r="U62" s="12"/>
      <c r="V62" s="12"/>
      <c r="W62" s="12"/>
      <c r="X62" s="12"/>
      <c r="Y62" s="447"/>
      <c r="Z62" s="448"/>
      <c r="AA62" s="103"/>
      <c r="AB62" s="103"/>
      <c r="AC62" s="103"/>
      <c r="AD62" s="103"/>
      <c r="AE62" s="103"/>
      <c r="AF62" s="103"/>
    </row>
    <row r="63" spans="2:32" s="67" customFormat="1" x14ac:dyDescent="0.25">
      <c r="B63" s="746"/>
      <c r="C63" s="255"/>
      <c r="D63" s="445"/>
      <c r="E63" s="109">
        <v>3</v>
      </c>
      <c r="F63" s="109" t="s">
        <v>562</v>
      </c>
      <c r="G63" s="539"/>
      <c r="H63" s="539"/>
      <c r="I63" s="539"/>
      <c r="J63" s="539"/>
      <c r="K63" s="539"/>
      <c r="L63" s="539"/>
      <c r="M63" s="539"/>
      <c r="N63" s="535"/>
      <c r="O63" s="535"/>
      <c r="P63" s="535"/>
      <c r="Q63" s="535"/>
      <c r="R63" s="444"/>
      <c r="S63" s="69"/>
      <c r="T63" s="12"/>
      <c r="U63" s="12"/>
      <c r="V63" s="12"/>
      <c r="W63" s="12"/>
      <c r="X63" s="12"/>
      <c r="Y63" s="447"/>
      <c r="Z63" s="448"/>
      <c r="AA63" s="103"/>
      <c r="AB63" s="103"/>
      <c r="AC63" s="103"/>
      <c r="AD63" s="103"/>
      <c r="AE63" s="103"/>
      <c r="AF63" s="103"/>
    </row>
    <row r="64" spans="2:32" s="67" customFormat="1" x14ac:dyDescent="0.25">
      <c r="B64" s="746"/>
      <c r="C64" s="255"/>
      <c r="D64" s="445"/>
      <c r="E64" s="109">
        <v>4</v>
      </c>
      <c r="F64" s="109" t="s">
        <v>563</v>
      </c>
      <c r="G64" s="539"/>
      <c r="H64" s="539"/>
      <c r="I64" s="539"/>
      <c r="J64" s="539"/>
      <c r="K64" s="539"/>
      <c r="L64" s="539"/>
      <c r="M64" s="539"/>
      <c r="N64" s="535"/>
      <c r="O64" s="535"/>
      <c r="P64" s="535"/>
      <c r="Q64" s="535"/>
      <c r="R64" s="444"/>
      <c r="S64" s="69"/>
      <c r="T64" s="12"/>
      <c r="U64" s="12"/>
      <c r="V64" s="12"/>
      <c r="W64" s="12"/>
      <c r="X64" s="12"/>
      <c r="Y64" s="447"/>
      <c r="Z64" s="448"/>
      <c r="AA64" s="103"/>
      <c r="AB64" s="103"/>
      <c r="AC64" s="103"/>
      <c r="AD64" s="103"/>
      <c r="AE64" s="103"/>
      <c r="AF64" s="103"/>
    </row>
    <row r="65" spans="1:32" s="67" customFormat="1" x14ac:dyDescent="0.25">
      <c r="B65" s="746"/>
      <c r="C65" s="255" t="s">
        <v>436</v>
      </c>
      <c r="D65" s="442" t="s">
        <v>573</v>
      </c>
      <c r="E65" s="535"/>
      <c r="F65" s="535"/>
      <c r="G65" s="535"/>
      <c r="H65" s="535"/>
      <c r="I65" s="535"/>
      <c r="J65" s="536"/>
      <c r="K65" s="536"/>
      <c r="L65" s="443"/>
      <c r="M65" s="537"/>
      <c r="N65" s="535"/>
      <c r="O65" s="535"/>
      <c r="P65" s="535"/>
      <c r="Q65" s="535"/>
      <c r="R65" s="445"/>
      <c r="S65" s="69"/>
      <c r="T65" s="12"/>
      <c r="U65" s="12"/>
      <c r="V65" s="12"/>
      <c r="W65" s="12"/>
      <c r="X65" s="12"/>
      <c r="Y65" s="447"/>
      <c r="Z65" s="448"/>
      <c r="AA65" s="103"/>
      <c r="AB65" s="103"/>
      <c r="AC65" s="103"/>
      <c r="AD65" s="103"/>
      <c r="AE65" s="103"/>
      <c r="AF65" s="103"/>
    </row>
    <row r="66" spans="1:32" s="67" customFormat="1" x14ac:dyDescent="0.25">
      <c r="B66" s="746"/>
      <c r="C66" s="255"/>
      <c r="D66" s="445"/>
      <c r="E66" s="109">
        <v>1</v>
      </c>
      <c r="F66" s="109" t="s">
        <v>560</v>
      </c>
      <c r="G66" s="539"/>
      <c r="H66" s="539"/>
      <c r="I66" s="539"/>
      <c r="J66" s="539"/>
      <c r="K66" s="539"/>
      <c r="L66" s="539"/>
      <c r="M66" s="539"/>
      <c r="N66" s="535"/>
      <c r="O66" s="535"/>
      <c r="P66" s="535"/>
      <c r="Q66" s="535"/>
      <c r="R66" s="444"/>
      <c r="S66" s="69"/>
      <c r="T66" s="12"/>
      <c r="U66" s="12"/>
      <c r="V66" s="12"/>
      <c r="W66" s="12"/>
      <c r="X66" s="12"/>
      <c r="Y66" s="447"/>
      <c r="Z66" s="448"/>
      <c r="AA66" s="103"/>
      <c r="AB66" s="103"/>
      <c r="AC66" s="103"/>
      <c r="AD66" s="103"/>
      <c r="AE66" s="103"/>
      <c r="AF66" s="103"/>
    </row>
    <row r="67" spans="1:32" s="67" customFormat="1" x14ac:dyDescent="0.25">
      <c r="B67" s="746"/>
      <c r="C67" s="255"/>
      <c r="D67" s="445"/>
      <c r="E67" s="109">
        <v>2</v>
      </c>
      <c r="F67" s="109" t="s">
        <v>561</v>
      </c>
      <c r="G67" s="539"/>
      <c r="H67" s="539"/>
      <c r="I67" s="539"/>
      <c r="J67" s="539"/>
      <c r="K67" s="539"/>
      <c r="L67" s="539"/>
      <c r="M67" s="539"/>
      <c r="N67" s="535"/>
      <c r="O67" s="535"/>
      <c r="P67" s="535"/>
      <c r="Q67" s="535"/>
      <c r="R67" s="444"/>
      <c r="S67" s="69"/>
      <c r="T67" s="12"/>
      <c r="U67" s="12"/>
      <c r="V67" s="12"/>
      <c r="W67" s="12"/>
      <c r="X67" s="12"/>
      <c r="Y67" s="447"/>
      <c r="Z67" s="448"/>
      <c r="AA67" s="103"/>
      <c r="AB67" s="103"/>
      <c r="AC67" s="103"/>
      <c r="AD67" s="103"/>
      <c r="AE67" s="103"/>
      <c r="AF67" s="103"/>
    </row>
    <row r="68" spans="1:32" s="67" customFormat="1" x14ac:dyDescent="0.25">
      <c r="B68" s="746"/>
      <c r="C68" s="255"/>
      <c r="D68" s="445"/>
      <c r="E68" s="109">
        <v>3</v>
      </c>
      <c r="F68" s="109" t="s">
        <v>562</v>
      </c>
      <c r="G68" s="539"/>
      <c r="H68" s="539"/>
      <c r="I68" s="539"/>
      <c r="J68" s="539"/>
      <c r="K68" s="539"/>
      <c r="L68" s="539"/>
      <c r="M68" s="539"/>
      <c r="N68" s="535"/>
      <c r="O68" s="535"/>
      <c r="P68" s="535"/>
      <c r="Q68" s="535"/>
      <c r="R68" s="444"/>
      <c r="S68" s="69"/>
      <c r="T68" s="12"/>
      <c r="U68" s="12"/>
      <c r="V68" s="12"/>
      <c r="W68" s="12"/>
      <c r="X68" s="12"/>
      <c r="Y68" s="447"/>
      <c r="Z68" s="448"/>
      <c r="AA68" s="103"/>
      <c r="AB68" s="103"/>
      <c r="AC68" s="103"/>
      <c r="AD68" s="103"/>
      <c r="AE68" s="103"/>
      <c r="AF68" s="103"/>
    </row>
    <row r="69" spans="1:32" s="67" customFormat="1" x14ac:dyDescent="0.25">
      <c r="B69" s="746"/>
      <c r="C69" s="255"/>
      <c r="D69" s="445"/>
      <c r="E69" s="109">
        <v>4</v>
      </c>
      <c r="F69" s="109" t="s">
        <v>563</v>
      </c>
      <c r="G69" s="539"/>
      <c r="H69" s="539"/>
      <c r="I69" s="539"/>
      <c r="J69" s="539"/>
      <c r="K69" s="539"/>
      <c r="L69" s="539"/>
      <c r="M69" s="539"/>
      <c r="N69" s="535"/>
      <c r="O69" s="535"/>
      <c r="P69" s="535"/>
      <c r="Q69" s="535"/>
      <c r="R69" s="444"/>
      <c r="S69" s="69"/>
      <c r="T69" s="12"/>
      <c r="U69" s="12"/>
      <c r="V69" s="12"/>
      <c r="W69" s="12"/>
      <c r="X69" s="12"/>
      <c r="Y69" s="447"/>
      <c r="Z69" s="448"/>
      <c r="AA69" s="103"/>
      <c r="AB69" s="103"/>
      <c r="AC69" s="103"/>
      <c r="AD69" s="103"/>
      <c r="AE69" s="103"/>
      <c r="AF69" s="103"/>
    </row>
    <row r="70" spans="1:32" s="67" customFormat="1" x14ac:dyDescent="0.25">
      <c r="B70" s="746"/>
      <c r="C70" s="255" t="s">
        <v>438</v>
      </c>
      <c r="D70" s="442" t="s">
        <v>574</v>
      </c>
      <c r="E70" s="535"/>
      <c r="F70" s="535"/>
      <c r="G70" s="535"/>
      <c r="H70" s="535"/>
      <c r="I70" s="535"/>
      <c r="J70" s="541"/>
      <c r="K70" s="541"/>
      <c r="L70" s="443"/>
      <c r="M70" s="537"/>
      <c r="N70" s="535"/>
      <c r="O70" s="535"/>
      <c r="P70" s="535"/>
      <c r="Q70" s="535"/>
      <c r="R70" s="445"/>
      <c r="S70" s="69"/>
      <c r="T70" s="12"/>
      <c r="U70" s="12"/>
      <c r="V70" s="12"/>
      <c r="W70" s="12"/>
      <c r="X70" s="12"/>
      <c r="Y70" s="447"/>
      <c r="Z70" s="448"/>
      <c r="AA70" s="103"/>
      <c r="AB70" s="103"/>
      <c r="AC70" s="103"/>
      <c r="AD70" s="103"/>
      <c r="AE70" s="103"/>
      <c r="AF70" s="103"/>
    </row>
    <row r="71" spans="1:32" s="67" customFormat="1" x14ac:dyDescent="0.25">
      <c r="B71" s="746"/>
      <c r="C71" s="255"/>
      <c r="D71" s="445"/>
      <c r="E71" s="109">
        <v>1</v>
      </c>
      <c r="F71" s="109" t="s">
        <v>560</v>
      </c>
      <c r="G71" s="539"/>
      <c r="H71" s="539"/>
      <c r="I71" s="539"/>
      <c r="J71" s="539"/>
      <c r="K71" s="539"/>
      <c r="L71" s="539"/>
      <c r="M71" s="539"/>
      <c r="N71" s="535"/>
      <c r="O71" s="535"/>
      <c r="P71" s="535"/>
      <c r="Q71" s="535"/>
      <c r="R71" s="444"/>
      <c r="S71" s="69"/>
      <c r="T71" s="12"/>
      <c r="U71" s="12"/>
      <c r="V71" s="12"/>
      <c r="W71" s="12"/>
      <c r="X71" s="12"/>
      <c r="Y71" s="447"/>
      <c r="Z71" s="448"/>
      <c r="AA71" s="103"/>
      <c r="AB71" s="103"/>
      <c r="AC71" s="103"/>
      <c r="AD71" s="103"/>
      <c r="AE71" s="103"/>
      <c r="AF71" s="103"/>
    </row>
    <row r="72" spans="1:32" s="67" customFormat="1" x14ac:dyDescent="0.25">
      <c r="B72" s="746"/>
      <c r="C72" s="255"/>
      <c r="D72" s="445"/>
      <c r="E72" s="109">
        <v>2</v>
      </c>
      <c r="F72" s="109" t="s">
        <v>561</v>
      </c>
      <c r="G72" s="539"/>
      <c r="H72" s="539"/>
      <c r="I72" s="539"/>
      <c r="J72" s="539"/>
      <c r="K72" s="539"/>
      <c r="L72" s="539"/>
      <c r="M72" s="539"/>
      <c r="N72" s="535"/>
      <c r="O72" s="535"/>
      <c r="P72" s="535"/>
      <c r="Q72" s="535"/>
      <c r="R72" s="444"/>
      <c r="S72" s="69"/>
      <c r="T72" s="12"/>
      <c r="U72" s="12"/>
      <c r="V72" s="12"/>
      <c r="W72" s="12"/>
      <c r="X72" s="12"/>
      <c r="Y72" s="447"/>
      <c r="Z72" s="448"/>
      <c r="AA72" s="103"/>
      <c r="AB72" s="103"/>
      <c r="AC72" s="103"/>
      <c r="AD72" s="103"/>
      <c r="AE72" s="103"/>
      <c r="AF72" s="103"/>
    </row>
    <row r="73" spans="1:32" s="67" customFormat="1" x14ac:dyDescent="0.25">
      <c r="B73" s="746"/>
      <c r="C73" s="255"/>
      <c r="D73" s="445"/>
      <c r="E73" s="109">
        <v>3</v>
      </c>
      <c r="F73" s="109" t="s">
        <v>562</v>
      </c>
      <c r="G73" s="539"/>
      <c r="H73" s="539"/>
      <c r="I73" s="539"/>
      <c r="J73" s="539"/>
      <c r="K73" s="539"/>
      <c r="L73" s="539"/>
      <c r="M73" s="539"/>
      <c r="N73" s="535"/>
      <c r="O73" s="535"/>
      <c r="P73" s="535"/>
      <c r="Q73" s="535"/>
      <c r="R73" s="444"/>
      <c r="S73" s="69"/>
      <c r="T73" s="12"/>
      <c r="U73" s="12"/>
      <c r="V73" s="12"/>
      <c r="W73" s="12"/>
      <c r="X73" s="12"/>
      <c r="Y73" s="447"/>
      <c r="Z73" s="448"/>
      <c r="AA73" s="103"/>
      <c r="AB73" s="103"/>
      <c r="AC73" s="103"/>
      <c r="AD73" s="103"/>
      <c r="AE73" s="103"/>
      <c r="AF73" s="103"/>
    </row>
    <row r="74" spans="1:32" s="67" customFormat="1" x14ac:dyDescent="0.25">
      <c r="B74" s="746"/>
      <c r="C74" s="255"/>
      <c r="D74" s="445"/>
      <c r="E74" s="109">
        <v>4</v>
      </c>
      <c r="F74" s="109" t="s">
        <v>563</v>
      </c>
      <c r="G74" s="539"/>
      <c r="H74" s="539"/>
      <c r="I74" s="539"/>
      <c r="J74" s="539"/>
      <c r="K74" s="539"/>
      <c r="L74" s="539"/>
      <c r="M74" s="539"/>
      <c r="N74" s="535"/>
      <c r="O74" s="535"/>
      <c r="P74" s="535"/>
      <c r="Q74" s="535"/>
      <c r="R74" s="444"/>
      <c r="S74" s="69"/>
      <c r="T74" s="12"/>
      <c r="U74" s="12"/>
      <c r="V74" s="12"/>
      <c r="W74" s="12"/>
      <c r="X74" s="12"/>
      <c r="Y74" s="447"/>
      <c r="Z74" s="448"/>
      <c r="AA74" s="103"/>
      <c r="AB74" s="103"/>
      <c r="AC74" s="103"/>
      <c r="AD74" s="103"/>
      <c r="AE74" s="103"/>
      <c r="AF74" s="103"/>
    </row>
    <row r="75" spans="1:32" s="67" customFormat="1" x14ac:dyDescent="0.25">
      <c r="B75" s="746"/>
      <c r="C75" s="255"/>
      <c r="D75" s="538"/>
      <c r="E75" s="535"/>
      <c r="F75" s="535"/>
      <c r="G75" s="535"/>
      <c r="H75" s="535"/>
      <c r="I75" s="535"/>
      <c r="J75" s="541"/>
      <c r="K75" s="541"/>
      <c r="L75" s="443"/>
      <c r="M75" s="537"/>
      <c r="N75" s="535"/>
      <c r="O75" s="535"/>
      <c r="P75" s="535"/>
      <c r="Q75" s="535"/>
      <c r="R75" s="445"/>
      <c r="S75" s="69"/>
      <c r="T75" s="12"/>
      <c r="U75" s="12"/>
      <c r="V75" s="12"/>
      <c r="W75" s="12"/>
      <c r="X75" s="12"/>
      <c r="Y75" s="448"/>
      <c r="Z75" s="448"/>
      <c r="AA75" s="103"/>
      <c r="AB75" s="103"/>
      <c r="AC75" s="103"/>
      <c r="AD75" s="103"/>
      <c r="AE75" s="103"/>
      <c r="AF75" s="103"/>
    </row>
    <row r="76" spans="1:32" s="67" customFormat="1" ht="15" customHeight="1" x14ac:dyDescent="0.25">
      <c r="B76" s="66"/>
      <c r="C76" s="133" t="str">
        <f>"CATI: IF  [H_NMIGRA=1]  AND ([NJ_SWP=1] OR [NJ_PLS=1] ) GO TO "&amp;B77&amp;" OTHERWISE GOTO "&amp;B92</f>
        <v>CATI: IF  [H_NMIGRA=1]  AND ([NJ_SWP=1] OR [NJ_PLS=1] ) GO TO 14.02 OTHERWISE GOTO 14.03</v>
      </c>
      <c r="D76" s="377"/>
      <c r="E76" s="78"/>
      <c r="F76" s="78"/>
      <c r="G76" s="78"/>
      <c r="H76" s="78"/>
      <c r="I76" s="78"/>
      <c r="J76" s="78"/>
      <c r="K76" s="78"/>
      <c r="L76" s="78"/>
      <c r="M76" s="78"/>
      <c r="N76" s="450"/>
      <c r="O76" s="586"/>
      <c r="P76" s="77"/>
      <c r="Q76" s="587"/>
      <c r="R76" s="542"/>
      <c r="S76" s="542"/>
      <c r="T76" s="12"/>
      <c r="U76" s="12"/>
      <c r="V76" s="12"/>
      <c r="W76" s="12"/>
      <c r="X76" s="12"/>
      <c r="Y76" s="448"/>
      <c r="Z76" s="448"/>
      <c r="AA76" s="103"/>
      <c r="AB76" s="103"/>
      <c r="AC76" s="103"/>
      <c r="AD76" s="103"/>
      <c r="AE76" s="103"/>
      <c r="AF76" s="103"/>
    </row>
    <row r="77" spans="1:32" s="67" customFormat="1" ht="15.65" customHeight="1" x14ac:dyDescent="0.25">
      <c r="B77" s="262">
        <f>B4+0.01</f>
        <v>14.02</v>
      </c>
      <c r="C77" s="951" t="s">
        <v>575</v>
      </c>
      <c r="D77" s="951"/>
      <c r="E77" s="951"/>
      <c r="F77" s="951"/>
      <c r="G77" s="951"/>
      <c r="H77" s="951"/>
      <c r="I77" s="951"/>
      <c r="J77" s="951"/>
      <c r="K77" s="951"/>
      <c r="L77" s="951"/>
      <c r="M77" s="951"/>
      <c r="N77" s="951"/>
      <c r="O77" s="951"/>
      <c r="P77" s="951"/>
      <c r="Q77" s="951"/>
      <c r="R77" s="951"/>
      <c r="S77" s="951"/>
      <c r="T77" s="12"/>
      <c r="U77" s="12"/>
      <c r="V77" s="12"/>
      <c r="W77" s="12"/>
      <c r="X77" s="12"/>
      <c r="Y77" s="448"/>
      <c r="Z77" s="448"/>
      <c r="AA77" s="103"/>
      <c r="AF77" s="103"/>
    </row>
    <row r="78" spans="1:32" s="67" customFormat="1" x14ac:dyDescent="0.25">
      <c r="B78" s="748"/>
      <c r="C78" s="951"/>
      <c r="D78" s="951"/>
      <c r="E78" s="951"/>
      <c r="F78" s="951"/>
      <c r="G78" s="951"/>
      <c r="H78" s="951"/>
      <c r="I78" s="951"/>
      <c r="J78" s="951"/>
      <c r="K78" s="951"/>
      <c r="L78" s="951"/>
      <c r="M78" s="951"/>
      <c r="N78" s="951"/>
      <c r="O78" s="951"/>
      <c r="P78" s="951"/>
      <c r="Q78" s="951"/>
      <c r="R78" s="951"/>
      <c r="S78" s="951"/>
      <c r="T78" s="12"/>
      <c r="U78" s="12"/>
      <c r="V78" s="12"/>
      <c r="W78" s="12"/>
      <c r="X78" s="12"/>
      <c r="Y78" s="448"/>
      <c r="Z78" s="448"/>
      <c r="AA78" s="103"/>
      <c r="AF78" s="103"/>
    </row>
    <row r="79" spans="1:32" s="67" customFormat="1" ht="15.75" customHeight="1" x14ac:dyDescent="0.25">
      <c r="A79" s="67" t="s">
        <v>136</v>
      </c>
      <c r="B79" s="262"/>
      <c r="D79" s="255" t="s">
        <v>147</v>
      </c>
      <c r="E79" s="121" t="s">
        <v>576</v>
      </c>
      <c r="F79" s="271"/>
      <c r="G79" s="271"/>
      <c r="H79" s="271"/>
      <c r="I79" s="271"/>
      <c r="J79" s="123"/>
      <c r="K79" s="543"/>
      <c r="L79" s="261"/>
      <c r="M79" s="271"/>
      <c r="N79" s="271"/>
      <c r="O79" s="271"/>
      <c r="P79" s="271"/>
      <c r="Q79" s="544"/>
      <c r="R79" s="527"/>
      <c r="S79" s="545"/>
    </row>
    <row r="80" spans="1:32" s="67" customFormat="1" ht="16.5" customHeight="1" x14ac:dyDescent="0.25">
      <c r="B80" s="262"/>
      <c r="D80" s="255" t="s">
        <v>154</v>
      </c>
      <c r="E80" s="122" t="s">
        <v>577</v>
      </c>
      <c r="F80" s="271"/>
      <c r="G80" s="271"/>
      <c r="H80" s="271"/>
      <c r="I80" s="271"/>
      <c r="K80" s="109"/>
      <c r="L80" s="261"/>
      <c r="M80" s="271"/>
      <c r="N80" s="121"/>
      <c r="O80" s="563" t="s">
        <v>578</v>
      </c>
      <c r="P80" s="271"/>
      <c r="Q80" s="544" t="s">
        <v>136</v>
      </c>
      <c r="R80" s="527"/>
      <c r="S80" s="545"/>
    </row>
    <row r="81" spans="1:19" s="67" customFormat="1" x14ac:dyDescent="0.25">
      <c r="B81" s="748"/>
      <c r="D81" s="255" t="s">
        <v>161</v>
      </c>
      <c r="E81" s="122" t="s">
        <v>579</v>
      </c>
      <c r="I81" s="271"/>
      <c r="K81" s="109"/>
      <c r="O81" s="563" t="s">
        <v>578</v>
      </c>
      <c r="Q81" s="67" t="s">
        <v>136</v>
      </c>
      <c r="S81" s="545"/>
    </row>
    <row r="82" spans="1:19" s="67" customFormat="1" x14ac:dyDescent="0.25">
      <c r="B82" s="748"/>
      <c r="D82" s="255" t="s">
        <v>166</v>
      </c>
      <c r="E82" s="122" t="s">
        <v>580</v>
      </c>
      <c r="I82" s="271"/>
      <c r="N82" s="109"/>
      <c r="O82" s="563" t="s">
        <v>578</v>
      </c>
      <c r="P82" s="109"/>
      <c r="Q82" s="67" t="s">
        <v>136</v>
      </c>
      <c r="S82" s="545"/>
    </row>
    <row r="83" spans="1:19" s="67" customFormat="1" x14ac:dyDescent="0.25">
      <c r="B83" s="262"/>
      <c r="D83" s="255" t="s">
        <v>172</v>
      </c>
      <c r="E83" s="122" t="s">
        <v>581</v>
      </c>
      <c r="F83" s="271"/>
      <c r="G83" s="271"/>
      <c r="H83" s="271"/>
      <c r="I83" s="271"/>
      <c r="J83" s="271"/>
      <c r="K83" s="543"/>
      <c r="L83" s="261"/>
      <c r="M83" s="271"/>
      <c r="N83" s="271"/>
      <c r="O83" s="271"/>
      <c r="P83" s="271"/>
      <c r="Q83" s="544"/>
      <c r="R83" s="527"/>
      <c r="S83" s="545"/>
    </row>
    <row r="84" spans="1:19" s="67" customFormat="1" x14ac:dyDescent="0.25">
      <c r="B84" s="262"/>
      <c r="D84" s="255" t="s">
        <v>343</v>
      </c>
      <c r="E84" s="123" t="s">
        <v>582</v>
      </c>
      <c r="F84" s="540"/>
      <c r="G84" s="540"/>
      <c r="H84" s="540"/>
      <c r="I84" s="271"/>
      <c r="J84" s="540"/>
      <c r="K84" s="543"/>
      <c r="L84" s="261"/>
      <c r="M84" s="540"/>
      <c r="N84" s="540"/>
      <c r="O84" s="540"/>
      <c r="P84" s="540"/>
      <c r="Q84" s="544"/>
      <c r="R84" s="527"/>
      <c r="S84" s="545"/>
    </row>
    <row r="85" spans="1:19" s="67" customFormat="1" x14ac:dyDescent="0.25">
      <c r="B85" s="262"/>
      <c r="D85" s="255" t="s">
        <v>345</v>
      </c>
      <c r="E85" s="121" t="s">
        <v>583</v>
      </c>
      <c r="F85" s="271"/>
      <c r="G85" s="271"/>
      <c r="H85" s="271"/>
      <c r="I85" s="271"/>
      <c r="J85" s="271"/>
      <c r="K85" s="543"/>
      <c r="L85" s="261"/>
      <c r="M85" s="271"/>
      <c r="N85" s="271"/>
      <c r="O85" s="271"/>
      <c r="P85" s="271"/>
      <c r="Q85" s="544"/>
      <c r="R85" s="527"/>
      <c r="S85" s="545"/>
    </row>
    <row r="86" spans="1:19" s="67" customFormat="1" x14ac:dyDescent="0.25">
      <c r="B86" s="262"/>
      <c r="D86" s="255" t="s">
        <v>347</v>
      </c>
      <c r="E86" s="122" t="s">
        <v>584</v>
      </c>
      <c r="F86" s="125"/>
      <c r="G86" s="125"/>
      <c r="H86" s="125"/>
      <c r="I86" s="271"/>
      <c r="J86" s="125"/>
      <c r="K86" s="271"/>
      <c r="L86" s="261"/>
      <c r="M86" s="125"/>
      <c r="N86" s="125"/>
      <c r="O86" s="125"/>
      <c r="P86" s="125"/>
      <c r="Q86" s="544"/>
      <c r="R86" s="527"/>
      <c r="S86" s="545"/>
    </row>
    <row r="87" spans="1:19" s="67" customFormat="1" x14ac:dyDescent="0.25">
      <c r="B87" s="262"/>
      <c r="D87" s="255" t="s">
        <v>349</v>
      </c>
      <c r="E87" s="122" t="s">
        <v>585</v>
      </c>
      <c r="F87" s="321"/>
      <c r="G87" s="321"/>
      <c r="H87" s="321"/>
      <c r="I87" s="271"/>
      <c r="J87" s="321"/>
      <c r="K87" s="321"/>
      <c r="L87" s="321"/>
      <c r="M87" s="321"/>
      <c r="Q87" s="544"/>
      <c r="R87" s="527"/>
      <c r="S87" s="545"/>
    </row>
    <row r="88" spans="1:19" s="558" customFormat="1" x14ac:dyDescent="0.25">
      <c r="B88" s="749"/>
      <c r="D88" s="578" t="s">
        <v>433</v>
      </c>
      <c r="E88" s="122" t="s">
        <v>175</v>
      </c>
      <c r="F88" s="271"/>
      <c r="Q88" s="579"/>
      <c r="R88" s="579"/>
      <c r="S88" s="580"/>
    </row>
    <row r="89" spans="1:19" s="559" customFormat="1" x14ac:dyDescent="0.25">
      <c r="B89" s="750"/>
      <c r="D89" s="581" t="s">
        <v>354</v>
      </c>
      <c r="E89" s="560" t="s">
        <v>586</v>
      </c>
      <c r="Q89" s="561"/>
      <c r="R89" s="561"/>
      <c r="S89" s="562"/>
    </row>
    <row r="90" spans="1:19" s="67" customFormat="1" x14ac:dyDescent="0.25">
      <c r="B90" s="748"/>
      <c r="D90" s="135"/>
      <c r="S90" s="545"/>
    </row>
    <row r="91" spans="1:19" s="67" customFormat="1" x14ac:dyDescent="0.25">
      <c r="B91" s="748"/>
      <c r="C91" s="133" t="str">
        <f>"CATI: IF  [H_NMIGRA=1]  AND [NJ_RSE=1] GO TO "&amp;B92&amp;" OTHERWISE GOTO "&amp;B108</f>
        <v>CATI: IF  [H_NMIGRA=1]  AND [NJ_RSE=1] GO TO 14.03 OTHERWISE GOTO 14.04</v>
      </c>
      <c r="D91" s="377"/>
      <c r="E91" s="78"/>
      <c r="F91" s="78"/>
      <c r="G91" s="78"/>
      <c r="H91" s="78"/>
      <c r="I91" s="78"/>
      <c r="J91" s="78"/>
      <c r="K91" s="78"/>
      <c r="L91" s="78"/>
      <c r="M91" s="78"/>
      <c r="N91" s="450"/>
      <c r="O91" s="547"/>
      <c r="P91" s="548"/>
      <c r="Q91" s="544"/>
      <c r="R91" s="549"/>
      <c r="S91" s="527"/>
    </row>
    <row r="92" spans="1:19" s="67" customFormat="1" ht="15.65" customHeight="1" x14ac:dyDescent="0.25">
      <c r="B92" s="117">
        <f>B77+0.01</f>
        <v>14.03</v>
      </c>
      <c r="C92" s="1290" t="s">
        <v>587</v>
      </c>
      <c r="D92" s="1290"/>
      <c r="E92" s="1290"/>
      <c r="F92" s="1290"/>
      <c r="G92" s="1290"/>
      <c r="H92" s="1290"/>
      <c r="I92" s="1290"/>
      <c r="J92" s="1290"/>
      <c r="K92" s="1290"/>
      <c r="L92" s="1290"/>
      <c r="M92" s="1290"/>
      <c r="N92" s="1290"/>
      <c r="O92" s="1290"/>
      <c r="P92" s="1290"/>
      <c r="Q92" s="544"/>
      <c r="R92" s="549"/>
      <c r="S92" s="546"/>
    </row>
    <row r="93" spans="1:19" s="67" customFormat="1" ht="15" customHeight="1" x14ac:dyDescent="0.25">
      <c r="B93" s="751"/>
      <c r="C93" s="1290"/>
      <c r="D93" s="1290"/>
      <c r="E93" s="1290"/>
      <c r="F93" s="1290"/>
      <c r="G93" s="1290"/>
      <c r="H93" s="1290"/>
      <c r="I93" s="1290"/>
      <c r="J93" s="1290"/>
      <c r="K93" s="1290"/>
      <c r="L93" s="1290"/>
      <c r="M93" s="1290"/>
      <c r="N93" s="1290"/>
      <c r="O93" s="1290"/>
      <c r="P93" s="1290"/>
      <c r="Q93" s="544"/>
      <c r="R93" s="549"/>
      <c r="S93" s="271"/>
    </row>
    <row r="94" spans="1:19" s="67" customFormat="1" x14ac:dyDescent="0.25">
      <c r="B94" s="748"/>
      <c r="C94" s="1290"/>
      <c r="D94" s="1290"/>
      <c r="E94" s="1290"/>
      <c r="F94" s="1290"/>
      <c r="G94" s="1290"/>
      <c r="H94" s="1290"/>
      <c r="I94" s="1290"/>
      <c r="J94" s="1290"/>
      <c r="K94" s="1290"/>
      <c r="L94" s="1290"/>
      <c r="M94" s="1290"/>
      <c r="N94" s="1290"/>
      <c r="O94" s="1290"/>
      <c r="P94" s="1290"/>
      <c r="S94" s="550"/>
    </row>
    <row r="95" spans="1:19" s="67" customFormat="1" x14ac:dyDescent="0.25">
      <c r="B95" s="751"/>
      <c r="D95" s="255" t="s">
        <v>147</v>
      </c>
      <c r="E95" s="121" t="s">
        <v>576</v>
      </c>
      <c r="F95" s="271"/>
      <c r="G95" s="271"/>
      <c r="H95" s="271"/>
      <c r="I95" s="271"/>
      <c r="J95" s="271"/>
      <c r="K95" s="543"/>
      <c r="L95" s="261"/>
      <c r="M95" s="271"/>
      <c r="N95" s="271"/>
      <c r="O95" s="271"/>
      <c r="P95" s="271"/>
      <c r="Q95" s="271"/>
      <c r="R95" s="549"/>
      <c r="S95" s="545"/>
    </row>
    <row r="96" spans="1:19" s="67" customFormat="1" x14ac:dyDescent="0.25">
      <c r="A96" s="109"/>
      <c r="B96" s="66"/>
      <c r="D96" s="255" t="s">
        <v>154</v>
      </c>
      <c r="E96" s="122" t="s">
        <v>577</v>
      </c>
      <c r="F96" s="271"/>
      <c r="G96" s="271"/>
      <c r="H96" s="271"/>
      <c r="I96" s="271"/>
      <c r="L96" s="261"/>
      <c r="M96" s="271"/>
      <c r="O96" s="563" t="s">
        <v>578</v>
      </c>
      <c r="Q96" s="109" t="s">
        <v>136</v>
      </c>
      <c r="R96" s="549"/>
      <c r="S96" s="545"/>
    </row>
    <row r="97" spans="1:19" s="67" customFormat="1" ht="15.75" customHeight="1" x14ac:dyDescent="0.25">
      <c r="A97" s="109"/>
      <c r="B97" s="66"/>
      <c r="D97" s="255" t="s">
        <v>161</v>
      </c>
      <c r="E97" s="122" t="s">
        <v>579</v>
      </c>
      <c r="F97" s="271"/>
      <c r="O97" s="563" t="s">
        <v>578</v>
      </c>
      <c r="Q97" s="109" t="s">
        <v>136</v>
      </c>
      <c r="R97" s="549"/>
      <c r="S97" s="545"/>
    </row>
    <row r="98" spans="1:19" s="67" customFormat="1" ht="16.5" customHeight="1" x14ac:dyDescent="0.25">
      <c r="A98" s="109"/>
      <c r="B98" s="66"/>
      <c r="D98" s="255" t="s">
        <v>166</v>
      </c>
      <c r="E98" s="122" t="s">
        <v>580</v>
      </c>
      <c r="F98" s="271"/>
      <c r="O98" s="563" t="s">
        <v>578</v>
      </c>
      <c r="Q98" s="109" t="s">
        <v>136</v>
      </c>
      <c r="R98" s="549"/>
      <c r="S98" s="545"/>
    </row>
    <row r="99" spans="1:19" s="67" customFormat="1" x14ac:dyDescent="0.25">
      <c r="B99" s="751"/>
      <c r="D99" s="255" t="s">
        <v>172</v>
      </c>
      <c r="E99" s="122" t="s">
        <v>581</v>
      </c>
      <c r="F99" s="271"/>
      <c r="G99" s="540"/>
      <c r="H99" s="540"/>
      <c r="I99" s="540"/>
      <c r="J99" s="540"/>
      <c r="K99" s="543"/>
      <c r="L99" s="261"/>
      <c r="M99" s="271"/>
      <c r="N99" s="271"/>
      <c r="O99" s="271"/>
      <c r="P99" s="271"/>
      <c r="Q99" s="271"/>
      <c r="R99" s="549"/>
      <c r="S99" s="545"/>
    </row>
    <row r="100" spans="1:19" s="67" customFormat="1" x14ac:dyDescent="0.25">
      <c r="B100" s="751"/>
      <c r="D100" s="255" t="s">
        <v>343</v>
      </c>
      <c r="E100" s="123" t="s">
        <v>582</v>
      </c>
      <c r="F100" s="271"/>
      <c r="G100" s="540"/>
      <c r="H100" s="540"/>
      <c r="I100" s="540"/>
      <c r="J100" s="540"/>
      <c r="K100" s="543"/>
      <c r="L100" s="261"/>
      <c r="M100" s="271"/>
      <c r="N100" s="271"/>
      <c r="O100" s="125"/>
      <c r="P100" s="125"/>
      <c r="Q100" s="125"/>
      <c r="R100" s="549"/>
      <c r="S100" s="545"/>
    </row>
    <row r="101" spans="1:19" s="67" customFormat="1" x14ac:dyDescent="0.25">
      <c r="B101" s="751"/>
      <c r="D101" s="255" t="s">
        <v>345</v>
      </c>
      <c r="E101" s="121" t="s">
        <v>583</v>
      </c>
      <c r="F101" s="271"/>
      <c r="G101" s="271"/>
      <c r="H101" s="271"/>
      <c r="I101" s="271"/>
      <c r="J101" s="271"/>
      <c r="K101" s="543"/>
      <c r="L101" s="261"/>
      <c r="M101" s="271"/>
      <c r="N101" s="271"/>
      <c r="O101" s="546"/>
      <c r="P101" s="546"/>
      <c r="Q101" s="546"/>
      <c r="R101" s="549"/>
      <c r="S101" s="545"/>
    </row>
    <row r="102" spans="1:19" s="67" customFormat="1" x14ac:dyDescent="0.25">
      <c r="B102" s="748"/>
      <c r="D102" s="255" t="s">
        <v>347</v>
      </c>
      <c r="E102" s="122" t="s">
        <v>584</v>
      </c>
      <c r="F102" s="271"/>
      <c r="G102" s="125"/>
      <c r="H102" s="125"/>
      <c r="I102" s="125"/>
      <c r="J102" s="125"/>
      <c r="K102" s="543"/>
      <c r="L102" s="261"/>
      <c r="M102" s="125"/>
      <c r="N102" s="125"/>
      <c r="S102" s="545"/>
    </row>
    <row r="103" spans="1:19" s="67" customFormat="1" x14ac:dyDescent="0.25">
      <c r="B103" s="748"/>
      <c r="D103" s="255" t="s">
        <v>349</v>
      </c>
      <c r="E103" s="122" t="s">
        <v>585</v>
      </c>
      <c r="F103" s="271"/>
      <c r="G103" s="12"/>
      <c r="H103" s="12"/>
      <c r="I103" s="12"/>
      <c r="J103" s="12"/>
      <c r="K103" s="543"/>
      <c r="L103" s="261"/>
      <c r="M103" s="546"/>
      <c r="N103" s="546"/>
      <c r="S103" s="545"/>
    </row>
    <row r="104" spans="1:19" s="67" customFormat="1" x14ac:dyDescent="0.25">
      <c r="B104" s="748"/>
      <c r="D104" s="255" t="s">
        <v>433</v>
      </c>
      <c r="E104" s="560" t="s">
        <v>586</v>
      </c>
      <c r="F104" s="271"/>
      <c r="G104" s="12"/>
      <c r="H104" s="12"/>
      <c r="I104" s="12"/>
      <c r="J104" s="12"/>
      <c r="K104" s="543"/>
      <c r="L104" s="261"/>
      <c r="M104" s="546"/>
      <c r="N104" s="546"/>
      <c r="S104" s="545"/>
    </row>
    <row r="105" spans="1:19" s="67" customFormat="1" x14ac:dyDescent="0.25">
      <c r="B105" s="748"/>
      <c r="D105" s="255" t="s">
        <v>177</v>
      </c>
      <c r="E105" s="122" t="s">
        <v>175</v>
      </c>
      <c r="F105" s="271"/>
      <c r="M105" s="122"/>
      <c r="N105" s="251"/>
      <c r="P105" s="252"/>
      <c r="S105" s="545"/>
    </row>
    <row r="106" spans="1:19" s="67" customFormat="1" ht="15" customHeight="1" x14ac:dyDescent="0.25">
      <c r="B106" s="262"/>
      <c r="D106" s="135"/>
      <c r="L106" s="544"/>
      <c r="M106" s="549"/>
      <c r="N106" s="527"/>
      <c r="O106" s="527"/>
      <c r="P106" s="527"/>
      <c r="Q106" s="527"/>
      <c r="R106" s="527"/>
      <c r="S106" s="551"/>
    </row>
    <row r="107" spans="1:19" s="67" customFormat="1" ht="15" customHeight="1" x14ac:dyDescent="0.25">
      <c r="B107" s="748"/>
      <c r="C107" s="133" t="str">
        <f>"CATI: IF  [H_NMIGRA=1]  GO TO "&amp;B108&amp;" OTHERWISE GOTO NEXT SECTION"</f>
        <v>CATI: IF  [H_NMIGRA=1]  GO TO 14.04 OTHERWISE GOTO NEXT SECTION</v>
      </c>
      <c r="D107" s="377"/>
      <c r="E107" s="78"/>
      <c r="F107" s="78"/>
      <c r="G107" s="78"/>
      <c r="H107" s="78"/>
      <c r="I107" s="78"/>
      <c r="J107" s="78"/>
      <c r="K107" s="78"/>
      <c r="L107" s="78"/>
      <c r="M107" s="78"/>
      <c r="N107" s="450"/>
      <c r="O107" s="547"/>
      <c r="P107" s="548"/>
      <c r="Q107" s="544"/>
      <c r="R107" s="549"/>
      <c r="S107" s="527"/>
    </row>
    <row r="108" spans="1:19" s="67" customFormat="1" ht="15.75" customHeight="1" x14ac:dyDescent="0.25">
      <c r="B108" s="262">
        <f>B92+0.01</f>
        <v>14.04</v>
      </c>
      <c r="C108" s="444" t="s">
        <v>588</v>
      </c>
      <c r="D108" s="446"/>
      <c r="E108" s="438"/>
      <c r="F108" s="438"/>
      <c r="G108" s="438"/>
      <c r="H108" s="438"/>
      <c r="I108" s="438"/>
      <c r="J108" s="438"/>
      <c r="K108" s="438"/>
      <c r="L108" s="443"/>
      <c r="M108" s="444"/>
      <c r="N108" s="444"/>
      <c r="O108" s="444"/>
      <c r="P108" s="444"/>
      <c r="Q108" s="444"/>
      <c r="R108" s="444"/>
      <c r="S108" s="551"/>
    </row>
    <row r="109" spans="1:19" s="67" customFormat="1" ht="16.399999999999999" customHeight="1" x14ac:dyDescent="0.25">
      <c r="B109" s="262"/>
      <c r="C109" s="444" t="s">
        <v>589</v>
      </c>
      <c r="D109" s="446"/>
      <c r="E109" s="438"/>
      <c r="F109" s="438"/>
      <c r="G109" s="438"/>
      <c r="H109" s="438"/>
      <c r="I109" s="438"/>
      <c r="J109" s="438"/>
      <c r="K109" s="438"/>
      <c r="L109" s="443"/>
      <c r="M109" s="444"/>
      <c r="N109" s="444"/>
      <c r="O109" s="444"/>
      <c r="P109" s="444"/>
      <c r="Q109" s="444"/>
      <c r="R109" s="444"/>
      <c r="S109" s="551"/>
    </row>
    <row r="110" spans="1:19" s="67" customFormat="1" x14ac:dyDescent="0.25">
      <c r="B110" s="262"/>
      <c r="D110" s="445">
        <v>1</v>
      </c>
      <c r="E110" s="444" t="s">
        <v>590</v>
      </c>
      <c r="G110" s="438"/>
      <c r="H110" s="438"/>
      <c r="I110" s="438"/>
      <c r="J110" s="438"/>
      <c r="K110" s="438"/>
      <c r="L110" s="443"/>
      <c r="M110" s="444"/>
      <c r="N110" s="527"/>
      <c r="O110" s="527"/>
      <c r="P110" s="527"/>
      <c r="Q110" s="444"/>
      <c r="R110" s="444"/>
      <c r="S110" s="551"/>
    </row>
    <row r="111" spans="1:19" s="67" customFormat="1" x14ac:dyDescent="0.25">
      <c r="B111" s="262"/>
      <c r="D111" s="445">
        <v>2</v>
      </c>
      <c r="E111" s="444" t="s">
        <v>591</v>
      </c>
      <c r="F111" s="438"/>
      <c r="G111" s="438"/>
      <c r="H111" s="438"/>
      <c r="I111" s="438"/>
      <c r="J111" s="438"/>
      <c r="K111" s="438"/>
      <c r="L111" s="443"/>
      <c r="M111" s="444"/>
      <c r="N111" s="527"/>
      <c r="O111" s="527"/>
      <c r="P111" s="527"/>
      <c r="Q111" s="444"/>
      <c r="R111" s="444"/>
      <c r="S111" s="551"/>
    </row>
    <row r="112" spans="1:19" s="67" customFormat="1" x14ac:dyDescent="0.25">
      <c r="B112" s="262"/>
      <c r="D112" s="445">
        <v>3</v>
      </c>
      <c r="E112" s="444" t="s">
        <v>592</v>
      </c>
      <c r="F112" s="438"/>
      <c r="G112" s="438"/>
      <c r="H112" s="438"/>
      <c r="I112" s="438"/>
      <c r="J112" s="438"/>
      <c r="K112" s="438"/>
      <c r="L112" s="443"/>
      <c r="M112" s="444"/>
      <c r="N112" s="444"/>
      <c r="O112" s="444"/>
      <c r="P112" s="444"/>
      <c r="Q112" s="444"/>
      <c r="R112" s="444"/>
      <c r="S112" s="551"/>
    </row>
    <row r="113" spans="1:19" s="67" customFormat="1" x14ac:dyDescent="0.25">
      <c r="B113" s="262"/>
      <c r="D113" s="255">
        <v>4</v>
      </c>
      <c r="E113" s="537" t="s">
        <v>593</v>
      </c>
      <c r="H113" s="552"/>
      <c r="I113" s="263"/>
      <c r="J113" s="537"/>
      <c r="K113" s="537"/>
      <c r="L113" s="443"/>
      <c r="M113" s="444"/>
      <c r="N113" s="444"/>
      <c r="O113" s="444"/>
      <c r="P113" s="444"/>
      <c r="Q113" s="444"/>
      <c r="R113" s="444"/>
      <c r="S113" s="551"/>
    </row>
    <row r="114" spans="1:19" s="67" customFormat="1" x14ac:dyDescent="0.25">
      <c r="B114" s="262"/>
      <c r="D114" s="124">
        <v>98</v>
      </c>
      <c r="E114" s="271" t="s">
        <v>516</v>
      </c>
      <c r="F114" s="271"/>
      <c r="H114" s="271"/>
      <c r="I114" s="271"/>
      <c r="J114" s="543"/>
      <c r="K114" s="261"/>
      <c r="L114" s="271"/>
      <c r="M114" s="544"/>
      <c r="N114" s="540"/>
      <c r="O114" s="545"/>
      <c r="P114" s="545"/>
      <c r="Q114" s="545"/>
      <c r="R114" s="540"/>
    </row>
    <row r="115" spans="1:19" s="67" customFormat="1" x14ac:dyDescent="0.25">
      <c r="B115" s="262"/>
      <c r="C115" s="109"/>
      <c r="D115" s="445"/>
      <c r="E115" s="537"/>
      <c r="H115" s="552"/>
      <c r="I115" s="263"/>
      <c r="J115" s="537"/>
      <c r="K115" s="537"/>
      <c r="L115" s="443"/>
      <c r="M115" s="444"/>
      <c r="N115" s="444"/>
      <c r="O115" s="444"/>
      <c r="P115" s="444"/>
      <c r="Q115" s="444"/>
      <c r="R115" s="444"/>
      <c r="S115" s="551"/>
    </row>
    <row r="116" spans="1:19" x14ac:dyDescent="0.25">
      <c r="B116" s="262">
        <f>B108+0.01</f>
        <v>14.049999999999999</v>
      </c>
      <c r="C116" s="55" t="s">
        <v>594</v>
      </c>
      <c r="D116" s="82"/>
      <c r="E116" s="52"/>
      <c r="F116" s="52"/>
      <c r="G116" s="52"/>
      <c r="H116" s="52"/>
      <c r="I116" s="52"/>
      <c r="J116" s="52"/>
      <c r="K116" s="52"/>
      <c r="L116" s="54"/>
      <c r="M116" s="82"/>
      <c r="N116" s="56"/>
      <c r="O116" s="56"/>
      <c r="P116" s="56"/>
      <c r="Q116" s="56"/>
      <c r="R116" s="56"/>
      <c r="S116" s="22"/>
    </row>
    <row r="117" spans="1:19" x14ac:dyDescent="0.25">
      <c r="B117" s="262"/>
      <c r="C117" s="126"/>
      <c r="D117" s="47">
        <v>1</v>
      </c>
      <c r="E117" s="49" t="s">
        <v>143</v>
      </c>
      <c r="F117" s="51"/>
      <c r="G117" s="51"/>
      <c r="H117" s="51"/>
      <c r="I117" s="51"/>
      <c r="J117" s="51"/>
      <c r="K117" s="51"/>
      <c r="L117" s="54"/>
      <c r="M117" s="82"/>
      <c r="N117" s="56"/>
      <c r="O117" s="56"/>
      <c r="P117" s="56"/>
      <c r="Q117" s="56"/>
      <c r="R117" s="56"/>
      <c r="S117" s="22"/>
    </row>
    <row r="118" spans="1:19" x14ac:dyDescent="0.25">
      <c r="B118" s="262"/>
      <c r="D118" s="47">
        <v>2</v>
      </c>
      <c r="E118" s="49" t="s">
        <v>176</v>
      </c>
      <c r="I118" s="83" t="s">
        <v>144</v>
      </c>
      <c r="J118" s="452" t="s">
        <v>313</v>
      </c>
      <c r="K118" s="51"/>
      <c r="L118" s="54"/>
      <c r="M118" s="82"/>
      <c r="Q118" s="56"/>
      <c r="R118" s="56"/>
      <c r="S118" s="22"/>
    </row>
    <row r="119" spans="1:19" x14ac:dyDescent="0.25">
      <c r="B119" s="262"/>
      <c r="C119" s="51"/>
      <c r="D119" s="82"/>
      <c r="E119" s="51"/>
      <c r="F119" s="51"/>
      <c r="G119" s="51"/>
      <c r="H119" s="51"/>
      <c r="I119" s="51"/>
      <c r="J119" s="51"/>
      <c r="K119" s="51"/>
      <c r="L119" s="54"/>
      <c r="M119" s="82"/>
      <c r="N119" s="56"/>
      <c r="O119" s="56"/>
      <c r="P119" s="56"/>
      <c r="Q119" s="56"/>
      <c r="R119" s="56"/>
      <c r="S119" s="22"/>
    </row>
    <row r="120" spans="1:19" s="67" customFormat="1" x14ac:dyDescent="0.25">
      <c r="B120" s="262">
        <f>B116+0.01</f>
        <v>14.059999999999999</v>
      </c>
      <c r="C120" s="125" t="s">
        <v>595</v>
      </c>
      <c r="D120" s="527"/>
      <c r="E120" s="116"/>
      <c r="F120" s="116"/>
      <c r="G120" s="116"/>
      <c r="H120" s="116"/>
      <c r="I120" s="116"/>
      <c r="J120" s="116"/>
      <c r="K120" s="116"/>
      <c r="L120" s="116"/>
      <c r="M120" s="116"/>
      <c r="N120" s="116"/>
      <c r="O120" s="116"/>
      <c r="P120" s="116"/>
      <c r="Q120" s="116"/>
      <c r="R120" s="116"/>
    </row>
    <row r="121" spans="1:19" x14ac:dyDescent="0.25">
      <c r="A121" s="126"/>
      <c r="B121" s="269"/>
      <c r="C121" s="45"/>
      <c r="D121" s="47">
        <v>1</v>
      </c>
      <c r="E121" s="44" t="s">
        <v>523</v>
      </c>
      <c r="F121" s="50"/>
      <c r="G121" s="50"/>
      <c r="H121" s="50"/>
      <c r="I121" s="83" t="s">
        <v>144</v>
      </c>
      <c r="J121" s="502">
        <f>B127</f>
        <v>14.069999999999999</v>
      </c>
      <c r="K121" s="83"/>
      <c r="L121" s="50"/>
      <c r="M121" s="48"/>
      <c r="N121" s="48"/>
      <c r="O121" s="48"/>
      <c r="P121" s="48"/>
      <c r="Q121" s="48"/>
      <c r="R121" s="48"/>
      <c r="S121" s="9"/>
    </row>
    <row r="122" spans="1:19" x14ac:dyDescent="0.25">
      <c r="B122" s="269"/>
      <c r="C122" s="45"/>
      <c r="D122" s="47">
        <v>2</v>
      </c>
      <c r="E122" s="44" t="s">
        <v>524</v>
      </c>
      <c r="F122" s="50"/>
      <c r="G122" s="50"/>
      <c r="H122" s="50"/>
      <c r="I122" s="83" t="s">
        <v>144</v>
      </c>
      <c r="J122" s="502">
        <f>B127</f>
        <v>14.069999999999999</v>
      </c>
      <c r="K122" s="83"/>
      <c r="L122" s="50"/>
      <c r="M122" s="48"/>
      <c r="N122" s="48"/>
      <c r="O122" s="48"/>
      <c r="P122" s="48"/>
      <c r="Q122" s="48"/>
      <c r="R122" s="48"/>
      <c r="S122" s="9"/>
    </row>
    <row r="123" spans="1:19" x14ac:dyDescent="0.25">
      <c r="B123" s="269"/>
      <c r="C123" s="45"/>
      <c r="D123" s="47">
        <v>3</v>
      </c>
      <c r="E123" s="44" t="s">
        <v>525</v>
      </c>
      <c r="F123" s="50"/>
      <c r="G123" s="50"/>
      <c r="H123" s="50"/>
      <c r="I123" s="83" t="s">
        <v>144</v>
      </c>
      <c r="J123" s="451" t="s">
        <v>313</v>
      </c>
      <c r="K123" s="83"/>
      <c r="L123" s="50"/>
      <c r="M123" s="48"/>
      <c r="N123" s="48"/>
      <c r="O123" s="48"/>
      <c r="P123" s="48"/>
      <c r="Q123" s="48"/>
      <c r="R123" s="48"/>
      <c r="S123" s="9"/>
    </row>
    <row r="124" spans="1:19" x14ac:dyDescent="0.25">
      <c r="B124" s="269"/>
      <c r="C124" s="45"/>
      <c r="D124" s="47">
        <v>4</v>
      </c>
      <c r="E124" s="44" t="s">
        <v>526</v>
      </c>
      <c r="F124" s="50"/>
      <c r="G124" s="50"/>
      <c r="H124" s="50"/>
      <c r="I124" s="83" t="s">
        <v>144</v>
      </c>
      <c r="J124" s="502">
        <f>B166</f>
        <v>14.079999999999998</v>
      </c>
      <c r="K124" s="83"/>
      <c r="L124" s="50"/>
      <c r="M124" s="48"/>
      <c r="N124" s="48"/>
      <c r="O124" s="48"/>
      <c r="P124" s="48"/>
      <c r="Q124" s="48"/>
      <c r="R124" s="48"/>
      <c r="S124" s="9"/>
    </row>
    <row r="125" spans="1:19" x14ac:dyDescent="0.25">
      <c r="B125" s="269"/>
      <c r="C125" s="45"/>
      <c r="D125" s="47">
        <v>5</v>
      </c>
      <c r="E125" s="44" t="s">
        <v>527</v>
      </c>
      <c r="F125" s="50"/>
      <c r="G125" s="50"/>
      <c r="H125" s="50"/>
      <c r="I125" s="83" t="s">
        <v>144</v>
      </c>
      <c r="J125" s="502">
        <f>B166</f>
        <v>14.079999999999998</v>
      </c>
      <c r="K125" s="83"/>
      <c r="L125" s="50"/>
      <c r="M125" s="48"/>
      <c r="N125" s="48"/>
      <c r="O125" s="48"/>
      <c r="P125" s="48"/>
      <c r="Q125" s="48"/>
      <c r="R125" s="48"/>
      <c r="S125" s="9"/>
    </row>
    <row r="126" spans="1:19" x14ac:dyDescent="0.25">
      <c r="B126" s="269"/>
      <c r="D126" s="56"/>
      <c r="E126" s="50"/>
      <c r="F126" s="50"/>
      <c r="G126" s="50"/>
      <c r="H126" s="50"/>
      <c r="I126" s="50"/>
      <c r="J126" s="50"/>
      <c r="K126" s="50"/>
      <c r="L126" s="50"/>
      <c r="M126" s="48"/>
      <c r="N126" s="48"/>
      <c r="O126" s="48"/>
      <c r="P126" s="48"/>
      <c r="Q126" s="48"/>
      <c r="R126" s="48"/>
      <c r="S126" s="9"/>
    </row>
    <row r="127" spans="1:19" x14ac:dyDescent="0.25">
      <c r="B127" s="41">
        <f>B120+0.01</f>
        <v>14.069999999999999</v>
      </c>
      <c r="C127" s="45" t="s">
        <v>531</v>
      </c>
      <c r="D127" s="82"/>
      <c r="E127" s="51"/>
      <c r="F127" s="51"/>
      <c r="G127" s="51"/>
      <c r="H127" s="51"/>
      <c r="I127" s="51"/>
      <c r="J127" s="51"/>
      <c r="K127" s="51"/>
      <c r="L127" s="51"/>
      <c r="M127" s="52"/>
      <c r="N127" s="52"/>
      <c r="O127" s="53"/>
      <c r="P127" s="52"/>
      <c r="Q127" s="52"/>
      <c r="R127" s="52"/>
      <c r="S127" s="9"/>
    </row>
    <row r="128" spans="1:19" x14ac:dyDescent="0.25">
      <c r="B128" s="41"/>
      <c r="D128" s="384" t="s">
        <v>147</v>
      </c>
      <c r="E128" s="45" t="s">
        <v>532</v>
      </c>
      <c r="F128" s="49"/>
      <c r="G128" s="49"/>
      <c r="H128" s="49"/>
      <c r="I128" s="49"/>
      <c r="J128" s="57"/>
      <c r="K128" s="58"/>
      <c r="L128" s="49"/>
      <c r="M128" s="54"/>
      <c r="N128" s="55"/>
      <c r="O128" s="59"/>
      <c r="P128" s="59"/>
      <c r="Q128" s="60"/>
      <c r="R128" s="55"/>
      <c r="S128" s="9"/>
    </row>
    <row r="129" spans="2:19" x14ac:dyDescent="0.25">
      <c r="B129" s="41"/>
      <c r="D129" s="384"/>
      <c r="E129" s="45">
        <v>1</v>
      </c>
      <c r="F129" s="49" t="s">
        <v>143</v>
      </c>
      <c r="G129" s="49"/>
      <c r="H129" s="49"/>
      <c r="I129" s="49"/>
      <c r="J129" s="57"/>
      <c r="K129" s="58"/>
      <c r="L129" s="49"/>
      <c r="M129" s="54"/>
      <c r="N129" s="55"/>
      <c r="O129" s="59"/>
      <c r="P129" s="59"/>
      <c r="Q129" s="60"/>
      <c r="R129" s="55"/>
      <c r="S129" s="9"/>
    </row>
    <row r="130" spans="2:19" x14ac:dyDescent="0.25">
      <c r="B130" s="41"/>
      <c r="D130" s="384"/>
      <c r="E130" s="45">
        <v>2</v>
      </c>
      <c r="F130" s="49" t="s">
        <v>176</v>
      </c>
      <c r="G130" s="49"/>
      <c r="H130" s="49"/>
      <c r="I130" s="49"/>
      <c r="J130" s="57"/>
      <c r="K130" s="58"/>
      <c r="L130" s="49"/>
      <c r="M130" s="54"/>
      <c r="N130" s="55"/>
      <c r="O130" s="59"/>
      <c r="P130" s="59"/>
      <c r="Q130" s="60"/>
      <c r="R130" s="55"/>
      <c r="S130" s="9"/>
    </row>
    <row r="131" spans="2:19" x14ac:dyDescent="0.25">
      <c r="B131" s="41"/>
      <c r="D131" s="384"/>
      <c r="E131" s="45">
        <v>98</v>
      </c>
      <c r="F131" s="49" t="s">
        <v>516</v>
      </c>
      <c r="G131" s="49"/>
      <c r="H131" s="49"/>
      <c r="I131" s="49"/>
      <c r="J131" s="57"/>
      <c r="K131" s="58"/>
      <c r="L131" s="49"/>
      <c r="M131" s="54"/>
      <c r="N131" s="55"/>
      <c r="O131" s="59"/>
      <c r="P131" s="59"/>
      <c r="Q131" s="60"/>
      <c r="R131" s="55"/>
      <c r="S131" s="9"/>
    </row>
    <row r="132" spans="2:19" x14ac:dyDescent="0.25">
      <c r="B132" s="41"/>
      <c r="D132" s="384" t="s">
        <v>161</v>
      </c>
      <c r="E132" s="45" t="s">
        <v>533</v>
      </c>
      <c r="F132" s="49"/>
      <c r="G132" s="49"/>
      <c r="H132" s="49"/>
      <c r="I132" s="49"/>
      <c r="J132" s="57"/>
      <c r="K132" s="58"/>
      <c r="L132" s="49"/>
      <c r="M132" s="54"/>
      <c r="N132" s="55"/>
      <c r="O132" s="59"/>
      <c r="P132" s="59"/>
      <c r="Q132" s="60"/>
      <c r="R132" s="55"/>
      <c r="S132" s="9"/>
    </row>
    <row r="133" spans="2:19" x14ac:dyDescent="0.25">
      <c r="B133" s="41"/>
      <c r="D133" s="384"/>
      <c r="E133" s="45">
        <v>1</v>
      </c>
      <c r="F133" s="49" t="s">
        <v>143</v>
      </c>
      <c r="G133" s="49"/>
      <c r="H133" s="49"/>
      <c r="I133" s="49"/>
      <c r="J133" s="57"/>
      <c r="K133" s="58"/>
      <c r="L133" s="49"/>
      <c r="M133" s="54"/>
      <c r="N133" s="55"/>
      <c r="O133" s="59"/>
      <c r="P133" s="59"/>
      <c r="Q133" s="60"/>
      <c r="R133" s="55"/>
      <c r="S133" s="9"/>
    </row>
    <row r="134" spans="2:19" x14ac:dyDescent="0.25">
      <c r="B134" s="41"/>
      <c r="D134" s="384"/>
      <c r="E134" s="45">
        <v>2</v>
      </c>
      <c r="F134" s="49" t="s">
        <v>176</v>
      </c>
      <c r="G134" s="49"/>
      <c r="H134" s="49"/>
      <c r="I134" s="49"/>
      <c r="J134" s="57"/>
      <c r="K134" s="58"/>
      <c r="L134" s="49"/>
      <c r="M134" s="54"/>
      <c r="N134" s="55"/>
      <c r="O134" s="59"/>
      <c r="P134" s="59"/>
      <c r="Q134" s="60"/>
      <c r="R134" s="55"/>
      <c r="S134" s="9"/>
    </row>
    <row r="135" spans="2:19" x14ac:dyDescent="0.25">
      <c r="B135" s="41"/>
      <c r="D135" s="384"/>
      <c r="E135" s="45">
        <v>98</v>
      </c>
      <c r="F135" s="49" t="s">
        <v>516</v>
      </c>
      <c r="G135" s="49"/>
      <c r="H135" s="49"/>
      <c r="I135" s="49"/>
      <c r="J135" s="57"/>
      <c r="K135" s="58"/>
      <c r="L135" s="49"/>
      <c r="M135" s="54"/>
      <c r="N135" s="55"/>
      <c r="O135" s="59"/>
      <c r="P135" s="59"/>
      <c r="Q135" s="60"/>
      <c r="R135" s="55"/>
      <c r="S135" s="9"/>
    </row>
    <row r="136" spans="2:19" x14ac:dyDescent="0.25">
      <c r="B136" s="41"/>
      <c r="D136" s="384" t="s">
        <v>166</v>
      </c>
      <c r="E136" s="45" t="s">
        <v>534</v>
      </c>
      <c r="F136" s="49"/>
      <c r="G136" s="49"/>
      <c r="H136" s="49"/>
      <c r="I136" s="49"/>
      <c r="J136" s="57"/>
      <c r="K136" s="58"/>
      <c r="L136" s="49"/>
      <c r="M136" s="54"/>
      <c r="N136" s="55"/>
      <c r="O136" s="59"/>
      <c r="P136" s="59"/>
      <c r="Q136" s="60"/>
      <c r="R136" s="55"/>
      <c r="S136" s="9"/>
    </row>
    <row r="137" spans="2:19" x14ac:dyDescent="0.25">
      <c r="B137" s="41"/>
      <c r="D137" s="384"/>
      <c r="E137" s="45">
        <v>1</v>
      </c>
      <c r="F137" s="49" t="s">
        <v>143</v>
      </c>
      <c r="G137" s="49"/>
      <c r="H137" s="49"/>
      <c r="I137" s="49"/>
      <c r="J137" s="57"/>
      <c r="K137" s="58"/>
      <c r="L137" s="49"/>
      <c r="M137" s="54"/>
      <c r="N137" s="55"/>
      <c r="O137" s="59"/>
      <c r="P137" s="59"/>
      <c r="Q137" s="60"/>
      <c r="R137" s="55"/>
      <c r="S137" s="9"/>
    </row>
    <row r="138" spans="2:19" x14ac:dyDescent="0.25">
      <c r="B138" s="41"/>
      <c r="D138" s="384"/>
      <c r="E138" s="45">
        <v>2</v>
      </c>
      <c r="F138" s="49" t="s">
        <v>176</v>
      </c>
      <c r="G138" s="49"/>
      <c r="H138" s="49"/>
      <c r="I138" s="49"/>
      <c r="J138" s="57"/>
      <c r="K138" s="58"/>
      <c r="L138" s="49"/>
      <c r="M138" s="54"/>
      <c r="N138" s="55"/>
      <c r="O138" s="59"/>
      <c r="P138" s="59"/>
      <c r="Q138" s="60"/>
      <c r="R138" s="55"/>
      <c r="S138" s="9"/>
    </row>
    <row r="139" spans="2:19" x14ac:dyDescent="0.25">
      <c r="B139" s="41"/>
      <c r="D139" s="384"/>
      <c r="E139" s="45">
        <v>98</v>
      </c>
      <c r="F139" s="49" t="s">
        <v>516</v>
      </c>
      <c r="G139" s="49"/>
      <c r="H139" s="49"/>
      <c r="I139" s="49"/>
      <c r="J139" s="57"/>
      <c r="K139" s="58"/>
      <c r="L139" s="49"/>
      <c r="M139" s="54"/>
      <c r="N139" s="55"/>
      <c r="O139" s="59"/>
      <c r="P139" s="59"/>
      <c r="Q139" s="60"/>
      <c r="R139" s="55"/>
      <c r="S139" s="9"/>
    </row>
    <row r="140" spans="2:19" x14ac:dyDescent="0.25">
      <c r="B140" s="41"/>
      <c r="D140" s="384" t="s">
        <v>343</v>
      </c>
      <c r="E140" s="45" t="s">
        <v>535</v>
      </c>
      <c r="F140" s="45"/>
      <c r="G140" s="45"/>
      <c r="H140" s="45"/>
      <c r="I140" s="45"/>
      <c r="J140" s="49"/>
      <c r="K140" s="63"/>
      <c r="L140" s="45"/>
      <c r="M140" s="54"/>
      <c r="N140" s="55"/>
      <c r="O140" s="59"/>
      <c r="P140" s="59"/>
      <c r="Q140" s="60"/>
      <c r="R140" s="55"/>
      <c r="S140" s="9"/>
    </row>
    <row r="141" spans="2:19" x14ac:dyDescent="0.25">
      <c r="B141" s="41"/>
      <c r="D141" s="384"/>
      <c r="E141" s="45">
        <v>1</v>
      </c>
      <c r="F141" s="49" t="s">
        <v>143</v>
      </c>
      <c r="G141" s="49"/>
      <c r="H141" s="49"/>
      <c r="I141" s="49"/>
      <c r="J141" s="49"/>
      <c r="K141" s="58"/>
      <c r="L141" s="49"/>
      <c r="M141" s="54"/>
      <c r="N141" s="55"/>
      <c r="O141" s="59"/>
      <c r="P141" s="59"/>
      <c r="Q141" s="60"/>
      <c r="R141" s="55"/>
      <c r="S141" s="9"/>
    </row>
    <row r="142" spans="2:19" x14ac:dyDescent="0.25">
      <c r="B142" s="41"/>
      <c r="D142" s="384"/>
      <c r="E142" s="45">
        <v>2</v>
      </c>
      <c r="F142" s="49" t="s">
        <v>176</v>
      </c>
      <c r="G142" s="49"/>
      <c r="H142" s="49"/>
      <c r="I142" s="49"/>
      <c r="J142" s="49"/>
      <c r="K142" s="58"/>
      <c r="L142" s="49"/>
      <c r="M142" s="54"/>
      <c r="N142" s="55"/>
      <c r="O142" s="59"/>
      <c r="P142" s="59"/>
      <c r="Q142" s="60"/>
      <c r="R142" s="55"/>
      <c r="S142" s="9"/>
    </row>
    <row r="143" spans="2:19" x14ac:dyDescent="0.25">
      <c r="B143" s="41"/>
      <c r="D143" s="384"/>
      <c r="E143" s="45">
        <v>98</v>
      </c>
      <c r="F143" s="49" t="s">
        <v>516</v>
      </c>
      <c r="G143" s="49"/>
      <c r="H143" s="49"/>
      <c r="I143" s="49"/>
      <c r="J143" s="49"/>
      <c r="K143" s="58"/>
      <c r="L143" s="49"/>
      <c r="M143" s="54"/>
      <c r="N143" s="55"/>
      <c r="O143" s="59"/>
      <c r="P143" s="59"/>
      <c r="Q143" s="60"/>
      <c r="R143" s="55"/>
      <c r="S143" s="9"/>
    </row>
    <row r="144" spans="2:19" x14ac:dyDescent="0.25">
      <c r="B144" s="41"/>
      <c r="D144" s="384" t="s">
        <v>345</v>
      </c>
      <c r="E144" s="44" t="s">
        <v>536</v>
      </c>
      <c r="F144" s="44"/>
      <c r="G144" s="44"/>
      <c r="H144" s="44"/>
      <c r="I144" s="44"/>
      <c r="J144" s="45"/>
      <c r="K144" s="63"/>
      <c r="L144" s="45"/>
      <c r="M144" s="54"/>
      <c r="N144" s="55"/>
      <c r="O144" s="59"/>
      <c r="P144" s="59"/>
      <c r="Q144" s="60"/>
      <c r="R144" s="55"/>
      <c r="S144" s="9"/>
    </row>
    <row r="145" spans="2:19" x14ac:dyDescent="0.25">
      <c r="B145" s="41"/>
      <c r="D145" s="384"/>
      <c r="E145" s="45">
        <v>1</v>
      </c>
      <c r="F145" s="49" t="s">
        <v>143</v>
      </c>
      <c r="G145" s="49"/>
      <c r="H145" s="49"/>
      <c r="I145" s="49"/>
      <c r="J145" s="49"/>
      <c r="K145" s="58"/>
      <c r="L145" s="49"/>
      <c r="M145" s="54"/>
      <c r="N145" s="55"/>
      <c r="O145" s="59"/>
      <c r="P145" s="59"/>
      <c r="Q145" s="60"/>
      <c r="R145" s="55"/>
      <c r="S145" s="9"/>
    </row>
    <row r="146" spans="2:19" x14ac:dyDescent="0.25">
      <c r="B146" s="41"/>
      <c r="D146" s="384"/>
      <c r="E146" s="45">
        <v>2</v>
      </c>
      <c r="F146" s="49" t="s">
        <v>176</v>
      </c>
      <c r="G146" s="49"/>
      <c r="H146" s="49"/>
      <c r="I146" s="49"/>
      <c r="J146" s="49"/>
      <c r="K146" s="58"/>
      <c r="L146" s="49"/>
      <c r="M146" s="54"/>
      <c r="N146" s="55"/>
      <c r="O146" s="59"/>
      <c r="P146" s="59"/>
      <c r="Q146" s="60"/>
      <c r="R146" s="55"/>
      <c r="S146" s="9"/>
    </row>
    <row r="147" spans="2:19" x14ac:dyDescent="0.25">
      <c r="B147" s="41"/>
      <c r="D147" s="384"/>
      <c r="E147" s="45">
        <v>98</v>
      </c>
      <c r="F147" s="49" t="s">
        <v>516</v>
      </c>
      <c r="G147" s="49"/>
      <c r="H147" s="49"/>
      <c r="I147" s="49"/>
      <c r="J147" s="49"/>
      <c r="K147" s="58"/>
      <c r="L147" s="49"/>
      <c r="M147" s="54"/>
      <c r="N147" s="55"/>
      <c r="O147" s="59"/>
      <c r="P147" s="59"/>
      <c r="Q147" s="60"/>
      <c r="R147" s="55"/>
      <c r="S147" s="9"/>
    </row>
    <row r="148" spans="2:19" x14ac:dyDescent="0.25">
      <c r="B148" s="41"/>
      <c r="D148" s="384" t="s">
        <v>347</v>
      </c>
      <c r="E148" s="45" t="s">
        <v>537</v>
      </c>
      <c r="F148" s="45"/>
      <c r="G148" s="45"/>
      <c r="H148" s="45"/>
      <c r="I148" s="45"/>
      <c r="J148" s="45"/>
      <c r="K148" s="63"/>
      <c r="L148" s="45"/>
      <c r="M148" s="54"/>
      <c r="N148" s="55"/>
      <c r="O148" s="59"/>
      <c r="P148" s="59"/>
      <c r="Q148" s="60"/>
      <c r="R148" s="55"/>
      <c r="S148" s="9"/>
    </row>
    <row r="149" spans="2:19" x14ac:dyDescent="0.25">
      <c r="B149" s="41"/>
      <c r="D149" s="384"/>
      <c r="E149" s="45">
        <v>1</v>
      </c>
      <c r="F149" s="49" t="s">
        <v>143</v>
      </c>
      <c r="G149" s="49"/>
      <c r="H149" s="49"/>
      <c r="I149" s="49"/>
      <c r="J149" s="49"/>
      <c r="K149" s="58"/>
      <c r="L149" s="49"/>
      <c r="M149" s="54"/>
      <c r="N149" s="55"/>
      <c r="O149" s="59"/>
      <c r="P149" s="59"/>
      <c r="Q149" s="60"/>
      <c r="R149" s="55"/>
      <c r="S149" s="9"/>
    </row>
    <row r="150" spans="2:19" x14ac:dyDescent="0.25">
      <c r="B150" s="41"/>
      <c r="D150" s="384"/>
      <c r="E150" s="45">
        <v>2</v>
      </c>
      <c r="F150" s="49" t="s">
        <v>176</v>
      </c>
      <c r="G150" s="49"/>
      <c r="H150" s="49"/>
      <c r="I150" s="49"/>
      <c r="J150" s="49"/>
      <c r="K150" s="58"/>
      <c r="L150" s="49"/>
      <c r="M150" s="54"/>
      <c r="N150" s="55"/>
      <c r="O150" s="59"/>
      <c r="P150" s="59"/>
      <c r="Q150" s="60"/>
      <c r="R150" s="55"/>
      <c r="S150" s="9"/>
    </row>
    <row r="151" spans="2:19" x14ac:dyDescent="0.25">
      <c r="B151" s="41"/>
      <c r="D151" s="384"/>
      <c r="E151" s="45">
        <v>98</v>
      </c>
      <c r="F151" s="49" t="s">
        <v>516</v>
      </c>
      <c r="G151" s="49"/>
      <c r="H151" s="49"/>
      <c r="I151" s="49"/>
      <c r="J151" s="49"/>
      <c r="K151" s="58"/>
      <c r="L151" s="49"/>
      <c r="M151" s="54"/>
      <c r="N151" s="55"/>
      <c r="O151" s="59"/>
      <c r="P151" s="59"/>
      <c r="Q151" s="60"/>
      <c r="R151" s="55"/>
      <c r="S151" s="9"/>
    </row>
    <row r="152" spans="2:19" x14ac:dyDescent="0.25">
      <c r="B152" s="41"/>
      <c r="D152" s="384" t="s">
        <v>349</v>
      </c>
      <c r="E152" s="45" t="s">
        <v>538</v>
      </c>
      <c r="F152" s="45"/>
      <c r="G152" s="45"/>
      <c r="H152" s="45"/>
      <c r="I152" s="45"/>
      <c r="J152" s="45"/>
      <c r="K152" s="63"/>
      <c r="L152" s="45"/>
      <c r="M152" s="54"/>
      <c r="N152" s="55"/>
      <c r="O152" s="59"/>
      <c r="P152" s="59"/>
      <c r="Q152" s="60"/>
      <c r="R152" s="55"/>
      <c r="S152" s="9"/>
    </row>
    <row r="153" spans="2:19" x14ac:dyDescent="0.25">
      <c r="B153" s="41"/>
      <c r="D153" s="384"/>
      <c r="E153" s="45">
        <v>1</v>
      </c>
      <c r="F153" s="49" t="s">
        <v>143</v>
      </c>
      <c r="G153" s="49"/>
      <c r="H153" s="49"/>
      <c r="I153" s="49"/>
      <c r="J153" s="49"/>
      <c r="K153" s="58"/>
      <c r="L153" s="49"/>
      <c r="M153" s="54"/>
      <c r="N153" s="55"/>
      <c r="O153" s="59"/>
      <c r="P153" s="59"/>
      <c r="Q153" s="60"/>
      <c r="R153" s="55"/>
      <c r="S153" s="9"/>
    </row>
    <row r="154" spans="2:19" x14ac:dyDescent="0.25">
      <c r="B154" s="41"/>
      <c r="D154" s="384"/>
      <c r="E154" s="45">
        <v>2</v>
      </c>
      <c r="F154" s="49" t="s">
        <v>176</v>
      </c>
      <c r="G154" s="49"/>
      <c r="H154" s="49"/>
      <c r="I154" s="49"/>
      <c r="J154" s="49"/>
      <c r="K154" s="58"/>
      <c r="L154" s="49"/>
      <c r="M154" s="54"/>
      <c r="N154" s="55"/>
      <c r="O154" s="59"/>
      <c r="P154" s="59"/>
      <c r="Q154" s="60"/>
      <c r="R154" s="55"/>
      <c r="S154" s="9"/>
    </row>
    <row r="155" spans="2:19" x14ac:dyDescent="0.25">
      <c r="B155" s="41"/>
      <c r="D155" s="384"/>
      <c r="E155" s="45">
        <v>98</v>
      </c>
      <c r="F155" s="49" t="s">
        <v>516</v>
      </c>
      <c r="G155" s="49"/>
      <c r="H155" s="49"/>
      <c r="I155" s="49"/>
      <c r="J155" s="49"/>
      <c r="K155" s="58"/>
      <c r="L155" s="49"/>
      <c r="M155" s="54"/>
      <c r="N155" s="55"/>
      <c r="O155" s="59"/>
      <c r="P155" s="59"/>
      <c r="Q155" s="60"/>
      <c r="R155" s="55"/>
      <c r="S155" s="9"/>
    </row>
    <row r="156" spans="2:19" x14ac:dyDescent="0.25">
      <c r="B156" s="41"/>
      <c r="D156" s="384" t="s">
        <v>433</v>
      </c>
      <c r="E156" s="44" t="s">
        <v>539</v>
      </c>
      <c r="F156" s="42"/>
      <c r="G156" s="42"/>
      <c r="H156" s="42"/>
      <c r="I156" s="42"/>
      <c r="J156" s="45"/>
      <c r="K156" s="63"/>
      <c r="L156" s="45"/>
      <c r="M156" s="54"/>
      <c r="N156" s="55"/>
      <c r="O156" s="59"/>
      <c r="P156" s="59"/>
      <c r="Q156" s="60"/>
      <c r="R156" s="55"/>
      <c r="S156" s="9"/>
    </row>
    <row r="157" spans="2:19" x14ac:dyDescent="0.25">
      <c r="B157" s="41"/>
      <c r="D157" s="384"/>
      <c r="E157" s="45">
        <v>1</v>
      </c>
      <c r="F157" s="49" t="s">
        <v>143</v>
      </c>
      <c r="G157" s="49"/>
      <c r="H157" s="49"/>
      <c r="I157" s="49"/>
      <c r="J157" s="49"/>
      <c r="K157" s="58"/>
      <c r="L157" s="49"/>
      <c r="M157" s="54"/>
      <c r="N157" s="55"/>
      <c r="O157" s="59"/>
      <c r="P157" s="59"/>
      <c r="Q157" s="60"/>
      <c r="R157" s="55"/>
      <c r="S157" s="9"/>
    </row>
    <row r="158" spans="2:19" x14ac:dyDescent="0.25">
      <c r="B158" s="41"/>
      <c r="D158" s="384"/>
      <c r="E158" s="45">
        <v>2</v>
      </c>
      <c r="F158" s="49" t="s">
        <v>176</v>
      </c>
      <c r="G158" s="49"/>
      <c r="H158" s="49"/>
      <c r="I158" s="49"/>
      <c r="J158" s="49"/>
      <c r="K158" s="58"/>
      <c r="L158" s="49"/>
      <c r="M158" s="54"/>
      <c r="N158" s="55"/>
      <c r="O158" s="59"/>
      <c r="P158" s="59"/>
      <c r="Q158" s="60"/>
      <c r="R158" s="55"/>
      <c r="S158" s="9"/>
    </row>
    <row r="159" spans="2:19" x14ac:dyDescent="0.25">
      <c r="B159" s="41"/>
      <c r="D159" s="384"/>
      <c r="E159" s="45">
        <v>98</v>
      </c>
      <c r="F159" s="49" t="s">
        <v>516</v>
      </c>
      <c r="G159" s="49"/>
      <c r="H159" s="49"/>
      <c r="I159" s="49"/>
      <c r="J159" s="49"/>
      <c r="K159" s="58"/>
      <c r="L159" s="49"/>
      <c r="M159" s="54"/>
      <c r="N159" s="55"/>
      <c r="O159" s="59"/>
      <c r="P159" s="59"/>
      <c r="Q159" s="60"/>
      <c r="R159" s="55"/>
      <c r="S159" s="9"/>
    </row>
    <row r="160" spans="2:19" x14ac:dyDescent="0.25">
      <c r="B160" s="41"/>
      <c r="D160" s="384" t="s">
        <v>438</v>
      </c>
      <c r="E160" s="44" t="s">
        <v>540</v>
      </c>
      <c r="F160" s="44"/>
      <c r="G160" s="44"/>
      <c r="H160" s="44"/>
      <c r="I160" s="44"/>
      <c r="J160" s="45"/>
      <c r="K160" s="63"/>
      <c r="L160" s="45"/>
      <c r="M160" s="54"/>
      <c r="N160" s="55"/>
      <c r="O160" s="59"/>
      <c r="P160" s="59"/>
      <c r="Q160" s="60"/>
      <c r="R160" s="55"/>
      <c r="S160" s="9"/>
    </row>
    <row r="161" spans="2:19" x14ac:dyDescent="0.25">
      <c r="B161" s="41"/>
      <c r="D161" s="384"/>
      <c r="E161" s="45">
        <v>1</v>
      </c>
      <c r="F161" s="49" t="s">
        <v>143</v>
      </c>
      <c r="G161" s="49"/>
      <c r="H161" s="49"/>
      <c r="I161" s="49"/>
      <c r="J161" s="49"/>
      <c r="K161" s="58"/>
      <c r="L161" s="49"/>
      <c r="M161" s="54"/>
      <c r="N161" s="55"/>
      <c r="O161" s="59"/>
      <c r="P161" s="59"/>
      <c r="Q161" s="60"/>
      <c r="R161" s="55"/>
      <c r="S161" s="9"/>
    </row>
    <row r="162" spans="2:19" x14ac:dyDescent="0.25">
      <c r="B162" s="41"/>
      <c r="D162" s="384"/>
      <c r="E162" s="45">
        <v>2</v>
      </c>
      <c r="F162" s="49" t="s">
        <v>176</v>
      </c>
      <c r="G162" s="49"/>
      <c r="H162" s="49"/>
      <c r="I162" s="49"/>
      <c r="J162" s="49"/>
      <c r="K162" s="58"/>
      <c r="L162" s="49"/>
      <c r="M162" s="54"/>
      <c r="N162" s="55"/>
      <c r="O162" s="59"/>
      <c r="P162" s="59"/>
      <c r="Q162" s="60"/>
      <c r="R162" s="55"/>
      <c r="S162" s="9"/>
    </row>
    <row r="163" spans="2:19" x14ac:dyDescent="0.25">
      <c r="B163" s="41"/>
      <c r="D163" s="384"/>
      <c r="E163" s="45">
        <v>98</v>
      </c>
      <c r="F163" s="49" t="s">
        <v>516</v>
      </c>
      <c r="G163" s="49"/>
      <c r="H163" s="49"/>
      <c r="I163" s="49"/>
      <c r="J163" s="49"/>
      <c r="K163" s="58"/>
      <c r="L163" s="49"/>
      <c r="M163" s="54"/>
      <c r="N163" s="55"/>
      <c r="O163" s="59"/>
      <c r="P163" s="59"/>
      <c r="Q163" s="60"/>
      <c r="R163" s="55"/>
      <c r="S163" s="9"/>
    </row>
    <row r="164" spans="2:19" x14ac:dyDescent="0.25">
      <c r="B164" s="62"/>
      <c r="C164" s="62"/>
      <c r="D164" s="441" t="s">
        <v>288</v>
      </c>
      <c r="E164" s="380"/>
      <c r="F164" s="392"/>
      <c r="G164" s="392"/>
      <c r="H164" s="392"/>
      <c r="I164" s="49"/>
      <c r="S164" s="9"/>
    </row>
    <row r="165" spans="2:19" x14ac:dyDescent="0.25">
      <c r="B165" s="62"/>
      <c r="C165" s="62"/>
      <c r="J165" s="49"/>
      <c r="K165" s="58"/>
      <c r="L165" s="49"/>
      <c r="M165" s="54"/>
      <c r="N165" s="55"/>
      <c r="O165" s="59"/>
      <c r="P165" s="59"/>
      <c r="Q165" s="60"/>
      <c r="R165" s="55"/>
      <c r="S165" s="9"/>
    </row>
    <row r="166" spans="2:19" x14ac:dyDescent="0.25">
      <c r="B166" s="41">
        <f>B127+0.01</f>
        <v>14.079999999999998</v>
      </c>
      <c r="C166" s="45" t="s">
        <v>531</v>
      </c>
      <c r="D166" s="47"/>
      <c r="E166" s="45"/>
      <c r="F166" s="45"/>
      <c r="G166" s="45"/>
      <c r="H166" s="45"/>
      <c r="I166" s="45"/>
      <c r="J166" s="45"/>
      <c r="K166" s="45"/>
      <c r="L166" s="45"/>
      <c r="M166" s="54"/>
      <c r="N166" s="55"/>
      <c r="O166" s="53"/>
      <c r="P166" s="55"/>
      <c r="Q166" s="55"/>
      <c r="R166" s="55"/>
      <c r="S166" s="9"/>
    </row>
    <row r="167" spans="2:19" x14ac:dyDescent="0.25">
      <c r="B167" s="9"/>
      <c r="C167" s="25"/>
      <c r="D167" s="384" t="s">
        <v>147</v>
      </c>
      <c r="E167" s="45" t="s">
        <v>541</v>
      </c>
      <c r="F167" s="45"/>
      <c r="G167" s="45"/>
      <c r="H167" s="45"/>
      <c r="I167" s="45"/>
      <c r="J167" s="45"/>
      <c r="K167" s="45"/>
      <c r="L167" s="57"/>
      <c r="M167" s="63"/>
      <c r="N167" s="54"/>
      <c r="O167" s="55"/>
      <c r="P167" s="59"/>
      <c r="Q167" s="59"/>
      <c r="R167" s="60"/>
      <c r="S167" s="55"/>
    </row>
    <row r="168" spans="2:19" x14ac:dyDescent="0.25">
      <c r="B168" s="9"/>
      <c r="C168" s="25"/>
      <c r="D168" s="384"/>
      <c r="E168" s="45">
        <v>1</v>
      </c>
      <c r="F168" s="49" t="s">
        <v>143</v>
      </c>
      <c r="G168" s="49"/>
      <c r="H168" s="49"/>
      <c r="I168" s="49"/>
      <c r="J168" s="49"/>
      <c r="K168" s="57"/>
      <c r="L168" s="58"/>
      <c r="M168" s="49"/>
      <c r="N168" s="54"/>
      <c r="O168" s="55"/>
      <c r="P168" s="59"/>
      <c r="Q168" s="59"/>
      <c r="R168" s="60"/>
      <c r="S168" s="55"/>
    </row>
    <row r="169" spans="2:19" x14ac:dyDescent="0.25">
      <c r="B169" s="9"/>
      <c r="C169" s="25"/>
      <c r="D169" s="384"/>
      <c r="E169" s="45">
        <v>2</v>
      </c>
      <c r="F169" s="49" t="s">
        <v>176</v>
      </c>
      <c r="G169" s="49"/>
      <c r="H169" s="49"/>
      <c r="I169" s="49"/>
      <c r="J169" s="49"/>
      <c r="K169" s="57"/>
      <c r="L169" s="58"/>
      <c r="M169" s="49"/>
      <c r="N169" s="54"/>
      <c r="O169" s="55"/>
      <c r="P169" s="59"/>
      <c r="Q169" s="59"/>
      <c r="R169" s="60"/>
      <c r="S169" s="55"/>
    </row>
    <row r="170" spans="2:19" x14ac:dyDescent="0.25">
      <c r="B170" s="9"/>
      <c r="C170" s="25"/>
      <c r="D170" s="384"/>
      <c r="E170" s="45">
        <v>98</v>
      </c>
      <c r="F170" s="49" t="s">
        <v>516</v>
      </c>
      <c r="G170" s="49"/>
      <c r="H170" s="49"/>
      <c r="I170" s="49"/>
      <c r="J170" s="49"/>
      <c r="K170" s="57"/>
      <c r="L170" s="58"/>
      <c r="M170" s="49"/>
      <c r="N170" s="54"/>
      <c r="O170" s="55"/>
      <c r="P170" s="59"/>
      <c r="Q170" s="59"/>
      <c r="R170" s="60"/>
      <c r="S170" s="55"/>
    </row>
    <row r="171" spans="2:19" x14ac:dyDescent="0.25">
      <c r="B171" s="9"/>
      <c r="C171" s="25"/>
      <c r="D171" s="384" t="s">
        <v>154</v>
      </c>
      <c r="E171" s="44" t="s">
        <v>542</v>
      </c>
      <c r="F171" s="42"/>
      <c r="G171" s="42"/>
      <c r="H171" s="42"/>
      <c r="I171" s="42"/>
      <c r="J171" s="42"/>
      <c r="K171" s="42"/>
      <c r="L171" s="57"/>
      <c r="M171" s="63"/>
      <c r="N171" s="54"/>
      <c r="O171" s="55"/>
      <c r="P171" s="59"/>
      <c r="Q171" s="59"/>
      <c r="R171" s="60"/>
      <c r="S171" s="55"/>
    </row>
    <row r="172" spans="2:19" x14ac:dyDescent="0.25">
      <c r="B172" s="9"/>
      <c r="C172" s="25"/>
      <c r="D172" s="384"/>
      <c r="E172" s="45">
        <v>1</v>
      </c>
      <c r="F172" s="49" t="s">
        <v>143</v>
      </c>
      <c r="G172" s="49"/>
      <c r="H172" s="49"/>
      <c r="I172" s="49"/>
      <c r="J172" s="49"/>
      <c r="K172" s="57"/>
      <c r="L172" s="58"/>
      <c r="M172" s="49"/>
      <c r="N172" s="54"/>
      <c r="O172" s="55"/>
      <c r="P172" s="59"/>
      <c r="Q172" s="59"/>
      <c r="R172" s="60"/>
      <c r="S172" s="55"/>
    </row>
    <row r="173" spans="2:19" x14ac:dyDescent="0.25">
      <c r="B173" s="9"/>
      <c r="C173" s="25"/>
      <c r="D173" s="384"/>
      <c r="E173" s="45">
        <v>2</v>
      </c>
      <c r="F173" s="49" t="s">
        <v>176</v>
      </c>
      <c r="G173" s="49"/>
      <c r="H173" s="49"/>
      <c r="I173" s="49"/>
      <c r="J173" s="49"/>
      <c r="K173" s="57"/>
      <c r="L173" s="58"/>
      <c r="M173" s="49"/>
      <c r="N173" s="54"/>
      <c r="O173" s="55"/>
      <c r="P173" s="59"/>
      <c r="Q173" s="59"/>
      <c r="R173" s="60"/>
      <c r="S173" s="55"/>
    </row>
    <row r="174" spans="2:19" x14ac:dyDescent="0.25">
      <c r="B174" s="9"/>
      <c r="C174" s="25"/>
      <c r="D174" s="384"/>
      <c r="E174" s="45">
        <v>98</v>
      </c>
      <c r="F174" s="49" t="s">
        <v>516</v>
      </c>
      <c r="G174" s="49"/>
      <c r="H174" s="49"/>
      <c r="I174" s="49"/>
      <c r="J174" s="49"/>
      <c r="K174" s="57"/>
      <c r="L174" s="58"/>
      <c r="M174" s="49"/>
      <c r="N174" s="54"/>
      <c r="O174" s="55"/>
      <c r="P174" s="59"/>
      <c r="Q174" s="59"/>
      <c r="R174" s="60"/>
      <c r="S174" s="55"/>
    </row>
    <row r="175" spans="2:19" x14ac:dyDescent="0.25">
      <c r="B175" s="9"/>
      <c r="C175" s="25"/>
      <c r="D175" s="384" t="s">
        <v>161</v>
      </c>
      <c r="E175" s="45" t="s">
        <v>543</v>
      </c>
      <c r="F175" s="45"/>
      <c r="G175" s="45"/>
      <c r="H175" s="45"/>
      <c r="I175" s="45"/>
      <c r="J175" s="45"/>
      <c r="K175" s="45"/>
      <c r="L175" s="57"/>
      <c r="M175" s="63"/>
      <c r="N175" s="52"/>
      <c r="O175" s="52"/>
      <c r="P175" s="59"/>
      <c r="Q175" s="59"/>
      <c r="R175" s="60"/>
      <c r="S175" s="52"/>
    </row>
    <row r="176" spans="2:19" x14ac:dyDescent="0.25">
      <c r="B176" s="9"/>
      <c r="C176" s="25"/>
      <c r="D176" s="384"/>
      <c r="E176" s="45">
        <v>1</v>
      </c>
      <c r="F176" s="49" t="s">
        <v>143</v>
      </c>
      <c r="G176" s="49"/>
      <c r="H176" s="49"/>
      <c r="I176" s="49"/>
      <c r="J176" s="49"/>
      <c r="K176" s="57"/>
      <c r="L176" s="58"/>
      <c r="M176" s="49"/>
      <c r="N176" s="54"/>
      <c r="O176" s="55"/>
      <c r="P176" s="59"/>
      <c r="Q176" s="59"/>
      <c r="R176" s="60"/>
      <c r="S176" s="55"/>
    </row>
    <row r="177" spans="2:19" x14ac:dyDescent="0.25">
      <c r="B177" s="9"/>
      <c r="C177" s="25"/>
      <c r="D177" s="384"/>
      <c r="E177" s="45">
        <v>2</v>
      </c>
      <c r="F177" s="49" t="s">
        <v>176</v>
      </c>
      <c r="G177" s="49"/>
      <c r="H177" s="49"/>
      <c r="I177" s="49"/>
      <c r="J177" s="49"/>
      <c r="K177" s="57"/>
      <c r="L177" s="58"/>
      <c r="M177" s="49"/>
      <c r="N177" s="54"/>
      <c r="O177" s="55"/>
      <c r="P177" s="59"/>
      <c r="Q177" s="59"/>
      <c r="R177" s="60"/>
      <c r="S177" s="55"/>
    </row>
    <row r="178" spans="2:19" x14ac:dyDescent="0.25">
      <c r="B178" s="9"/>
      <c r="C178" s="25"/>
      <c r="D178" s="384"/>
      <c r="E178" s="45">
        <v>98</v>
      </c>
      <c r="F178" s="49" t="s">
        <v>516</v>
      </c>
      <c r="G178" s="49"/>
      <c r="H178" s="49"/>
      <c r="I178" s="49"/>
      <c r="J178" s="49"/>
      <c r="K178" s="57"/>
      <c r="L178" s="58"/>
      <c r="M178" s="49"/>
      <c r="N178" s="54"/>
      <c r="O178" s="55"/>
      <c r="P178" s="59"/>
      <c r="Q178" s="59"/>
      <c r="R178" s="60"/>
      <c r="S178" s="55"/>
    </row>
    <row r="179" spans="2:19" x14ac:dyDescent="0.25">
      <c r="B179" s="9"/>
      <c r="C179" s="41"/>
      <c r="D179" s="47" t="s">
        <v>166</v>
      </c>
      <c r="E179" s="44" t="s">
        <v>544</v>
      </c>
      <c r="F179" s="44"/>
      <c r="G179" s="44"/>
      <c r="H179" s="44"/>
      <c r="I179" s="57"/>
      <c r="J179" s="58"/>
      <c r="K179" s="49"/>
      <c r="L179" s="49"/>
      <c r="M179" s="65"/>
      <c r="N179" s="54"/>
      <c r="O179" s="55"/>
      <c r="P179" s="59"/>
      <c r="Q179" s="59"/>
      <c r="R179" s="60"/>
      <c r="S179" s="55"/>
    </row>
    <row r="180" spans="2:19" x14ac:dyDescent="0.25">
      <c r="B180" s="9"/>
      <c r="C180" s="25"/>
      <c r="D180" s="384"/>
      <c r="E180" s="45">
        <v>1</v>
      </c>
      <c r="F180" s="49" t="s">
        <v>143</v>
      </c>
      <c r="G180" s="49"/>
      <c r="H180" s="49"/>
      <c r="I180" s="49"/>
      <c r="J180" s="49"/>
      <c r="K180" s="57"/>
      <c r="L180" s="58"/>
      <c r="M180" s="49"/>
      <c r="N180" s="54"/>
      <c r="O180" s="55"/>
      <c r="P180" s="59"/>
      <c r="Q180" s="59"/>
      <c r="R180" s="60"/>
      <c r="S180" s="55"/>
    </row>
    <row r="181" spans="2:19" x14ac:dyDescent="0.25">
      <c r="B181" s="9"/>
      <c r="C181" s="25"/>
      <c r="D181" s="384"/>
      <c r="E181" s="45">
        <v>2</v>
      </c>
      <c r="F181" s="49" t="s">
        <v>176</v>
      </c>
      <c r="G181" s="49"/>
      <c r="H181" s="49"/>
      <c r="I181" s="49"/>
      <c r="J181" s="49"/>
      <c r="K181" s="57"/>
      <c r="L181" s="58"/>
      <c r="M181" s="49"/>
      <c r="N181" s="54"/>
      <c r="O181" s="55"/>
      <c r="P181" s="59"/>
      <c r="Q181" s="59"/>
      <c r="R181" s="60"/>
      <c r="S181" s="55"/>
    </row>
    <row r="182" spans="2:19" x14ac:dyDescent="0.25">
      <c r="B182" s="9"/>
      <c r="C182" s="25"/>
      <c r="D182" s="384"/>
      <c r="E182" s="45">
        <v>98</v>
      </c>
      <c r="F182" s="49" t="s">
        <v>516</v>
      </c>
      <c r="G182" s="49"/>
      <c r="H182" s="49"/>
      <c r="I182" s="49"/>
      <c r="J182" s="49"/>
      <c r="K182" s="57"/>
      <c r="L182" s="58"/>
      <c r="M182" s="49"/>
      <c r="N182" s="54"/>
      <c r="O182" s="55"/>
      <c r="P182" s="59"/>
      <c r="Q182" s="59"/>
      <c r="R182" s="60"/>
      <c r="S182" s="55"/>
    </row>
    <row r="183" spans="2:19" x14ac:dyDescent="0.25">
      <c r="B183" s="9"/>
      <c r="C183" s="41"/>
      <c r="D183" s="47" t="s">
        <v>172</v>
      </c>
      <c r="E183" s="44" t="s">
        <v>545</v>
      </c>
      <c r="F183" s="44"/>
      <c r="G183" s="44"/>
      <c r="H183" s="44"/>
      <c r="I183" s="57"/>
      <c r="J183" s="58"/>
      <c r="K183" s="49"/>
      <c r="L183" s="49"/>
      <c r="M183" s="65"/>
      <c r="N183" s="54"/>
      <c r="O183" s="55"/>
      <c r="P183" s="59"/>
      <c r="Q183" s="59"/>
      <c r="R183" s="60"/>
      <c r="S183" s="55"/>
    </row>
    <row r="184" spans="2:19" x14ac:dyDescent="0.25">
      <c r="B184" s="9"/>
      <c r="C184" s="25"/>
      <c r="D184" s="384"/>
      <c r="E184" s="45">
        <v>1</v>
      </c>
      <c r="F184" s="49" t="s">
        <v>143</v>
      </c>
      <c r="G184" s="49"/>
      <c r="H184" s="49"/>
      <c r="I184" s="49"/>
      <c r="J184" s="49"/>
      <c r="K184" s="57"/>
      <c r="L184" s="58"/>
      <c r="M184" s="49"/>
      <c r="N184" s="54"/>
      <c r="O184" s="55"/>
      <c r="P184" s="59"/>
      <c r="Q184" s="59"/>
      <c r="R184" s="60"/>
      <c r="S184" s="55"/>
    </row>
    <row r="185" spans="2:19" x14ac:dyDescent="0.25">
      <c r="B185" s="9"/>
      <c r="C185" s="25"/>
      <c r="D185" s="384"/>
      <c r="E185" s="45">
        <v>2</v>
      </c>
      <c r="F185" s="49" t="s">
        <v>176</v>
      </c>
      <c r="G185" s="49"/>
      <c r="H185" s="49"/>
      <c r="I185" s="49"/>
      <c r="J185" s="49"/>
      <c r="K185" s="57"/>
      <c r="L185" s="58"/>
      <c r="M185" s="49"/>
      <c r="N185" s="54"/>
      <c r="O185" s="55"/>
      <c r="P185" s="59"/>
      <c r="Q185" s="59"/>
      <c r="R185" s="60"/>
      <c r="S185" s="55"/>
    </row>
    <row r="186" spans="2:19" x14ac:dyDescent="0.25">
      <c r="B186" s="9"/>
      <c r="C186" s="25"/>
      <c r="D186" s="384"/>
      <c r="E186" s="45">
        <v>98</v>
      </c>
      <c r="F186" s="49" t="s">
        <v>516</v>
      </c>
      <c r="G186" s="49"/>
      <c r="H186" s="49"/>
      <c r="I186" s="49"/>
      <c r="J186" s="49"/>
      <c r="K186" s="57"/>
      <c r="L186" s="58"/>
      <c r="M186" s="49"/>
      <c r="N186" s="54"/>
      <c r="O186" s="55"/>
      <c r="P186" s="59"/>
      <c r="Q186" s="59"/>
      <c r="R186" s="60"/>
      <c r="S186" s="55"/>
    </row>
    <row r="187" spans="2:19" x14ac:dyDescent="0.25">
      <c r="B187" s="9"/>
      <c r="C187" s="41"/>
      <c r="D187" s="47" t="s">
        <v>343</v>
      </c>
      <c r="E187" s="44" t="s">
        <v>546</v>
      </c>
      <c r="F187" s="44"/>
      <c r="G187" s="44"/>
      <c r="H187" s="44"/>
      <c r="I187" s="57"/>
      <c r="J187" s="58"/>
      <c r="K187" s="49"/>
      <c r="L187" s="49"/>
      <c r="M187" s="65"/>
      <c r="N187" s="54"/>
      <c r="O187" s="55"/>
      <c r="P187" s="59"/>
      <c r="Q187" s="59"/>
      <c r="R187" s="60"/>
      <c r="S187" s="55"/>
    </row>
    <row r="188" spans="2:19" x14ac:dyDescent="0.25">
      <c r="B188" s="9"/>
      <c r="C188" s="25"/>
      <c r="D188" s="384"/>
      <c r="E188" s="45">
        <v>1</v>
      </c>
      <c r="F188" s="49" t="s">
        <v>143</v>
      </c>
      <c r="G188" s="49"/>
      <c r="H188" s="49"/>
      <c r="I188" s="49"/>
      <c r="J188" s="49"/>
      <c r="K188" s="57"/>
      <c r="L188" s="58"/>
      <c r="M188" s="49"/>
      <c r="N188" s="54"/>
      <c r="O188" s="55"/>
      <c r="P188" s="59"/>
      <c r="Q188" s="59"/>
      <c r="R188" s="60"/>
      <c r="S188" s="55"/>
    </row>
    <row r="189" spans="2:19" x14ac:dyDescent="0.25">
      <c r="B189" s="9"/>
      <c r="C189" s="25"/>
      <c r="D189" s="384"/>
      <c r="E189" s="45">
        <v>2</v>
      </c>
      <c r="F189" s="49" t="s">
        <v>176</v>
      </c>
      <c r="G189" s="49"/>
      <c r="H189" s="49"/>
      <c r="I189" s="49"/>
      <c r="J189" s="49"/>
      <c r="K189" s="57"/>
      <c r="L189" s="58"/>
      <c r="M189" s="49"/>
      <c r="N189" s="54"/>
      <c r="O189" s="55"/>
      <c r="P189" s="59"/>
      <c r="Q189" s="59"/>
      <c r="R189" s="60"/>
      <c r="S189" s="55"/>
    </row>
    <row r="190" spans="2:19" x14ac:dyDescent="0.25">
      <c r="B190" s="9"/>
      <c r="C190" s="25"/>
      <c r="D190" s="384"/>
      <c r="E190" s="45">
        <v>98</v>
      </c>
      <c r="F190" s="49" t="s">
        <v>516</v>
      </c>
      <c r="G190" s="49"/>
      <c r="H190" s="49"/>
      <c r="I190" s="49"/>
      <c r="J190" s="49"/>
      <c r="K190" s="57"/>
      <c r="L190" s="58"/>
      <c r="M190" s="49"/>
      <c r="N190" s="54"/>
      <c r="O190" s="55"/>
      <c r="P190" s="59"/>
      <c r="Q190" s="59"/>
      <c r="R190" s="60"/>
      <c r="S190" s="55"/>
    </row>
    <row r="191" spans="2:19" x14ac:dyDescent="0.25">
      <c r="B191" s="9"/>
      <c r="C191" s="41"/>
      <c r="D191" s="47" t="s">
        <v>345</v>
      </c>
      <c r="E191" s="45" t="s">
        <v>547</v>
      </c>
      <c r="F191" s="49"/>
      <c r="G191" s="49"/>
      <c r="H191" s="49"/>
      <c r="I191" s="57"/>
      <c r="J191" s="58"/>
      <c r="K191" s="49"/>
      <c r="L191" s="49"/>
      <c r="M191" s="65"/>
      <c r="N191" s="54"/>
      <c r="O191" s="55"/>
      <c r="P191" s="59"/>
      <c r="Q191" s="59"/>
      <c r="R191" s="60"/>
      <c r="S191" s="55"/>
    </row>
    <row r="192" spans="2:19" x14ac:dyDescent="0.25">
      <c r="B192" s="9"/>
      <c r="C192" s="25"/>
      <c r="D192" s="384"/>
      <c r="E192" s="45">
        <v>1</v>
      </c>
      <c r="F192" s="49" t="s">
        <v>143</v>
      </c>
      <c r="G192" s="49"/>
      <c r="H192" s="49"/>
      <c r="I192" s="49"/>
      <c r="J192" s="49"/>
      <c r="K192" s="57"/>
      <c r="L192" s="58"/>
      <c r="M192" s="49"/>
      <c r="N192" s="54"/>
      <c r="O192" s="55"/>
      <c r="P192" s="59"/>
      <c r="Q192" s="59"/>
      <c r="R192" s="60"/>
      <c r="S192" s="55"/>
    </row>
    <row r="193" spans="2:19" x14ac:dyDescent="0.25">
      <c r="B193" s="9"/>
      <c r="C193" s="25"/>
      <c r="D193" s="384"/>
      <c r="E193" s="45">
        <v>2</v>
      </c>
      <c r="F193" s="49" t="s">
        <v>176</v>
      </c>
      <c r="G193" s="49"/>
      <c r="H193" s="49"/>
      <c r="I193" s="49"/>
      <c r="J193" s="49"/>
      <c r="K193" s="57"/>
      <c r="L193" s="58"/>
      <c r="M193" s="49"/>
      <c r="N193" s="54"/>
      <c r="O193" s="55"/>
      <c r="P193" s="59"/>
      <c r="Q193" s="59"/>
      <c r="R193" s="60"/>
      <c r="S193" s="55"/>
    </row>
    <row r="194" spans="2:19" x14ac:dyDescent="0.25">
      <c r="B194" s="9"/>
      <c r="C194" s="25"/>
      <c r="D194" s="384"/>
      <c r="E194" s="45">
        <v>98</v>
      </c>
      <c r="F194" s="49" t="s">
        <v>516</v>
      </c>
      <c r="G194" s="49"/>
      <c r="H194" s="49"/>
      <c r="I194" s="49"/>
      <c r="J194" s="49"/>
      <c r="K194" s="57"/>
      <c r="L194" s="58"/>
      <c r="M194" s="49"/>
      <c r="N194" s="54"/>
      <c r="O194" s="55"/>
      <c r="P194" s="59"/>
      <c r="Q194" s="59"/>
      <c r="R194" s="60"/>
      <c r="S194" s="55"/>
    </row>
    <row r="195" spans="2:19" x14ac:dyDescent="0.25">
      <c r="B195" s="9"/>
      <c r="C195" s="41"/>
      <c r="D195" s="47" t="s">
        <v>347</v>
      </c>
      <c r="E195" s="44" t="s">
        <v>548</v>
      </c>
      <c r="F195" s="44"/>
      <c r="G195" s="44"/>
      <c r="H195" s="44"/>
      <c r="I195" s="57"/>
      <c r="J195" s="58"/>
      <c r="K195" s="49"/>
      <c r="L195" s="49"/>
      <c r="M195" s="65"/>
      <c r="N195" s="54"/>
      <c r="O195" s="55"/>
      <c r="P195" s="59"/>
      <c r="Q195" s="59"/>
      <c r="R195" s="60"/>
      <c r="S195" s="55"/>
    </row>
    <row r="196" spans="2:19" x14ac:dyDescent="0.25">
      <c r="B196" s="9"/>
      <c r="C196" s="25"/>
      <c r="D196" s="384"/>
      <c r="E196" s="45">
        <v>1</v>
      </c>
      <c r="F196" s="49" t="s">
        <v>143</v>
      </c>
      <c r="G196" s="49"/>
      <c r="H196" s="49"/>
      <c r="I196" s="49"/>
      <c r="J196" s="49"/>
      <c r="K196" s="57"/>
      <c r="L196" s="58"/>
      <c r="M196" s="49"/>
      <c r="N196" s="54"/>
      <c r="O196" s="55"/>
      <c r="P196" s="59"/>
      <c r="Q196" s="59"/>
      <c r="R196" s="60"/>
      <c r="S196" s="55"/>
    </row>
    <row r="197" spans="2:19" x14ac:dyDescent="0.25">
      <c r="B197" s="9"/>
      <c r="C197" s="25"/>
      <c r="D197" s="384"/>
      <c r="E197" s="45">
        <v>2</v>
      </c>
      <c r="F197" s="49" t="s">
        <v>176</v>
      </c>
      <c r="G197" s="49"/>
      <c r="H197" s="49"/>
      <c r="I197" s="49"/>
      <c r="J197" s="49"/>
      <c r="K197" s="57"/>
      <c r="L197" s="58"/>
      <c r="M197" s="49"/>
      <c r="N197" s="54"/>
      <c r="O197" s="55"/>
      <c r="P197" s="59"/>
      <c r="Q197" s="59"/>
      <c r="R197" s="60"/>
      <c r="S197" s="55"/>
    </row>
    <row r="198" spans="2:19" x14ac:dyDescent="0.25">
      <c r="B198" s="9"/>
      <c r="C198" s="25"/>
      <c r="D198" s="384"/>
      <c r="E198" s="45">
        <v>98</v>
      </c>
      <c r="F198" s="49" t="s">
        <v>516</v>
      </c>
      <c r="G198" s="49"/>
      <c r="H198" s="49"/>
      <c r="I198" s="49"/>
      <c r="J198" s="49"/>
      <c r="K198" s="57"/>
      <c r="L198" s="58"/>
      <c r="M198" s="49"/>
      <c r="N198" s="54"/>
      <c r="O198" s="55"/>
      <c r="P198" s="59"/>
      <c r="Q198" s="59"/>
      <c r="R198" s="60"/>
      <c r="S198" s="55"/>
    </row>
    <row r="199" spans="2:19" x14ac:dyDescent="0.25">
      <c r="B199" s="9"/>
      <c r="C199" s="22"/>
      <c r="S199" s="9"/>
    </row>
    <row r="200" spans="2:19" x14ac:dyDescent="0.25">
      <c r="B200" s="22"/>
      <c r="S200" s="9"/>
    </row>
  </sheetData>
  <mergeCells count="17">
    <mergeCell ref="N15:N19"/>
    <mergeCell ref="O15:O19"/>
    <mergeCell ref="P15:P19"/>
    <mergeCell ref="Q15:Q19"/>
    <mergeCell ref="P20:P24"/>
    <mergeCell ref="Q20:Q24"/>
    <mergeCell ref="N10:N14"/>
    <mergeCell ref="O10:O14"/>
    <mergeCell ref="P10:P14"/>
    <mergeCell ref="Q10:Q14"/>
    <mergeCell ref="C4:R7"/>
    <mergeCell ref="P25:P29"/>
    <mergeCell ref="C92:P94"/>
    <mergeCell ref="C77:S78"/>
    <mergeCell ref="Q25:Q29"/>
    <mergeCell ref="N25:N29"/>
    <mergeCell ref="O25:O29"/>
  </mergeCells>
  <pageMargins left="0.25" right="0.25" top="0.75" bottom="0.75" header="0.3" footer="0.3"/>
  <pageSetup paperSize="8" scale="31" orientation="landscape" horizontalDpi="4294967292" verticalDpi="4294967292"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V261"/>
  <sheetViews>
    <sheetView showGridLines="0" tabSelected="1" view="pageBreakPreview" topLeftCell="A41" zoomScaleNormal="111" zoomScaleSheetLayoutView="100" workbookViewId="0">
      <selection activeCell="K172" sqref="K172"/>
    </sheetView>
  </sheetViews>
  <sheetFormatPr defaultColWidth="4.33203125" defaultRowHeight="14.9" customHeight="1" x14ac:dyDescent="0.25"/>
  <cols>
    <col min="1" max="2" width="4.33203125" style="9"/>
    <col min="3" max="3" width="4.33203125" style="22"/>
    <col min="4" max="4" width="4.33203125" style="85"/>
    <col min="5" max="5" width="4.5" style="9" customWidth="1"/>
    <col min="6" max="6" width="4.33203125" style="3"/>
    <col min="7" max="16384" width="4.33203125" style="9"/>
  </cols>
  <sheetData>
    <row r="1" spans="1:22" s="116" customFormat="1" ht="14.9" customHeight="1" x14ac:dyDescent="0.25">
      <c r="A1" s="89">
        <v>15</v>
      </c>
      <c r="C1" s="16" t="s">
        <v>596</v>
      </c>
      <c r="D1" s="135"/>
      <c r="E1" s="87" t="s">
        <v>597</v>
      </c>
      <c r="F1" s="393"/>
      <c r="G1" s="87"/>
      <c r="H1" s="87"/>
      <c r="I1" s="87"/>
      <c r="J1" s="87"/>
      <c r="K1" s="87"/>
      <c r="L1" s="87"/>
      <c r="M1" s="87"/>
      <c r="N1" s="87"/>
      <c r="O1" s="87"/>
      <c r="P1" s="87"/>
      <c r="Q1" s="87"/>
      <c r="R1" s="87"/>
      <c r="S1" s="87"/>
      <c r="T1" s="87"/>
      <c r="U1" s="87"/>
      <c r="V1" s="87"/>
    </row>
    <row r="2" spans="1:22" s="48" customFormat="1" ht="14.9" customHeight="1" x14ac:dyDescent="0.25">
      <c r="A2" s="9"/>
      <c r="C2" s="98"/>
      <c r="D2" s="752"/>
      <c r="E2" s="88"/>
      <c r="F2" s="88"/>
      <c r="G2" s="88"/>
      <c r="H2" s="88"/>
      <c r="I2" s="88"/>
      <c r="J2" s="88"/>
      <c r="K2" s="88"/>
      <c r="L2" s="88"/>
      <c r="M2" s="89"/>
      <c r="N2" s="89"/>
      <c r="O2" s="89"/>
      <c r="P2" s="89"/>
      <c r="Q2" s="89"/>
      <c r="R2" s="89"/>
      <c r="S2" s="89"/>
      <c r="T2" s="89"/>
      <c r="U2" s="89"/>
      <c r="V2" s="89"/>
    </row>
    <row r="3" spans="1:22" s="67" customFormat="1" ht="14.9" customHeight="1" x14ac:dyDescent="0.25">
      <c r="B3" s="262">
        <f>A1+0.01</f>
        <v>15.01</v>
      </c>
      <c r="C3" s="112" t="s">
        <v>598</v>
      </c>
      <c r="D3" s="134"/>
      <c r="E3" s="145"/>
      <c r="F3" s="145"/>
      <c r="G3" s="145"/>
      <c r="H3" s="145"/>
      <c r="I3" s="145"/>
      <c r="J3" s="145"/>
      <c r="K3" s="145"/>
    </row>
    <row r="4" spans="1:22" s="67" customFormat="1" ht="14.9" customHeight="1" x14ac:dyDescent="0.25">
      <c r="B4" s="262"/>
      <c r="C4" s="109" t="s">
        <v>599</v>
      </c>
      <c r="D4" s="134"/>
      <c r="E4" s="145"/>
      <c r="F4" s="145"/>
      <c r="G4" s="145"/>
      <c r="H4" s="145"/>
      <c r="I4" s="145"/>
      <c r="J4" s="145"/>
      <c r="K4" s="145"/>
    </row>
    <row r="5" spans="1:22" ht="14.9" customHeight="1" x14ac:dyDescent="0.25">
      <c r="B5" s="269"/>
      <c r="D5" s="84" t="s">
        <v>147</v>
      </c>
      <c r="E5" s="24" t="s">
        <v>600</v>
      </c>
      <c r="F5" s="21"/>
      <c r="G5" s="21"/>
      <c r="H5" s="21"/>
      <c r="I5" s="21"/>
      <c r="J5" s="21"/>
      <c r="K5" s="21"/>
    </row>
    <row r="6" spans="1:22" ht="14.9" customHeight="1" x14ac:dyDescent="0.25">
      <c r="B6" s="269"/>
      <c r="D6" s="84"/>
      <c r="E6" s="85"/>
      <c r="F6" s="90">
        <v>1</v>
      </c>
      <c r="G6" s="3" t="s">
        <v>601</v>
      </c>
      <c r="H6" s="23"/>
      <c r="I6" s="23"/>
      <c r="J6" s="23"/>
      <c r="K6" s="23"/>
    </row>
    <row r="7" spans="1:22" ht="14.9" customHeight="1" x14ac:dyDescent="0.25">
      <c r="B7" s="269"/>
      <c r="D7" s="84"/>
      <c r="E7" s="85"/>
      <c r="F7" s="90">
        <v>2</v>
      </c>
      <c r="G7" s="3" t="s">
        <v>602</v>
      </c>
      <c r="H7" s="23"/>
      <c r="I7" s="23"/>
      <c r="J7" s="23"/>
      <c r="K7" s="23"/>
    </row>
    <row r="8" spans="1:22" ht="14.9" customHeight="1" x14ac:dyDescent="0.25">
      <c r="B8" s="269"/>
      <c r="D8" s="84"/>
      <c r="E8" s="85"/>
      <c r="F8" s="90">
        <v>3</v>
      </c>
      <c r="G8" s="3" t="s">
        <v>603</v>
      </c>
      <c r="H8" s="21"/>
      <c r="I8" s="21"/>
      <c r="J8" s="21"/>
      <c r="K8" s="21"/>
    </row>
    <row r="9" spans="1:22" ht="14.9" customHeight="1" x14ac:dyDescent="0.25">
      <c r="B9" s="269"/>
      <c r="D9" s="84"/>
      <c r="E9" s="85"/>
      <c r="F9" s="90">
        <v>4</v>
      </c>
      <c r="G9" s="3" t="s">
        <v>604</v>
      </c>
      <c r="H9" s="21"/>
      <c r="I9" s="21"/>
      <c r="J9" s="21"/>
      <c r="K9" s="21"/>
    </row>
    <row r="10" spans="1:22" ht="14.9" customHeight="1" x14ac:dyDescent="0.25">
      <c r="B10" s="269"/>
      <c r="D10" s="84"/>
      <c r="E10" s="85"/>
      <c r="F10" s="90">
        <v>5</v>
      </c>
      <c r="G10" s="3" t="s">
        <v>605</v>
      </c>
      <c r="H10" s="21"/>
      <c r="I10" s="21"/>
      <c r="J10" s="21"/>
      <c r="K10" s="21"/>
    </row>
    <row r="11" spans="1:22" ht="14.9" customHeight="1" x14ac:dyDescent="0.25">
      <c r="B11" s="269"/>
      <c r="D11" s="84" t="s">
        <v>154</v>
      </c>
      <c r="E11" s="24" t="s">
        <v>606</v>
      </c>
      <c r="F11" s="21"/>
      <c r="G11" s="21"/>
      <c r="H11" s="21"/>
      <c r="I11" s="21"/>
      <c r="J11" s="21"/>
      <c r="K11" s="21"/>
    </row>
    <row r="12" spans="1:22" ht="14.9" customHeight="1" x14ac:dyDescent="0.25">
      <c r="B12" s="269"/>
      <c r="D12" s="84"/>
      <c r="E12" s="85"/>
      <c r="F12" s="90">
        <v>1</v>
      </c>
      <c r="G12" s="3" t="s">
        <v>601</v>
      </c>
      <c r="H12" s="23"/>
      <c r="I12" s="23"/>
      <c r="J12" s="23"/>
      <c r="K12" s="23"/>
    </row>
    <row r="13" spans="1:22" ht="14.9" customHeight="1" x14ac:dyDescent="0.25">
      <c r="B13" s="269"/>
      <c r="D13" s="84"/>
      <c r="E13" s="85"/>
      <c r="F13" s="90">
        <v>2</v>
      </c>
      <c r="G13" s="3" t="s">
        <v>602</v>
      </c>
      <c r="H13" s="23"/>
      <c r="I13" s="23"/>
      <c r="J13" s="23"/>
      <c r="K13" s="23"/>
    </row>
    <row r="14" spans="1:22" ht="14.9" customHeight="1" x14ac:dyDescent="0.25">
      <c r="B14" s="269"/>
      <c r="D14" s="84"/>
      <c r="E14" s="85"/>
      <c r="F14" s="90">
        <v>3</v>
      </c>
      <c r="G14" s="3" t="s">
        <v>603</v>
      </c>
      <c r="H14" s="21"/>
      <c r="I14" s="21"/>
      <c r="J14" s="21"/>
      <c r="K14" s="21"/>
    </row>
    <row r="15" spans="1:22" ht="14.9" customHeight="1" x14ac:dyDescent="0.25">
      <c r="B15" s="269"/>
      <c r="D15" s="84"/>
      <c r="E15" s="85"/>
      <c r="F15" s="90">
        <v>4</v>
      </c>
      <c r="G15" s="3" t="s">
        <v>604</v>
      </c>
      <c r="H15" s="21"/>
      <c r="I15" s="21"/>
      <c r="J15" s="21"/>
      <c r="K15" s="21"/>
    </row>
    <row r="16" spans="1:22" ht="14.9" customHeight="1" x14ac:dyDescent="0.25">
      <c r="B16" s="269"/>
      <c r="D16" s="84"/>
      <c r="E16" s="85"/>
      <c r="F16" s="90">
        <v>5</v>
      </c>
      <c r="G16" s="3" t="s">
        <v>605</v>
      </c>
      <c r="H16" s="21"/>
      <c r="I16" s="21"/>
      <c r="J16" s="21"/>
      <c r="K16" s="21"/>
    </row>
    <row r="17" spans="2:11" ht="14.9" customHeight="1" x14ac:dyDescent="0.25">
      <c r="B17" s="269"/>
      <c r="D17" s="84" t="s">
        <v>161</v>
      </c>
      <c r="E17" s="24" t="s">
        <v>607</v>
      </c>
      <c r="F17" s="21"/>
      <c r="G17" s="21"/>
      <c r="H17" s="21"/>
      <c r="I17" s="21"/>
      <c r="J17" s="21"/>
      <c r="K17" s="21"/>
    </row>
    <row r="18" spans="2:11" ht="14.9" customHeight="1" x14ac:dyDescent="0.25">
      <c r="B18" s="269"/>
      <c r="D18" s="84"/>
      <c r="E18" s="85"/>
      <c r="F18" s="90">
        <v>1</v>
      </c>
      <c r="G18" s="3" t="s">
        <v>601</v>
      </c>
      <c r="H18" s="23"/>
      <c r="I18" s="23"/>
      <c r="J18" s="23"/>
      <c r="K18" s="23"/>
    </row>
    <row r="19" spans="2:11" ht="14.9" customHeight="1" x14ac:dyDescent="0.25">
      <c r="B19" s="269"/>
      <c r="D19" s="84"/>
      <c r="E19" s="85"/>
      <c r="F19" s="90">
        <v>2</v>
      </c>
      <c r="G19" s="3" t="s">
        <v>602</v>
      </c>
      <c r="H19" s="23"/>
      <c r="I19" s="23"/>
      <c r="J19" s="23"/>
      <c r="K19" s="23"/>
    </row>
    <row r="20" spans="2:11" ht="14.9" customHeight="1" x14ac:dyDescent="0.25">
      <c r="B20" s="269"/>
      <c r="D20" s="84"/>
      <c r="E20" s="85"/>
      <c r="F20" s="90">
        <v>3</v>
      </c>
      <c r="G20" s="3" t="s">
        <v>603</v>
      </c>
      <c r="H20" s="21"/>
      <c r="I20" s="21"/>
      <c r="J20" s="21"/>
      <c r="K20" s="21"/>
    </row>
    <row r="21" spans="2:11" ht="14.9" customHeight="1" x14ac:dyDescent="0.25">
      <c r="B21" s="269"/>
      <c r="D21" s="84"/>
      <c r="E21" s="85"/>
      <c r="F21" s="90">
        <v>4</v>
      </c>
      <c r="G21" s="3" t="s">
        <v>604</v>
      </c>
      <c r="H21" s="21"/>
      <c r="I21" s="21"/>
      <c r="J21" s="21"/>
      <c r="K21" s="21"/>
    </row>
    <row r="22" spans="2:11" ht="14.9" customHeight="1" x14ac:dyDescent="0.25">
      <c r="B22" s="269"/>
      <c r="D22" s="84"/>
      <c r="E22" s="85"/>
      <c r="F22" s="90">
        <v>5</v>
      </c>
      <c r="G22" s="3" t="s">
        <v>605</v>
      </c>
      <c r="H22" s="21"/>
      <c r="I22" s="21"/>
      <c r="J22" s="21"/>
      <c r="K22" s="21"/>
    </row>
    <row r="23" spans="2:11" ht="14.9" customHeight="1" x14ac:dyDescent="0.25">
      <c r="B23" s="269"/>
      <c r="D23" s="84" t="s">
        <v>166</v>
      </c>
      <c r="E23" s="112" t="s">
        <v>608</v>
      </c>
      <c r="F23" s="23"/>
      <c r="G23" s="23"/>
      <c r="H23" s="23"/>
      <c r="I23" s="23"/>
      <c r="J23" s="23"/>
      <c r="K23" s="23"/>
    </row>
    <row r="24" spans="2:11" ht="14.9" customHeight="1" x14ac:dyDescent="0.25">
      <c r="B24" s="269"/>
      <c r="D24" s="84"/>
      <c r="E24" s="85"/>
      <c r="F24" s="90">
        <v>1</v>
      </c>
      <c r="G24" s="3" t="s">
        <v>601</v>
      </c>
      <c r="H24" s="23"/>
      <c r="I24" s="23"/>
      <c r="J24" s="23"/>
      <c r="K24" s="23"/>
    </row>
    <row r="25" spans="2:11" ht="14.9" customHeight="1" x14ac:dyDescent="0.25">
      <c r="B25" s="269"/>
      <c r="D25" s="84"/>
      <c r="E25" s="85"/>
      <c r="F25" s="90">
        <v>2</v>
      </c>
      <c r="G25" s="3" t="s">
        <v>602</v>
      </c>
      <c r="H25" s="23"/>
      <c r="I25" s="23"/>
      <c r="J25" s="23"/>
      <c r="K25" s="23"/>
    </row>
    <row r="26" spans="2:11" ht="14.9" customHeight="1" x14ac:dyDescent="0.25">
      <c r="B26" s="269"/>
      <c r="D26" s="84"/>
      <c r="E26" s="85"/>
      <c r="F26" s="90">
        <v>3</v>
      </c>
      <c r="G26" s="3" t="s">
        <v>603</v>
      </c>
      <c r="H26" s="21"/>
      <c r="I26" s="21"/>
      <c r="J26" s="21"/>
      <c r="K26" s="21"/>
    </row>
    <row r="27" spans="2:11" ht="14.9" customHeight="1" x14ac:dyDescent="0.25">
      <c r="B27" s="269"/>
      <c r="D27" s="84"/>
      <c r="E27" s="85"/>
      <c r="F27" s="90">
        <v>4</v>
      </c>
      <c r="G27" s="3" t="s">
        <v>604</v>
      </c>
      <c r="H27" s="21"/>
      <c r="I27" s="21"/>
      <c r="J27" s="21"/>
      <c r="K27" s="21"/>
    </row>
    <row r="28" spans="2:11" ht="14.9" customHeight="1" x14ac:dyDescent="0.25">
      <c r="B28" s="269"/>
      <c r="D28" s="84"/>
      <c r="E28" s="85"/>
      <c r="F28" s="90">
        <v>5</v>
      </c>
      <c r="G28" s="3" t="s">
        <v>605</v>
      </c>
      <c r="H28" s="21"/>
      <c r="I28" s="21"/>
      <c r="J28" s="21"/>
      <c r="K28" s="21"/>
    </row>
    <row r="29" spans="2:11" ht="14.9" customHeight="1" x14ac:dyDescent="0.25">
      <c r="B29" s="269"/>
      <c r="D29" s="84" t="s">
        <v>172</v>
      </c>
      <c r="E29" s="24" t="s">
        <v>609</v>
      </c>
      <c r="F29" s="21"/>
      <c r="G29" s="21"/>
      <c r="H29" s="21"/>
      <c r="I29" s="21"/>
      <c r="J29" s="21"/>
      <c r="K29" s="21"/>
    </row>
    <row r="30" spans="2:11" ht="14.9" customHeight="1" x14ac:dyDescent="0.25">
      <c r="B30" s="269"/>
      <c r="D30" s="84"/>
      <c r="E30" s="85"/>
      <c r="F30" s="90">
        <v>1</v>
      </c>
      <c r="G30" s="3" t="s">
        <v>601</v>
      </c>
      <c r="H30" s="23"/>
      <c r="I30" s="23"/>
      <c r="J30" s="23"/>
      <c r="K30" s="23"/>
    </row>
    <row r="31" spans="2:11" ht="14.9" customHeight="1" x14ac:dyDescent="0.25">
      <c r="B31" s="269"/>
      <c r="D31" s="84"/>
      <c r="E31" s="85"/>
      <c r="F31" s="90">
        <v>2</v>
      </c>
      <c r="G31" s="3" t="s">
        <v>602</v>
      </c>
      <c r="H31" s="23"/>
      <c r="I31" s="23"/>
      <c r="J31" s="23"/>
      <c r="K31" s="23"/>
    </row>
    <row r="32" spans="2:11" ht="14.9" customHeight="1" x14ac:dyDescent="0.25">
      <c r="B32" s="269"/>
      <c r="D32" s="84"/>
      <c r="E32" s="85"/>
      <c r="F32" s="90">
        <v>3</v>
      </c>
      <c r="G32" s="3" t="s">
        <v>603</v>
      </c>
      <c r="H32" s="21"/>
      <c r="I32" s="21"/>
      <c r="J32" s="21"/>
      <c r="K32" s="21"/>
    </row>
    <row r="33" spans="2:11" ht="14.9" customHeight="1" x14ac:dyDescent="0.25">
      <c r="B33" s="269"/>
      <c r="D33" s="84"/>
      <c r="E33" s="85"/>
      <c r="F33" s="90">
        <v>4</v>
      </c>
      <c r="G33" s="3" t="s">
        <v>604</v>
      </c>
      <c r="H33" s="21"/>
      <c r="I33" s="21"/>
      <c r="J33" s="21"/>
      <c r="K33" s="21"/>
    </row>
    <row r="34" spans="2:11" ht="14.9" customHeight="1" x14ac:dyDescent="0.25">
      <c r="B34" s="269"/>
      <c r="D34" s="84"/>
      <c r="E34" s="85"/>
      <c r="F34" s="90">
        <v>5</v>
      </c>
      <c r="G34" s="3" t="s">
        <v>605</v>
      </c>
      <c r="H34" s="21"/>
      <c r="I34" s="21"/>
      <c r="J34" s="21"/>
      <c r="K34" s="21"/>
    </row>
    <row r="35" spans="2:11" ht="14.9" customHeight="1" x14ac:dyDescent="0.25">
      <c r="B35" s="269"/>
      <c r="C35" s="24"/>
      <c r="D35" s="331"/>
      <c r="E35" s="32"/>
      <c r="F35" s="32"/>
      <c r="G35" s="32"/>
      <c r="H35" s="32"/>
      <c r="I35" s="32"/>
      <c r="J35" s="32"/>
      <c r="K35" s="32"/>
    </row>
    <row r="36" spans="2:11" ht="14.9" customHeight="1" x14ac:dyDescent="0.25">
      <c r="B36" s="270"/>
      <c r="C36" s="133" t="str">
        <f>"CATI: IF [FEM] = 1 GO TO "&amp;B37&amp;" OTHERWISE "&amp;B111</f>
        <v>CATI: IF [FEM] = 1 GO TO 15.02 OTHERWISE 15.05</v>
      </c>
      <c r="D36" s="377"/>
      <c r="E36" s="260"/>
      <c r="F36" s="260"/>
      <c r="G36" s="260"/>
      <c r="H36" s="260"/>
      <c r="I36" s="260"/>
      <c r="J36" s="260"/>
      <c r="K36" s="1"/>
    </row>
    <row r="37" spans="2:11" ht="14.9" customHeight="1" x14ac:dyDescent="0.25">
      <c r="B37" s="41">
        <f>B3+0.01</f>
        <v>15.02</v>
      </c>
      <c r="C37" s="95" t="s">
        <v>610</v>
      </c>
      <c r="D37" s="47"/>
      <c r="E37" s="95"/>
      <c r="F37" s="95"/>
      <c r="G37" s="95"/>
      <c r="H37" s="95"/>
      <c r="I37" s="95"/>
      <c r="J37" s="95"/>
      <c r="K37" s="95"/>
    </row>
    <row r="38" spans="2:11" ht="14.9" customHeight="1" x14ac:dyDescent="0.25">
      <c r="B38" s="41"/>
      <c r="D38" s="257" t="s">
        <v>147</v>
      </c>
      <c r="E38" s="93" t="s">
        <v>611</v>
      </c>
      <c r="F38" s="383"/>
      <c r="G38" s="92"/>
      <c r="H38" s="92"/>
      <c r="I38" s="92"/>
      <c r="J38" s="92"/>
      <c r="K38" s="92"/>
    </row>
    <row r="39" spans="2:11" ht="14.9" customHeight="1" x14ac:dyDescent="0.25">
      <c r="B39" s="270"/>
      <c r="E39" s="47">
        <v>1</v>
      </c>
      <c r="F39" s="49" t="s">
        <v>143</v>
      </c>
      <c r="G39" s="21"/>
      <c r="H39" s="21"/>
      <c r="I39" s="21"/>
      <c r="J39" s="21"/>
      <c r="K39" s="21"/>
    </row>
    <row r="40" spans="2:11" ht="14.9" customHeight="1" x14ac:dyDescent="0.25">
      <c r="B40" s="270"/>
      <c r="E40" s="47">
        <v>2</v>
      </c>
      <c r="F40" s="49" t="s">
        <v>176</v>
      </c>
      <c r="H40" s="64"/>
      <c r="I40" s="91"/>
      <c r="K40" s="23"/>
    </row>
    <row r="41" spans="2:11" ht="14.9" customHeight="1" x14ac:dyDescent="0.25">
      <c r="B41" s="41"/>
      <c r="D41" s="257" t="s">
        <v>154</v>
      </c>
      <c r="E41" s="93" t="s">
        <v>612</v>
      </c>
      <c r="F41" s="383"/>
      <c r="G41" s="92"/>
      <c r="H41" s="92"/>
      <c r="I41" s="92"/>
      <c r="J41" s="92"/>
      <c r="K41" s="92"/>
    </row>
    <row r="42" spans="2:11" ht="14.9" customHeight="1" x14ac:dyDescent="0.25">
      <c r="B42" s="41"/>
      <c r="D42" s="257"/>
      <c r="E42" s="47">
        <v>1</v>
      </c>
      <c r="F42" s="49" t="s">
        <v>143</v>
      </c>
      <c r="G42" s="92"/>
      <c r="H42" s="92"/>
      <c r="I42" s="92"/>
      <c r="J42" s="92"/>
      <c r="K42" s="92"/>
    </row>
    <row r="43" spans="2:11" ht="14.9" customHeight="1" x14ac:dyDescent="0.25">
      <c r="B43" s="41"/>
      <c r="D43" s="257"/>
      <c r="E43" s="47">
        <v>2</v>
      </c>
      <c r="F43" s="49" t="s">
        <v>176</v>
      </c>
      <c r="G43" s="92"/>
      <c r="H43" s="92"/>
      <c r="I43" s="92"/>
      <c r="J43" s="92"/>
      <c r="K43" s="92"/>
    </row>
    <row r="44" spans="2:11" ht="14.9" customHeight="1" x14ac:dyDescent="0.25">
      <c r="B44" s="41"/>
      <c r="D44" s="257" t="s">
        <v>161</v>
      </c>
      <c r="E44" s="93" t="s">
        <v>613</v>
      </c>
      <c r="F44" s="383"/>
      <c r="G44" s="92"/>
      <c r="H44" s="92"/>
      <c r="I44" s="92"/>
      <c r="J44" s="92"/>
      <c r="K44" s="92"/>
    </row>
    <row r="45" spans="2:11" ht="14.9" customHeight="1" x14ac:dyDescent="0.25">
      <c r="B45" s="41"/>
      <c r="D45" s="257"/>
      <c r="E45" s="47">
        <v>1</v>
      </c>
      <c r="F45" s="49" t="s">
        <v>143</v>
      </c>
      <c r="G45" s="92"/>
      <c r="H45" s="92"/>
      <c r="I45" s="92"/>
      <c r="J45" s="92"/>
      <c r="K45" s="92"/>
    </row>
    <row r="46" spans="2:11" ht="14.9" customHeight="1" x14ac:dyDescent="0.25">
      <c r="B46" s="41"/>
      <c r="D46" s="257"/>
      <c r="E46" s="47">
        <v>2</v>
      </c>
      <c r="F46" s="49" t="s">
        <v>176</v>
      </c>
      <c r="G46" s="92"/>
      <c r="H46" s="92"/>
      <c r="I46" s="92"/>
      <c r="J46" s="92"/>
      <c r="K46" s="92"/>
    </row>
    <row r="47" spans="2:11" ht="14.9" customHeight="1" x14ac:dyDescent="0.25">
      <c r="B47" s="41"/>
      <c r="D47" s="257" t="s">
        <v>166</v>
      </c>
      <c r="E47" s="93" t="s">
        <v>614</v>
      </c>
      <c r="F47" s="282"/>
      <c r="G47" s="94"/>
      <c r="H47" s="94"/>
      <c r="I47" s="92"/>
      <c r="J47" s="92"/>
      <c r="K47" s="92"/>
    </row>
    <row r="48" spans="2:11" ht="14.9" customHeight="1" x14ac:dyDescent="0.25">
      <c r="B48" s="41"/>
      <c r="D48" s="257"/>
      <c r="E48" s="47">
        <v>1</v>
      </c>
      <c r="F48" s="49" t="s">
        <v>143</v>
      </c>
      <c r="G48" s="94"/>
      <c r="H48" s="94"/>
      <c r="I48" s="92"/>
      <c r="J48" s="92"/>
      <c r="K48" s="92"/>
    </row>
    <row r="49" spans="2:12" ht="14.9" customHeight="1" x14ac:dyDescent="0.25">
      <c r="B49" s="41"/>
      <c r="D49" s="257"/>
      <c r="E49" s="47">
        <v>2</v>
      </c>
      <c r="F49" s="49" t="s">
        <v>176</v>
      </c>
      <c r="G49" s="94"/>
      <c r="H49" s="94"/>
      <c r="I49" s="92"/>
      <c r="J49" s="92"/>
      <c r="K49" s="92"/>
    </row>
    <row r="50" spans="2:12" ht="14.9" customHeight="1" x14ac:dyDescent="0.25">
      <c r="B50" s="41"/>
      <c r="D50" s="257" t="s">
        <v>172</v>
      </c>
      <c r="E50" s="93" t="s">
        <v>615</v>
      </c>
      <c r="F50" s="383"/>
      <c r="G50" s="92"/>
      <c r="H50" s="92"/>
      <c r="I50" s="92"/>
      <c r="J50" s="92"/>
      <c r="K50" s="92"/>
    </row>
    <row r="51" spans="2:12" ht="14.9" customHeight="1" x14ac:dyDescent="0.25">
      <c r="B51" s="41"/>
      <c r="D51" s="257"/>
      <c r="E51" s="47">
        <v>1</v>
      </c>
      <c r="F51" s="49" t="s">
        <v>143</v>
      </c>
      <c r="G51" s="92"/>
      <c r="H51" s="92"/>
      <c r="I51" s="92"/>
      <c r="J51" s="92"/>
      <c r="K51" s="92"/>
    </row>
    <row r="52" spans="2:12" ht="14.9" customHeight="1" x14ac:dyDescent="0.25">
      <c r="B52" s="41"/>
      <c r="D52" s="257"/>
      <c r="E52" s="124">
        <v>2</v>
      </c>
      <c r="F52" s="271" t="s">
        <v>176</v>
      </c>
      <c r="G52" s="92"/>
      <c r="H52" s="92"/>
      <c r="I52" s="92"/>
      <c r="J52" s="92"/>
      <c r="K52" s="92"/>
    </row>
    <row r="53" spans="2:12" ht="14.9" customHeight="1" x14ac:dyDescent="0.25">
      <c r="B53" s="41"/>
      <c r="D53" s="257" t="s">
        <v>343</v>
      </c>
      <c r="E53" s="272" t="s">
        <v>616</v>
      </c>
      <c r="F53" s="381"/>
      <c r="G53" s="92"/>
      <c r="H53" s="92"/>
      <c r="I53" s="92"/>
      <c r="J53" s="92"/>
      <c r="K53" s="92"/>
    </row>
    <row r="54" spans="2:12" ht="14.9" customHeight="1" x14ac:dyDescent="0.25">
      <c r="B54" s="41"/>
      <c r="D54" s="257"/>
      <c r="E54" s="124">
        <v>1</v>
      </c>
      <c r="F54" s="271" t="s">
        <v>143</v>
      </c>
      <c r="G54" s="92"/>
      <c r="H54" s="92"/>
      <c r="I54" s="92"/>
      <c r="J54" s="92"/>
      <c r="K54" s="92"/>
    </row>
    <row r="55" spans="2:12" ht="14.9" customHeight="1" x14ac:dyDescent="0.25">
      <c r="B55" s="41"/>
      <c r="D55" s="257"/>
      <c r="E55" s="124">
        <v>2</v>
      </c>
      <c r="F55" s="271" t="s">
        <v>176</v>
      </c>
      <c r="G55" s="92"/>
      <c r="H55" s="92"/>
      <c r="I55" s="92"/>
      <c r="J55" s="92"/>
      <c r="K55" s="92"/>
    </row>
    <row r="56" spans="2:12" ht="14.9" customHeight="1" x14ac:dyDescent="0.25">
      <c r="B56" s="41"/>
      <c r="D56" s="257" t="s">
        <v>347</v>
      </c>
      <c r="E56" s="93" t="s">
        <v>617</v>
      </c>
      <c r="F56" s="383"/>
      <c r="G56" s="92"/>
      <c r="H56" s="119"/>
      <c r="I56" s="92"/>
      <c r="J56" s="92"/>
      <c r="K56" s="92"/>
    </row>
    <row r="57" spans="2:12" ht="14.9" customHeight="1" x14ac:dyDescent="0.25">
      <c r="B57" s="41"/>
      <c r="D57" s="257"/>
      <c r="E57" s="47">
        <v>1</v>
      </c>
      <c r="F57" s="49" t="s">
        <v>143</v>
      </c>
      <c r="G57" s="92"/>
      <c r="H57" s="119"/>
      <c r="I57" s="92"/>
      <c r="J57" s="92"/>
      <c r="K57" s="92"/>
    </row>
    <row r="58" spans="2:12" ht="14.9" customHeight="1" x14ac:dyDescent="0.25">
      <c r="B58" s="41"/>
      <c r="D58" s="257"/>
      <c r="E58" s="47">
        <v>2</v>
      </c>
      <c r="F58" s="49" t="s">
        <v>176</v>
      </c>
      <c r="G58" s="92"/>
      <c r="H58" s="119"/>
      <c r="I58" s="92"/>
      <c r="J58" s="92"/>
      <c r="K58" s="92"/>
    </row>
    <row r="59" spans="2:12" ht="14.9" customHeight="1" x14ac:dyDescent="0.25">
      <c r="B59" s="41"/>
      <c r="D59" s="47"/>
      <c r="E59" s="95"/>
      <c r="F59" s="96"/>
      <c r="G59" s="96"/>
      <c r="H59" s="96"/>
      <c r="I59" s="96"/>
      <c r="J59" s="96"/>
      <c r="K59" s="96"/>
    </row>
    <row r="60" spans="2:12" ht="14.9" customHeight="1" x14ac:dyDescent="0.25">
      <c r="B60" s="591">
        <f>B37+0.01</f>
        <v>15.03</v>
      </c>
      <c r="C60" s="95" t="s">
        <v>618</v>
      </c>
      <c r="D60" s="46"/>
      <c r="E60" s="96"/>
      <c r="F60" s="96"/>
      <c r="G60" s="96"/>
      <c r="H60" s="96"/>
      <c r="I60" s="96"/>
      <c r="J60" s="96"/>
      <c r="K60" s="96"/>
    </row>
    <row r="61" spans="2:12" ht="14.9" customHeight="1" x14ac:dyDescent="0.25">
      <c r="B61" s="270"/>
      <c r="D61" s="441" t="str">
        <f>"CATI: IF"&amp;B$37&amp;"a=1 GO TO "&amp;B$60&amp;"a OTHERWISE GO TO "&amp;B$60&amp;D68</f>
        <v>CATI: IF15.02a=1 GO TO 15.03a OTHERWISE GO TO 15.03b</v>
      </c>
      <c r="E61" s="380"/>
      <c r="F61" s="380"/>
      <c r="G61" s="141"/>
      <c r="H61" s="395"/>
      <c r="I61" s="453"/>
      <c r="J61" s="453"/>
      <c r="K61" s="454"/>
      <c r="L61" s="141"/>
    </row>
    <row r="62" spans="2:12" ht="14.9" customHeight="1" x14ac:dyDescent="0.25">
      <c r="B62" s="270"/>
      <c r="D62" s="47" t="s">
        <v>147</v>
      </c>
      <c r="E62" s="45" t="s">
        <v>611</v>
      </c>
      <c r="F62" s="28"/>
      <c r="G62" s="28"/>
      <c r="H62" s="28"/>
      <c r="I62" s="28"/>
      <c r="J62" s="28"/>
    </row>
    <row r="63" spans="2:12" ht="14.9" customHeight="1" x14ac:dyDescent="0.25">
      <c r="B63" s="270"/>
      <c r="D63" s="47"/>
      <c r="E63" s="257">
        <v>1</v>
      </c>
      <c r="F63" s="104" t="s">
        <v>619</v>
      </c>
      <c r="G63" s="28"/>
      <c r="H63" s="28"/>
      <c r="I63" s="28"/>
      <c r="J63" s="28"/>
    </row>
    <row r="64" spans="2:12" ht="14.9" customHeight="1" x14ac:dyDescent="0.25">
      <c r="B64" s="270"/>
      <c r="D64" s="47"/>
      <c r="E64" s="257">
        <v>2</v>
      </c>
      <c r="F64" s="104" t="s">
        <v>620</v>
      </c>
      <c r="G64" s="28"/>
      <c r="H64" s="28"/>
      <c r="I64" s="28"/>
      <c r="J64" s="28"/>
    </row>
    <row r="65" spans="2:12" ht="14.9" customHeight="1" x14ac:dyDescent="0.25">
      <c r="B65" s="270"/>
      <c r="D65" s="47"/>
      <c r="E65" s="257">
        <v>3</v>
      </c>
      <c r="F65" s="104" t="s">
        <v>621</v>
      </c>
      <c r="G65" s="28"/>
      <c r="H65" s="28"/>
      <c r="I65" s="28"/>
      <c r="J65" s="28"/>
      <c r="K65" s="28"/>
    </row>
    <row r="66" spans="2:12" ht="14.9" customHeight="1" x14ac:dyDescent="0.25">
      <c r="B66" s="270"/>
      <c r="D66" s="47"/>
      <c r="E66" s="257">
        <v>4</v>
      </c>
      <c r="F66" s="394" t="s">
        <v>418</v>
      </c>
      <c r="G66" s="28"/>
      <c r="H66" s="28"/>
      <c r="I66" s="28"/>
      <c r="J66" s="28"/>
      <c r="K66" s="28"/>
    </row>
    <row r="67" spans="2:12" ht="14.9" customHeight="1" x14ac:dyDescent="0.25">
      <c r="B67" s="270"/>
      <c r="D67" s="441" t="str">
        <f>"CATI: IF"&amp;B$37&amp;"b=1 GO TO "&amp;B$60&amp;"b OTHERWISE GO TO "&amp;B$60&amp;D74</f>
        <v>CATI: IF15.02b=1 GO TO 15.03b OTHERWISE GO TO 15.03c</v>
      </c>
      <c r="E67" s="380"/>
      <c r="F67" s="380"/>
      <c r="G67" s="141"/>
      <c r="H67" s="395"/>
      <c r="I67" s="453"/>
      <c r="J67" s="453"/>
      <c r="K67" s="454"/>
      <c r="L67" s="141"/>
    </row>
    <row r="68" spans="2:12" ht="14.9" customHeight="1" x14ac:dyDescent="0.25">
      <c r="B68" s="270"/>
      <c r="D68" s="47" t="s">
        <v>154</v>
      </c>
      <c r="E68" s="45" t="s">
        <v>622</v>
      </c>
      <c r="F68" s="28"/>
      <c r="G68" s="28"/>
      <c r="H68" s="28"/>
      <c r="I68" s="28"/>
      <c r="J68" s="28"/>
    </row>
    <row r="69" spans="2:12" ht="14.9" customHeight="1" x14ac:dyDescent="0.25">
      <c r="B69" s="270"/>
      <c r="D69" s="47"/>
      <c r="E69" s="257">
        <v>1</v>
      </c>
      <c r="F69" s="104" t="s">
        <v>619</v>
      </c>
      <c r="G69" s="28"/>
      <c r="H69" s="28"/>
      <c r="I69" s="28"/>
      <c r="J69" s="28"/>
    </row>
    <row r="70" spans="2:12" ht="14.9" customHeight="1" x14ac:dyDescent="0.25">
      <c r="B70" s="270"/>
      <c r="D70" s="47"/>
      <c r="E70" s="257">
        <v>2</v>
      </c>
      <c r="F70" s="104" t="s">
        <v>620</v>
      </c>
      <c r="G70" s="28"/>
      <c r="H70" s="28"/>
      <c r="I70" s="28"/>
      <c r="J70" s="28"/>
    </row>
    <row r="71" spans="2:12" ht="14.9" customHeight="1" x14ac:dyDescent="0.25">
      <c r="B71" s="270"/>
      <c r="D71" s="47"/>
      <c r="E71" s="257">
        <v>3</v>
      </c>
      <c r="F71" s="104" t="s">
        <v>621</v>
      </c>
      <c r="G71" s="28"/>
      <c r="H71" s="28"/>
      <c r="I71" s="28"/>
      <c r="J71" s="28"/>
    </row>
    <row r="72" spans="2:12" ht="14.9" customHeight="1" x14ac:dyDescent="0.25">
      <c r="B72" s="270"/>
      <c r="D72" s="47"/>
      <c r="E72" s="257">
        <v>4</v>
      </c>
      <c r="F72" s="394" t="s">
        <v>418</v>
      </c>
      <c r="G72" s="28"/>
      <c r="H72" s="28"/>
      <c r="I72" s="28"/>
      <c r="J72" s="28"/>
    </row>
    <row r="73" spans="2:12" ht="14.9" customHeight="1" x14ac:dyDescent="0.25">
      <c r="B73" s="270"/>
      <c r="D73" s="441" t="str">
        <f>"CATI: IF"&amp;B$37&amp;"c=1 GO TO "&amp;B$60&amp;"c OTHERWISE GO TO "&amp;B$60&amp;D80</f>
        <v>CATI: IF15.02c=1 GO TO 15.03c OTHERWISE GO TO 15.03d</v>
      </c>
      <c r="E73" s="380"/>
      <c r="F73" s="380"/>
      <c r="G73" s="141"/>
      <c r="H73" s="395"/>
      <c r="I73" s="453"/>
      <c r="J73" s="453"/>
      <c r="K73" s="454"/>
      <c r="L73" s="141"/>
    </row>
    <row r="74" spans="2:12" ht="14.9" customHeight="1" x14ac:dyDescent="0.25">
      <c r="B74" s="270"/>
      <c r="D74" s="47" t="s">
        <v>161</v>
      </c>
      <c r="E74" s="45" t="s">
        <v>623</v>
      </c>
      <c r="F74" s="28"/>
      <c r="G74" s="28"/>
      <c r="H74" s="28"/>
      <c r="I74" s="28"/>
      <c r="J74" s="28"/>
    </row>
    <row r="75" spans="2:12" ht="14.9" customHeight="1" x14ac:dyDescent="0.25">
      <c r="B75" s="270"/>
      <c r="D75" s="47"/>
      <c r="E75" s="257">
        <v>1</v>
      </c>
      <c r="F75" s="104" t="s">
        <v>619</v>
      </c>
      <c r="G75" s="28"/>
      <c r="H75" s="28"/>
      <c r="I75" s="28"/>
      <c r="J75" s="28"/>
    </row>
    <row r="76" spans="2:12" ht="14.9" customHeight="1" x14ac:dyDescent="0.25">
      <c r="B76" s="270"/>
      <c r="D76" s="47"/>
      <c r="E76" s="257">
        <v>2</v>
      </c>
      <c r="F76" s="104" t="s">
        <v>620</v>
      </c>
      <c r="G76" s="28"/>
      <c r="H76" s="28"/>
      <c r="I76" s="28"/>
      <c r="J76" s="28"/>
    </row>
    <row r="77" spans="2:12" ht="14.9" customHeight="1" x14ac:dyDescent="0.25">
      <c r="B77" s="270"/>
      <c r="D77" s="47"/>
      <c r="E77" s="257">
        <v>3</v>
      </c>
      <c r="F77" s="104" t="s">
        <v>621</v>
      </c>
      <c r="G77" s="28"/>
      <c r="H77" s="28"/>
      <c r="I77" s="28"/>
      <c r="J77" s="28"/>
    </row>
    <row r="78" spans="2:12" ht="14.9" customHeight="1" x14ac:dyDescent="0.25">
      <c r="B78" s="270"/>
      <c r="D78" s="47"/>
      <c r="E78" s="257">
        <v>4</v>
      </c>
      <c r="F78" s="394" t="s">
        <v>418</v>
      </c>
      <c r="G78" s="28"/>
      <c r="H78" s="28"/>
      <c r="I78" s="28"/>
      <c r="J78" s="28"/>
    </row>
    <row r="79" spans="2:12" ht="14.9" customHeight="1" x14ac:dyDescent="0.25">
      <c r="B79" s="270"/>
      <c r="D79" s="441" t="str">
        <f>"CATI: IF"&amp;B$37&amp;"d=1 GO TO "&amp;B$60&amp;"d OTHERWISE GO TO "&amp;B$60&amp;D86</f>
        <v>CATI: IF15.02d=1 GO TO 15.03d OTHERWISE GO TO 15.03e</v>
      </c>
      <c r="E79" s="380"/>
      <c r="F79" s="380"/>
      <c r="G79" s="141"/>
      <c r="H79" s="395"/>
      <c r="I79" s="453"/>
      <c r="J79" s="453"/>
      <c r="K79" s="454"/>
      <c r="L79" s="141"/>
    </row>
    <row r="80" spans="2:12" ht="14.9" customHeight="1" x14ac:dyDescent="0.25">
      <c r="B80" s="270"/>
      <c r="D80" s="47" t="s">
        <v>166</v>
      </c>
      <c r="E80" s="45" t="s">
        <v>624</v>
      </c>
      <c r="F80" s="28"/>
      <c r="G80" s="28"/>
      <c r="H80" s="28"/>
      <c r="I80" s="28"/>
      <c r="J80" s="28"/>
      <c r="K80" s="28"/>
    </row>
    <row r="81" spans="2:12" ht="14.9" customHeight="1" x14ac:dyDescent="0.25">
      <c r="B81" s="270"/>
      <c r="D81" s="47"/>
      <c r="E81" s="257">
        <v>1</v>
      </c>
      <c r="F81" s="104" t="s">
        <v>619</v>
      </c>
      <c r="G81" s="28"/>
      <c r="H81" s="28"/>
      <c r="I81" s="28"/>
      <c r="J81" s="28"/>
      <c r="K81" s="28"/>
    </row>
    <row r="82" spans="2:12" ht="14.9" customHeight="1" x14ac:dyDescent="0.25">
      <c r="B82" s="270"/>
      <c r="D82" s="47"/>
      <c r="E82" s="257">
        <v>2</v>
      </c>
      <c r="F82" s="104" t="s">
        <v>620</v>
      </c>
      <c r="G82" s="28"/>
      <c r="H82" s="28"/>
      <c r="I82" s="28"/>
      <c r="J82" s="28"/>
      <c r="K82" s="28"/>
    </row>
    <row r="83" spans="2:12" ht="14.9" customHeight="1" x14ac:dyDescent="0.25">
      <c r="B83" s="270"/>
      <c r="D83" s="47"/>
      <c r="E83" s="257">
        <v>3</v>
      </c>
      <c r="F83" s="104" t="s">
        <v>621</v>
      </c>
      <c r="G83" s="28"/>
      <c r="H83" s="28"/>
      <c r="I83" s="28"/>
      <c r="J83" s="28"/>
      <c r="K83" s="28"/>
    </row>
    <row r="84" spans="2:12" ht="14.9" customHeight="1" x14ac:dyDescent="0.25">
      <c r="B84" s="270"/>
      <c r="D84" s="47"/>
      <c r="E84" s="257">
        <v>4</v>
      </c>
      <c r="F84" s="394" t="s">
        <v>418</v>
      </c>
      <c r="G84" s="28"/>
      <c r="H84" s="28"/>
      <c r="I84" s="28"/>
      <c r="J84" s="28"/>
      <c r="K84" s="28"/>
    </row>
    <row r="85" spans="2:12" ht="14.9" customHeight="1" x14ac:dyDescent="0.25">
      <c r="B85" s="270"/>
      <c r="D85" s="441" t="str">
        <f>"CATI: IF"&amp;B$37&amp;"e=1 GO TO "&amp;B$60&amp;"e OTHERWISE GO TO "&amp;B$60&amp;D92</f>
        <v>CATI: IF15.02e=1 GO TO 15.03e OTHERWISE GO TO 15.03f</v>
      </c>
      <c r="E85" s="380"/>
      <c r="F85" s="380"/>
      <c r="G85" s="141"/>
      <c r="H85" s="395"/>
      <c r="I85" s="453"/>
      <c r="J85" s="453"/>
      <c r="K85" s="454"/>
      <c r="L85" s="141"/>
    </row>
    <row r="86" spans="2:12" ht="14.9" customHeight="1" x14ac:dyDescent="0.25">
      <c r="B86" s="270"/>
      <c r="D86" s="47" t="s">
        <v>172</v>
      </c>
      <c r="E86" s="45" t="s">
        <v>615</v>
      </c>
      <c r="F86" s="28"/>
      <c r="G86" s="28"/>
      <c r="H86" s="28"/>
      <c r="I86" s="28"/>
      <c r="J86" s="28"/>
      <c r="K86" s="28"/>
    </row>
    <row r="87" spans="2:12" ht="14.9" customHeight="1" x14ac:dyDescent="0.25">
      <c r="B87" s="270"/>
      <c r="D87" s="47"/>
      <c r="E87" s="257">
        <v>1</v>
      </c>
      <c r="F87" s="104" t="s">
        <v>619</v>
      </c>
      <c r="G87" s="28"/>
      <c r="H87" s="28"/>
      <c r="I87" s="28"/>
      <c r="J87" s="28"/>
      <c r="K87" s="28"/>
    </row>
    <row r="88" spans="2:12" ht="14.9" customHeight="1" x14ac:dyDescent="0.25">
      <c r="B88" s="270"/>
      <c r="D88" s="47"/>
      <c r="E88" s="257">
        <v>2</v>
      </c>
      <c r="F88" s="104" t="s">
        <v>620</v>
      </c>
      <c r="G88" s="28"/>
      <c r="H88" s="28"/>
      <c r="I88" s="28"/>
      <c r="J88" s="28"/>
      <c r="K88" s="28"/>
    </row>
    <row r="89" spans="2:12" ht="14.9" customHeight="1" x14ac:dyDescent="0.25">
      <c r="B89" s="270"/>
      <c r="D89" s="47"/>
      <c r="E89" s="257">
        <v>3</v>
      </c>
      <c r="F89" s="104" t="s">
        <v>621</v>
      </c>
      <c r="G89" s="28"/>
      <c r="H89" s="28"/>
      <c r="I89" s="28"/>
      <c r="J89" s="28"/>
      <c r="K89" s="28"/>
    </row>
    <row r="90" spans="2:12" ht="14.9" customHeight="1" x14ac:dyDescent="0.25">
      <c r="B90" s="270"/>
      <c r="D90" s="47"/>
      <c r="E90" s="257">
        <v>4</v>
      </c>
      <c r="F90" s="394" t="s">
        <v>418</v>
      </c>
      <c r="G90" s="28"/>
      <c r="H90" s="28"/>
      <c r="I90" s="28"/>
      <c r="J90" s="28"/>
      <c r="K90" s="28"/>
    </row>
    <row r="91" spans="2:12" ht="14.9" customHeight="1" x14ac:dyDescent="0.25">
      <c r="B91" s="270"/>
      <c r="D91" s="441" t="str">
        <f>"CATI: IF"&amp;B$37&amp;"f=1 GO TO "&amp;B$60&amp;"f OTHERWISE GO TO "&amp;B$60&amp;D98</f>
        <v>CATI: IF15.02f=1 GO TO 15.03f OTHERWISE GO TO 15.03h</v>
      </c>
      <c r="E91" s="380"/>
      <c r="F91" s="380"/>
      <c r="G91" s="141"/>
      <c r="H91" s="395"/>
      <c r="I91" s="453"/>
      <c r="J91" s="453"/>
      <c r="K91" s="454"/>
      <c r="L91" s="141"/>
    </row>
    <row r="92" spans="2:12" ht="14.9" customHeight="1" x14ac:dyDescent="0.25">
      <c r="B92" s="270"/>
      <c r="D92" s="47" t="s">
        <v>343</v>
      </c>
      <c r="E92" s="272" t="s">
        <v>616</v>
      </c>
      <c r="F92" s="28"/>
      <c r="G92" s="28"/>
      <c r="H92" s="28"/>
      <c r="I92" s="28"/>
      <c r="J92" s="28"/>
      <c r="K92" s="28"/>
    </row>
    <row r="93" spans="2:12" ht="14.9" customHeight="1" x14ac:dyDescent="0.25">
      <c r="B93" s="270"/>
      <c r="D93" s="47"/>
      <c r="E93" s="257">
        <v>1</v>
      </c>
      <c r="F93" s="104" t="s">
        <v>619</v>
      </c>
      <c r="G93" s="28"/>
      <c r="H93" s="28"/>
      <c r="I93" s="28"/>
      <c r="J93" s="28"/>
      <c r="K93" s="28"/>
    </row>
    <row r="94" spans="2:12" ht="14.9" customHeight="1" x14ac:dyDescent="0.25">
      <c r="B94" s="270"/>
      <c r="D94" s="47"/>
      <c r="E94" s="257">
        <v>2</v>
      </c>
      <c r="F94" s="104" t="s">
        <v>620</v>
      </c>
      <c r="G94" s="28"/>
      <c r="H94" s="28"/>
      <c r="I94" s="28"/>
      <c r="J94" s="28"/>
      <c r="K94" s="28"/>
    </row>
    <row r="95" spans="2:12" ht="14.9" customHeight="1" x14ac:dyDescent="0.25">
      <c r="B95" s="270"/>
      <c r="D95" s="47"/>
      <c r="E95" s="257">
        <v>3</v>
      </c>
      <c r="F95" s="104" t="s">
        <v>621</v>
      </c>
      <c r="G95" s="28"/>
      <c r="H95" s="28"/>
      <c r="I95" s="28"/>
      <c r="J95" s="28"/>
      <c r="K95" s="28"/>
    </row>
    <row r="96" spans="2:12" ht="14.9" customHeight="1" x14ac:dyDescent="0.25">
      <c r="B96" s="270"/>
      <c r="D96" s="47"/>
      <c r="E96" s="257">
        <v>4</v>
      </c>
      <c r="F96" s="394" t="s">
        <v>418</v>
      </c>
      <c r="G96" s="28"/>
      <c r="H96" s="28"/>
      <c r="I96" s="28"/>
      <c r="J96" s="28"/>
      <c r="K96" s="28"/>
    </row>
    <row r="97" spans="2:13" ht="14.9" customHeight="1" x14ac:dyDescent="0.25">
      <c r="B97" s="270"/>
      <c r="D97" s="441" t="str">
        <f>"CATI: IF"&amp;B$37&amp;"h=1 GO TO "&amp;B$60&amp;"h OTHERWISE GO TO "&amp;B104</f>
        <v>CATI: IF15.02h=1 GO TO 15.03h OTHERWISE GO TO 15.04</v>
      </c>
      <c r="E97" s="380"/>
      <c r="F97" s="380"/>
      <c r="G97" s="141"/>
      <c r="H97" s="395"/>
      <c r="I97" s="453"/>
      <c r="J97" s="453"/>
      <c r="K97" s="454"/>
      <c r="L97" s="141"/>
    </row>
    <row r="98" spans="2:13" ht="14.9" customHeight="1" x14ac:dyDescent="0.25">
      <c r="B98" s="270"/>
      <c r="D98" s="47" t="s">
        <v>347</v>
      </c>
      <c r="E98" s="20" t="s">
        <v>625</v>
      </c>
      <c r="F98" s="28"/>
      <c r="G98" s="28"/>
      <c r="H98" s="28"/>
      <c r="I98" s="28"/>
      <c r="J98" s="28"/>
      <c r="K98" s="28"/>
    </row>
    <row r="99" spans="2:13" ht="14.9" customHeight="1" x14ac:dyDescent="0.25">
      <c r="B99" s="270"/>
      <c r="D99" s="47"/>
      <c r="E99" s="257">
        <v>1</v>
      </c>
      <c r="F99" s="104" t="s">
        <v>619</v>
      </c>
      <c r="G99" s="28"/>
      <c r="H99" s="28"/>
      <c r="I99" s="28"/>
      <c r="J99" s="28"/>
      <c r="K99" s="28"/>
    </row>
    <row r="100" spans="2:13" ht="14.9" customHeight="1" x14ac:dyDescent="0.25">
      <c r="B100" s="270"/>
      <c r="D100" s="47"/>
      <c r="E100" s="257">
        <v>2</v>
      </c>
      <c r="F100" s="104" t="s">
        <v>620</v>
      </c>
      <c r="G100" s="28"/>
      <c r="H100" s="28"/>
      <c r="I100" s="28"/>
      <c r="J100" s="28"/>
      <c r="K100" s="28"/>
    </row>
    <row r="101" spans="2:13" ht="14.9" customHeight="1" x14ac:dyDescent="0.25">
      <c r="B101" s="270"/>
      <c r="D101" s="47"/>
      <c r="E101" s="257">
        <v>3</v>
      </c>
      <c r="F101" s="104" t="s">
        <v>621</v>
      </c>
      <c r="G101" s="28"/>
      <c r="H101" s="28"/>
      <c r="I101" s="28"/>
      <c r="J101" s="28"/>
      <c r="K101" s="28"/>
    </row>
    <row r="102" spans="2:13" ht="14.9" customHeight="1" x14ac:dyDescent="0.25">
      <c r="B102" s="270"/>
      <c r="D102" s="47"/>
      <c r="E102" s="257">
        <v>4</v>
      </c>
      <c r="F102" s="394" t="s">
        <v>418</v>
      </c>
      <c r="G102" s="28"/>
      <c r="H102" s="28"/>
      <c r="I102" s="28"/>
      <c r="J102" s="28"/>
      <c r="K102" s="28"/>
    </row>
    <row r="103" spans="2:13" ht="14.9" customHeight="1" x14ac:dyDescent="0.25">
      <c r="B103" s="270"/>
      <c r="C103" s="104"/>
      <c r="D103" s="47"/>
      <c r="E103" s="20"/>
      <c r="F103" s="28"/>
      <c r="G103" s="28"/>
      <c r="H103" s="28"/>
      <c r="I103" s="28"/>
      <c r="J103" s="28"/>
      <c r="K103" s="28"/>
    </row>
    <row r="104" spans="2:13" ht="14.9" customHeight="1" x14ac:dyDescent="0.25">
      <c r="B104" s="269">
        <f>B60+0.01</f>
        <v>15.04</v>
      </c>
      <c r="C104" s="104" t="s">
        <v>626</v>
      </c>
      <c r="D104" s="753"/>
      <c r="E104" s="456"/>
      <c r="F104" s="456"/>
      <c r="G104" s="456"/>
      <c r="H104" s="32"/>
      <c r="I104" s="32"/>
      <c r="J104" s="32"/>
      <c r="K104" s="32"/>
      <c r="M104" s="48"/>
    </row>
    <row r="105" spans="2:13" ht="14.9" customHeight="1" x14ac:dyDescent="0.25">
      <c r="B105" s="269"/>
      <c r="C105" s="457"/>
      <c r="D105" s="124">
        <v>1</v>
      </c>
      <c r="E105" s="125" t="s">
        <v>627</v>
      </c>
      <c r="F105" s="125"/>
      <c r="G105" s="456"/>
      <c r="H105" s="32"/>
      <c r="I105" s="32"/>
      <c r="J105" s="32"/>
      <c r="K105" s="32"/>
      <c r="M105" s="48"/>
    </row>
    <row r="106" spans="2:13" ht="14.9" customHeight="1" x14ac:dyDescent="0.25">
      <c r="B106" s="269"/>
      <c r="C106" s="457"/>
      <c r="D106" s="124">
        <v>2</v>
      </c>
      <c r="E106" s="122" t="s">
        <v>628</v>
      </c>
      <c r="F106" s="125"/>
      <c r="G106" s="126"/>
      <c r="H106" s="23"/>
      <c r="I106" s="23"/>
      <c r="J106" s="23"/>
      <c r="K106" s="23"/>
    </row>
    <row r="107" spans="2:13" ht="14.9" customHeight="1" x14ac:dyDescent="0.25">
      <c r="B107" s="269"/>
      <c r="C107" s="457"/>
      <c r="D107" s="124">
        <v>3</v>
      </c>
      <c r="E107" s="122" t="s">
        <v>629</v>
      </c>
      <c r="F107" s="125"/>
      <c r="G107" s="458"/>
      <c r="H107" s="23"/>
      <c r="I107" s="23"/>
      <c r="J107" s="23"/>
      <c r="K107" s="23"/>
    </row>
    <row r="108" spans="2:13" ht="14.9" customHeight="1" x14ac:dyDescent="0.25">
      <c r="B108" s="269"/>
      <c r="C108" s="85"/>
      <c r="D108" s="76">
        <v>4</v>
      </c>
      <c r="E108" s="109" t="s">
        <v>630</v>
      </c>
      <c r="F108" s="46"/>
      <c r="G108" s="274"/>
      <c r="H108" s="3"/>
      <c r="I108" s="3"/>
      <c r="J108" s="3"/>
      <c r="K108" s="3"/>
      <c r="M108" s="101"/>
    </row>
    <row r="109" spans="2:13" ht="14.9" customHeight="1" x14ac:dyDescent="0.25">
      <c r="B109" s="269"/>
      <c r="C109" s="457"/>
      <c r="D109" s="754"/>
      <c r="E109" s="413"/>
      <c r="F109" s="120"/>
      <c r="G109" s="458"/>
      <c r="H109" s="23"/>
      <c r="I109" s="23"/>
      <c r="J109" s="23"/>
      <c r="K109" s="23"/>
    </row>
    <row r="110" spans="2:13" ht="14.9" customHeight="1" x14ac:dyDescent="0.25">
      <c r="B110" s="270"/>
      <c r="C110" s="133" t="str">
        <f>"CATI: IF [MALE] = 1 GO TO "&amp;B111&amp;" OTHERWISE GO TO NEXT SECTION"</f>
        <v>CATI: IF [MALE] = 1 GO TO 15.05 OTHERWISE GO TO NEXT SECTION</v>
      </c>
      <c r="D110" s="382"/>
      <c r="E110" s="284"/>
      <c r="F110" s="284"/>
      <c r="G110" s="284"/>
      <c r="H110" s="284"/>
      <c r="I110" s="284"/>
      <c r="J110" s="284"/>
      <c r="K110" s="284"/>
      <c r="L110" s="141"/>
    </row>
    <row r="111" spans="2:13" ht="14.9" customHeight="1" x14ac:dyDescent="0.25">
      <c r="B111" s="41">
        <f>B104+0.01</f>
        <v>15.049999999999999</v>
      </c>
      <c r="C111" s="283" t="s">
        <v>631</v>
      </c>
      <c r="D111" s="46"/>
      <c r="E111" s="275"/>
      <c r="F111" s="275"/>
      <c r="G111" s="275"/>
      <c r="H111" s="275"/>
      <c r="I111" s="275"/>
      <c r="J111" s="275"/>
      <c r="K111" s="275"/>
    </row>
    <row r="112" spans="2:13" ht="14.9" customHeight="1" x14ac:dyDescent="0.25">
      <c r="B112" s="41"/>
      <c r="D112" s="257" t="s">
        <v>147</v>
      </c>
      <c r="E112" s="93" t="s">
        <v>611</v>
      </c>
      <c r="F112" s="383"/>
      <c r="G112" s="92"/>
      <c r="H112" s="92"/>
      <c r="I112" s="92"/>
      <c r="J112" s="92"/>
      <c r="K112" s="92"/>
    </row>
    <row r="113" spans="2:11" ht="14.9" customHeight="1" x14ac:dyDescent="0.25">
      <c r="B113" s="41"/>
      <c r="D113" s="257"/>
      <c r="E113" s="124">
        <v>1</v>
      </c>
      <c r="F113" s="271" t="s">
        <v>143</v>
      </c>
      <c r="G113" s="92"/>
      <c r="H113" s="92"/>
      <c r="I113" s="92"/>
      <c r="J113" s="92"/>
      <c r="K113" s="92"/>
    </row>
    <row r="114" spans="2:11" ht="14.9" customHeight="1" x14ac:dyDescent="0.25">
      <c r="B114" s="41"/>
      <c r="D114" s="257"/>
      <c r="E114" s="124">
        <v>2</v>
      </c>
      <c r="F114" s="271" t="s">
        <v>176</v>
      </c>
      <c r="G114" s="92"/>
      <c r="H114" s="92"/>
      <c r="I114" s="92"/>
      <c r="J114" s="92"/>
      <c r="K114" s="92"/>
    </row>
    <row r="115" spans="2:11" ht="14.9" customHeight="1" x14ac:dyDescent="0.25">
      <c r="B115" s="41"/>
      <c r="D115" s="257" t="s">
        <v>154</v>
      </c>
      <c r="E115" s="93" t="s">
        <v>612</v>
      </c>
      <c r="F115" s="383"/>
      <c r="G115" s="92"/>
      <c r="H115" s="92"/>
      <c r="I115" s="92"/>
      <c r="J115" s="92"/>
      <c r="K115" s="92"/>
    </row>
    <row r="116" spans="2:11" ht="14.9" customHeight="1" x14ac:dyDescent="0.25">
      <c r="B116" s="41"/>
      <c r="D116" s="257"/>
      <c r="E116" s="124">
        <v>1</v>
      </c>
      <c r="F116" s="271" t="s">
        <v>143</v>
      </c>
      <c r="G116" s="92"/>
      <c r="H116" s="92"/>
      <c r="I116" s="92"/>
      <c r="J116" s="92"/>
      <c r="K116" s="92"/>
    </row>
    <row r="117" spans="2:11" ht="14.9" customHeight="1" x14ac:dyDescent="0.25">
      <c r="B117" s="41"/>
      <c r="D117" s="257"/>
      <c r="E117" s="124">
        <v>2</v>
      </c>
      <c r="F117" s="271" t="s">
        <v>176</v>
      </c>
      <c r="G117" s="92"/>
      <c r="H117" s="92"/>
      <c r="I117" s="92"/>
      <c r="J117" s="92"/>
      <c r="K117" s="92"/>
    </row>
    <row r="118" spans="2:11" ht="14.9" customHeight="1" x14ac:dyDescent="0.25">
      <c r="B118" s="41"/>
      <c r="D118" s="257" t="s">
        <v>161</v>
      </c>
      <c r="E118" s="93" t="s">
        <v>613</v>
      </c>
      <c r="F118" s="383"/>
      <c r="G118" s="92"/>
      <c r="H118" s="92"/>
      <c r="I118" s="92"/>
      <c r="J118" s="92"/>
      <c r="K118" s="92"/>
    </row>
    <row r="119" spans="2:11" ht="14.9" customHeight="1" x14ac:dyDescent="0.25">
      <c r="B119" s="41"/>
      <c r="D119" s="257"/>
      <c r="E119" s="124">
        <v>1</v>
      </c>
      <c r="F119" s="271" t="s">
        <v>143</v>
      </c>
      <c r="G119" s="92"/>
      <c r="H119" s="92"/>
      <c r="I119" s="92"/>
      <c r="J119" s="92"/>
      <c r="K119" s="92"/>
    </row>
    <row r="120" spans="2:11" ht="14.9" customHeight="1" x14ac:dyDescent="0.25">
      <c r="B120" s="41"/>
      <c r="D120" s="257"/>
      <c r="E120" s="124">
        <v>2</v>
      </c>
      <c r="F120" s="271" t="s">
        <v>176</v>
      </c>
      <c r="G120" s="92"/>
      <c r="H120" s="92"/>
      <c r="I120" s="92"/>
      <c r="J120" s="92"/>
      <c r="K120" s="92"/>
    </row>
    <row r="121" spans="2:11" ht="14.9" customHeight="1" x14ac:dyDescent="0.25">
      <c r="B121" s="41"/>
      <c r="D121" s="257" t="s">
        <v>166</v>
      </c>
      <c r="E121" s="93" t="s">
        <v>614</v>
      </c>
      <c r="F121" s="282"/>
      <c r="G121" s="94"/>
      <c r="H121" s="94"/>
      <c r="I121" s="92"/>
      <c r="J121" s="92"/>
      <c r="K121" s="92"/>
    </row>
    <row r="122" spans="2:11" ht="14.9" customHeight="1" x14ac:dyDescent="0.25">
      <c r="B122" s="41"/>
      <c r="D122" s="257"/>
      <c r="E122" s="124">
        <v>1</v>
      </c>
      <c r="F122" s="271" t="s">
        <v>143</v>
      </c>
      <c r="G122" s="94"/>
      <c r="H122" s="94"/>
      <c r="I122" s="92"/>
      <c r="J122" s="92"/>
      <c r="K122" s="92"/>
    </row>
    <row r="123" spans="2:11" ht="14.9" customHeight="1" x14ac:dyDescent="0.25">
      <c r="B123" s="41"/>
      <c r="D123" s="257"/>
      <c r="E123" s="124">
        <v>2</v>
      </c>
      <c r="F123" s="271" t="s">
        <v>176</v>
      </c>
      <c r="G123" s="94"/>
      <c r="H123" s="94"/>
      <c r="I123" s="92"/>
      <c r="J123" s="92"/>
      <c r="K123" s="92"/>
    </row>
    <row r="124" spans="2:11" ht="14.9" customHeight="1" x14ac:dyDescent="0.25">
      <c r="B124" s="41"/>
      <c r="D124" s="257" t="s">
        <v>172</v>
      </c>
      <c r="E124" s="93" t="s">
        <v>615</v>
      </c>
      <c r="F124" s="383"/>
      <c r="G124" s="92"/>
      <c r="H124" s="92"/>
      <c r="I124" s="92"/>
      <c r="J124" s="92"/>
      <c r="K124" s="92"/>
    </row>
    <row r="125" spans="2:11" ht="14.9" customHeight="1" x14ac:dyDescent="0.25">
      <c r="B125" s="41"/>
      <c r="D125" s="257"/>
      <c r="E125" s="124">
        <v>1</v>
      </c>
      <c r="F125" s="271" t="s">
        <v>143</v>
      </c>
      <c r="G125" s="92"/>
      <c r="H125" s="92"/>
      <c r="I125" s="92"/>
      <c r="J125" s="92"/>
      <c r="K125" s="92"/>
    </row>
    <row r="126" spans="2:11" ht="14.9" customHeight="1" x14ac:dyDescent="0.25">
      <c r="B126" s="41"/>
      <c r="D126" s="257"/>
      <c r="E126" s="124">
        <v>2</v>
      </c>
      <c r="F126" s="271" t="s">
        <v>176</v>
      </c>
      <c r="G126" s="92"/>
      <c r="H126" s="92"/>
      <c r="I126" s="92"/>
      <c r="J126" s="92"/>
      <c r="K126" s="92"/>
    </row>
    <row r="127" spans="2:11" ht="14.9" customHeight="1" x14ac:dyDescent="0.25">
      <c r="B127" s="41"/>
      <c r="D127" s="257" t="s">
        <v>343</v>
      </c>
      <c r="E127" s="272" t="s">
        <v>616</v>
      </c>
      <c r="F127" s="383"/>
      <c r="G127" s="92"/>
      <c r="H127" s="92"/>
      <c r="I127" s="92"/>
      <c r="J127" s="92"/>
      <c r="K127" s="92"/>
    </row>
    <row r="128" spans="2:11" ht="14.9" customHeight="1" x14ac:dyDescent="0.25">
      <c r="B128" s="41"/>
      <c r="D128" s="257"/>
      <c r="E128" s="124">
        <v>1</v>
      </c>
      <c r="F128" s="271" t="s">
        <v>143</v>
      </c>
      <c r="G128" s="92"/>
      <c r="H128" s="92"/>
      <c r="I128" s="92"/>
      <c r="J128" s="92"/>
      <c r="K128" s="92"/>
    </row>
    <row r="129" spans="2:12" ht="14.9" customHeight="1" x14ac:dyDescent="0.25">
      <c r="B129" s="41"/>
      <c r="D129" s="257"/>
      <c r="E129" s="124">
        <v>2</v>
      </c>
      <c r="F129" s="271" t="s">
        <v>176</v>
      </c>
      <c r="G129" s="92"/>
      <c r="H129" s="92"/>
      <c r="I129" s="92"/>
      <c r="J129" s="92"/>
      <c r="K129" s="92"/>
    </row>
    <row r="130" spans="2:12" ht="14.9" customHeight="1" x14ac:dyDescent="0.25">
      <c r="B130" s="41"/>
      <c r="D130" s="257" t="s">
        <v>347</v>
      </c>
      <c r="E130" s="93" t="s">
        <v>625</v>
      </c>
      <c r="F130" s="383"/>
      <c r="G130" s="92"/>
      <c r="H130" s="92"/>
      <c r="I130" s="92"/>
      <c r="J130" s="92"/>
      <c r="K130" s="92"/>
    </row>
    <row r="131" spans="2:12" ht="14.9" customHeight="1" x14ac:dyDescent="0.25">
      <c r="B131" s="41"/>
      <c r="D131" s="257"/>
      <c r="E131" s="124">
        <v>1</v>
      </c>
      <c r="F131" s="271" t="s">
        <v>143</v>
      </c>
      <c r="G131" s="92"/>
      <c r="H131" s="92"/>
      <c r="I131" s="92"/>
      <c r="J131" s="92"/>
      <c r="K131" s="92"/>
    </row>
    <row r="132" spans="2:12" ht="14.9" customHeight="1" x14ac:dyDescent="0.25">
      <c r="B132" s="41"/>
      <c r="D132" s="257"/>
      <c r="E132" s="124">
        <v>2</v>
      </c>
      <c r="F132" s="271" t="s">
        <v>176</v>
      </c>
      <c r="G132" s="92"/>
      <c r="H132" s="92"/>
      <c r="I132" s="92"/>
      <c r="J132" s="92"/>
      <c r="K132" s="92"/>
    </row>
    <row r="133" spans="2:12" ht="14.9" customHeight="1" x14ac:dyDescent="0.25">
      <c r="B133" s="41"/>
      <c r="C133" s="282"/>
      <c r="D133" s="47"/>
      <c r="E133" s="96"/>
      <c r="F133" s="96"/>
      <c r="G133" s="96"/>
      <c r="H133" s="96"/>
      <c r="I133" s="96"/>
      <c r="J133" s="96"/>
      <c r="K133" s="96"/>
    </row>
    <row r="134" spans="2:12" ht="14.9" customHeight="1" x14ac:dyDescent="0.25">
      <c r="B134" s="41">
        <f>B111+0.01</f>
        <v>15.059999999999999</v>
      </c>
      <c r="C134" s="95" t="s">
        <v>632</v>
      </c>
      <c r="D134" s="47"/>
      <c r="E134" s="95"/>
      <c r="F134" s="95"/>
      <c r="G134" s="95"/>
      <c r="H134" s="95"/>
      <c r="I134" s="95"/>
      <c r="J134" s="95"/>
      <c r="K134" s="95"/>
    </row>
    <row r="135" spans="2:12" ht="14.9" customHeight="1" x14ac:dyDescent="0.25">
      <c r="B135" s="270"/>
      <c r="C135" s="97"/>
      <c r="D135" s="441" t="str">
        <f>"CATI: IF"&amp;B$111&amp;"a=1 GO TO "&amp;B$134&amp;"a OTHERWISE GO TO "&amp;B$134&amp;D142</f>
        <v>CATI: IF15.05a=1 GO TO 15.06a OTHERWISE GO TO 15.06b</v>
      </c>
      <c r="E135" s="380"/>
      <c r="F135" s="380"/>
      <c r="G135" s="141"/>
      <c r="H135" s="395"/>
      <c r="I135" s="453"/>
      <c r="J135" s="453"/>
      <c r="K135" s="454"/>
      <c r="L135" s="141"/>
    </row>
    <row r="136" spans="2:12" ht="14.9" customHeight="1" x14ac:dyDescent="0.25">
      <c r="B136" s="270"/>
      <c r="D136" s="257" t="s">
        <v>147</v>
      </c>
      <c r="E136" s="95" t="s">
        <v>611</v>
      </c>
      <c r="F136" s="96"/>
      <c r="G136" s="96"/>
      <c r="H136" s="96"/>
      <c r="I136" s="96"/>
      <c r="J136" s="92"/>
      <c r="K136" s="96"/>
    </row>
    <row r="137" spans="2:12" ht="14.9" customHeight="1" x14ac:dyDescent="0.25">
      <c r="B137" s="270"/>
      <c r="D137" s="257"/>
      <c r="E137" s="45">
        <v>1</v>
      </c>
      <c r="F137" s="3" t="s">
        <v>619</v>
      </c>
      <c r="G137" s="96"/>
      <c r="H137" s="96"/>
      <c r="I137" s="96"/>
      <c r="J137" s="92"/>
      <c r="K137" s="96"/>
    </row>
    <row r="138" spans="2:12" ht="14.9" customHeight="1" x14ac:dyDescent="0.25">
      <c r="B138" s="270"/>
      <c r="D138" s="257"/>
      <c r="E138" s="45">
        <v>2</v>
      </c>
      <c r="F138" s="3" t="s">
        <v>620</v>
      </c>
      <c r="G138" s="96"/>
      <c r="H138" s="96"/>
      <c r="I138" s="96"/>
      <c r="J138" s="92"/>
      <c r="K138" s="96"/>
    </row>
    <row r="139" spans="2:12" ht="14.9" customHeight="1" x14ac:dyDescent="0.25">
      <c r="B139" s="270"/>
      <c r="D139" s="257"/>
      <c r="E139" s="45">
        <v>3</v>
      </c>
      <c r="F139" s="104" t="s">
        <v>621</v>
      </c>
      <c r="G139" s="96"/>
      <c r="H139" s="96"/>
      <c r="I139" s="96"/>
      <c r="J139" s="92"/>
      <c r="K139" s="96"/>
    </row>
    <row r="140" spans="2:12" ht="14.9" customHeight="1" x14ac:dyDescent="0.25">
      <c r="B140" s="270"/>
      <c r="D140" s="257"/>
      <c r="E140" s="45">
        <v>4</v>
      </c>
      <c r="F140" s="524" t="s">
        <v>418</v>
      </c>
      <c r="G140" s="96"/>
      <c r="H140" s="96"/>
      <c r="I140" s="96"/>
      <c r="J140" s="92"/>
      <c r="K140" s="96"/>
    </row>
    <row r="141" spans="2:12" ht="14.9" customHeight="1" x14ac:dyDescent="0.25">
      <c r="B141" s="270"/>
      <c r="C141" s="97"/>
      <c r="D141" s="441" t="str">
        <f>"CATI: IF"&amp;B$111&amp;"b=1 GO TO "&amp;B$134&amp;"b OTHERWISE GO TO "&amp;B$134&amp;D148</f>
        <v>CATI: IF15.05b=1 GO TO 15.06b OTHERWISE GO TO 15.06c</v>
      </c>
      <c r="E141" s="380"/>
      <c r="F141" s="380"/>
      <c r="G141" s="141"/>
      <c r="H141" s="395"/>
      <c r="I141" s="453"/>
      <c r="J141" s="453"/>
      <c r="K141" s="454"/>
      <c r="L141" s="141"/>
    </row>
    <row r="142" spans="2:12" ht="14.9" customHeight="1" x14ac:dyDescent="0.25">
      <c r="B142" s="270"/>
      <c r="D142" s="257" t="s">
        <v>154</v>
      </c>
      <c r="E142" s="95" t="s">
        <v>622</v>
      </c>
      <c r="F142" s="96"/>
      <c r="G142" s="96"/>
      <c r="H142" s="96"/>
      <c r="I142" s="96"/>
      <c r="J142" s="96"/>
      <c r="K142" s="96"/>
    </row>
    <row r="143" spans="2:12" ht="14.9" customHeight="1" x14ac:dyDescent="0.25">
      <c r="B143" s="270"/>
      <c r="D143" s="257"/>
      <c r="E143" s="95">
        <v>1</v>
      </c>
      <c r="F143" s="3" t="s">
        <v>619</v>
      </c>
      <c r="G143" s="96"/>
      <c r="H143" s="96"/>
      <c r="I143" s="96"/>
      <c r="J143" s="92"/>
      <c r="K143" s="96"/>
    </row>
    <row r="144" spans="2:12" ht="14.9" customHeight="1" x14ac:dyDescent="0.25">
      <c r="B144" s="270"/>
      <c r="D144" s="257"/>
      <c r="E144" s="95">
        <v>2</v>
      </c>
      <c r="F144" s="3" t="s">
        <v>620</v>
      </c>
      <c r="G144" s="96"/>
      <c r="H144" s="96"/>
      <c r="I144" s="96"/>
      <c r="J144" s="92"/>
      <c r="K144" s="96"/>
    </row>
    <row r="145" spans="2:12" ht="14.9" customHeight="1" x14ac:dyDescent="0.25">
      <c r="B145" s="270"/>
      <c r="D145" s="257"/>
      <c r="E145" s="95">
        <v>3</v>
      </c>
      <c r="F145" s="24" t="s">
        <v>621</v>
      </c>
      <c r="G145" s="96"/>
      <c r="H145" s="96"/>
      <c r="I145" s="96"/>
      <c r="J145" s="92"/>
      <c r="K145" s="96"/>
    </row>
    <row r="146" spans="2:12" ht="14.9" customHeight="1" x14ac:dyDescent="0.25">
      <c r="B146" s="270"/>
      <c r="D146" s="257"/>
      <c r="E146" s="95">
        <v>4</v>
      </c>
      <c r="F146" s="291" t="s">
        <v>418</v>
      </c>
      <c r="G146" s="96"/>
      <c r="H146" s="96"/>
      <c r="I146" s="96"/>
      <c r="J146" s="92"/>
      <c r="K146" s="96"/>
    </row>
    <row r="147" spans="2:12" ht="14.9" customHeight="1" x14ac:dyDescent="0.25">
      <c r="B147" s="270"/>
      <c r="C147" s="97"/>
      <c r="D147" s="441" t="str">
        <f>"CATI: IF"&amp;B$111&amp;"c=1 GO TO "&amp;B$134&amp;"c OTHERWISE GO TO "&amp;B$134&amp;D154</f>
        <v>CATI: IF15.05c=1 GO TO 15.06c OTHERWISE GO TO 15.06d</v>
      </c>
      <c r="E147" s="380"/>
      <c r="F147" s="380"/>
      <c r="G147" s="141"/>
      <c r="H147" s="395"/>
      <c r="I147" s="453"/>
      <c r="J147" s="453"/>
      <c r="K147" s="454"/>
      <c r="L147" s="141"/>
    </row>
    <row r="148" spans="2:12" ht="14.9" customHeight="1" x14ac:dyDescent="0.25">
      <c r="B148" s="270"/>
      <c r="D148" s="257" t="s">
        <v>161</v>
      </c>
      <c r="E148" s="95" t="s">
        <v>623</v>
      </c>
      <c r="F148" s="96"/>
      <c r="G148" s="96"/>
      <c r="H148" s="96"/>
      <c r="I148" s="96"/>
      <c r="J148" s="96"/>
      <c r="K148" s="96"/>
    </row>
    <row r="149" spans="2:12" ht="14.9" customHeight="1" x14ac:dyDescent="0.25">
      <c r="B149" s="270"/>
      <c r="D149" s="257"/>
      <c r="E149" s="95">
        <v>1</v>
      </c>
      <c r="F149" s="3" t="s">
        <v>619</v>
      </c>
      <c r="G149" s="96"/>
      <c r="H149" s="96"/>
      <c r="I149" s="96"/>
      <c r="J149" s="92"/>
      <c r="K149" s="96"/>
    </row>
    <row r="150" spans="2:12" ht="14.9" customHeight="1" x14ac:dyDescent="0.25">
      <c r="B150" s="270"/>
      <c r="D150" s="257"/>
      <c r="E150" s="95">
        <v>2</v>
      </c>
      <c r="F150" s="3" t="s">
        <v>620</v>
      </c>
      <c r="G150" s="96"/>
      <c r="H150" s="96"/>
      <c r="I150" s="96"/>
      <c r="J150" s="92"/>
      <c r="K150" s="96"/>
    </row>
    <row r="151" spans="2:12" ht="14.9" customHeight="1" x14ac:dyDescent="0.25">
      <c r="B151" s="270"/>
      <c r="D151" s="257"/>
      <c r="E151" s="95">
        <v>3</v>
      </c>
      <c r="F151" s="24" t="s">
        <v>621</v>
      </c>
      <c r="G151" s="96"/>
      <c r="H151" s="96"/>
      <c r="I151" s="96"/>
      <c r="J151" s="92"/>
      <c r="K151" s="96"/>
    </row>
    <row r="152" spans="2:12" ht="14.9" customHeight="1" x14ac:dyDescent="0.25">
      <c r="B152" s="270"/>
      <c r="D152" s="257"/>
      <c r="E152" s="95">
        <v>4</v>
      </c>
      <c r="F152" s="291" t="s">
        <v>418</v>
      </c>
      <c r="G152" s="96"/>
      <c r="H152" s="96"/>
      <c r="I152" s="96"/>
      <c r="J152" s="92"/>
      <c r="K152" s="96"/>
    </row>
    <row r="153" spans="2:12" ht="14.9" customHeight="1" x14ac:dyDescent="0.25">
      <c r="B153" s="270"/>
      <c r="C153" s="97"/>
      <c r="D153" s="441" t="str">
        <f>"CATI: IF"&amp;B$111&amp;"d=1 GO TO "&amp;B$134&amp;"d OTHERWISE GO TO "&amp;B$134&amp;D160</f>
        <v>CATI: IF15.05d=1 GO TO 15.06d OTHERWISE GO TO 15.06e</v>
      </c>
      <c r="E153" s="380"/>
      <c r="F153" s="380"/>
      <c r="G153" s="141"/>
      <c r="H153" s="395"/>
      <c r="I153" s="453"/>
      <c r="J153" s="453"/>
      <c r="K153" s="454"/>
      <c r="L153" s="141"/>
    </row>
    <row r="154" spans="2:12" ht="14.9" customHeight="1" x14ac:dyDescent="0.25">
      <c r="B154" s="270"/>
      <c r="D154" s="257" t="s">
        <v>166</v>
      </c>
      <c r="E154" s="95" t="s">
        <v>624</v>
      </c>
      <c r="F154" s="96"/>
      <c r="G154" s="96"/>
      <c r="H154" s="96"/>
      <c r="I154" s="96"/>
      <c r="J154" s="96"/>
      <c r="K154" s="96"/>
    </row>
    <row r="155" spans="2:12" ht="14.9" customHeight="1" x14ac:dyDescent="0.25">
      <c r="B155" s="270"/>
      <c r="D155" s="257"/>
      <c r="E155" s="95">
        <v>1</v>
      </c>
      <c r="F155" s="3" t="s">
        <v>619</v>
      </c>
      <c r="G155" s="96"/>
      <c r="H155" s="96"/>
      <c r="I155" s="96"/>
      <c r="J155" s="92"/>
      <c r="K155" s="96"/>
    </row>
    <row r="156" spans="2:12" ht="14.9" customHeight="1" x14ac:dyDescent="0.25">
      <c r="B156" s="270"/>
      <c r="D156" s="257"/>
      <c r="E156" s="95">
        <v>2</v>
      </c>
      <c r="F156" s="3" t="s">
        <v>620</v>
      </c>
      <c r="G156" s="96"/>
      <c r="H156" s="96"/>
      <c r="I156" s="96"/>
      <c r="J156" s="92"/>
      <c r="K156" s="96"/>
    </row>
    <row r="157" spans="2:12" ht="14.9" customHeight="1" x14ac:dyDescent="0.25">
      <c r="B157" s="270"/>
      <c r="D157" s="257"/>
      <c r="E157" s="95">
        <v>3</v>
      </c>
      <c r="F157" s="24" t="s">
        <v>621</v>
      </c>
      <c r="G157" s="96"/>
      <c r="H157" s="96"/>
      <c r="I157" s="96"/>
      <c r="J157" s="92"/>
      <c r="K157" s="96"/>
    </row>
    <row r="158" spans="2:12" ht="14.9" customHeight="1" x14ac:dyDescent="0.25">
      <c r="B158" s="270"/>
      <c r="D158" s="257"/>
      <c r="E158" s="95">
        <v>4</v>
      </c>
      <c r="F158" s="291" t="s">
        <v>418</v>
      </c>
      <c r="G158" s="96"/>
      <c r="H158" s="96"/>
      <c r="I158" s="96"/>
      <c r="J158" s="92"/>
      <c r="K158" s="96"/>
    </row>
    <row r="159" spans="2:12" ht="14.9" customHeight="1" x14ac:dyDescent="0.25">
      <c r="B159" s="270"/>
      <c r="C159" s="97"/>
      <c r="D159" s="441" t="str">
        <f>"CATI: IF"&amp;B$111&amp;"e=1 GO TO "&amp;B$134&amp;"e OTHERWISE GO TO "&amp;B$134&amp;D166</f>
        <v>CATI: IF15.05e=1 GO TO 15.06e OTHERWISE GO TO 15.06f</v>
      </c>
      <c r="E159" s="380"/>
      <c r="F159" s="380"/>
      <c r="G159" s="141"/>
      <c r="H159" s="395"/>
      <c r="I159" s="453"/>
      <c r="J159" s="453"/>
      <c r="K159" s="454"/>
      <c r="L159" s="141"/>
    </row>
    <row r="160" spans="2:12" ht="14.9" customHeight="1" x14ac:dyDescent="0.25">
      <c r="B160" s="270"/>
      <c r="D160" s="257" t="s">
        <v>172</v>
      </c>
      <c r="E160" s="95" t="s">
        <v>615</v>
      </c>
      <c r="F160" s="96"/>
      <c r="G160" s="96"/>
      <c r="H160" s="96"/>
      <c r="I160" s="96"/>
      <c r="J160" s="96"/>
      <c r="K160" s="96"/>
    </row>
    <row r="161" spans="2:13" ht="14.9" customHeight="1" x14ac:dyDescent="0.25">
      <c r="B161" s="270"/>
      <c r="D161" s="257"/>
      <c r="E161" s="95">
        <v>1</v>
      </c>
      <c r="F161" s="3" t="s">
        <v>619</v>
      </c>
      <c r="G161" s="96"/>
      <c r="H161" s="96"/>
      <c r="I161" s="96"/>
      <c r="J161" s="92"/>
      <c r="K161" s="96"/>
    </row>
    <row r="162" spans="2:13" ht="14.9" customHeight="1" x14ac:dyDescent="0.25">
      <c r="B162" s="270"/>
      <c r="D162" s="257"/>
      <c r="E162" s="95">
        <v>2</v>
      </c>
      <c r="F162" s="3" t="s">
        <v>620</v>
      </c>
      <c r="G162" s="96"/>
      <c r="H162" s="96"/>
      <c r="I162" s="96"/>
      <c r="J162" s="92"/>
      <c r="K162" s="96"/>
    </row>
    <row r="163" spans="2:13" ht="14.9" customHeight="1" x14ac:dyDescent="0.25">
      <c r="B163" s="270"/>
      <c r="D163" s="257"/>
      <c r="E163" s="95">
        <v>3</v>
      </c>
      <c r="F163" s="24" t="s">
        <v>621</v>
      </c>
      <c r="G163" s="96"/>
      <c r="H163" s="96"/>
      <c r="I163" s="96"/>
      <c r="J163" s="92"/>
      <c r="K163" s="96"/>
    </row>
    <row r="164" spans="2:13" ht="14.9" customHeight="1" x14ac:dyDescent="0.25">
      <c r="B164" s="270"/>
      <c r="D164" s="257"/>
      <c r="E164" s="95">
        <v>4</v>
      </c>
      <c r="F164" s="291" t="s">
        <v>418</v>
      </c>
      <c r="G164" s="96"/>
      <c r="H164" s="96"/>
      <c r="I164" s="96"/>
      <c r="J164" s="92"/>
      <c r="K164" s="96"/>
    </row>
    <row r="165" spans="2:13" ht="14.9" customHeight="1" x14ac:dyDescent="0.25">
      <c r="B165" s="270"/>
      <c r="C165" s="97"/>
      <c r="D165" s="441" t="str">
        <f>"CATI: IF"&amp;B$111&amp;"f=1 GO TO "&amp;B$134&amp;"f OTHERWISE GO TO "&amp;B$134&amp;D172</f>
        <v>CATI: IF15.05f=1 GO TO 15.06f OTHERWISE GO TO 15.06h</v>
      </c>
      <c r="E165" s="380"/>
      <c r="F165" s="380"/>
      <c r="G165" s="141"/>
      <c r="H165" s="395"/>
      <c r="I165" s="453"/>
      <c r="J165" s="453"/>
      <c r="K165" s="454"/>
      <c r="L165" s="141"/>
    </row>
    <row r="166" spans="2:13" ht="14.9" customHeight="1" x14ac:dyDescent="0.25">
      <c r="B166" s="270"/>
      <c r="D166" s="257" t="s">
        <v>343</v>
      </c>
      <c r="E166" s="272" t="s">
        <v>616</v>
      </c>
      <c r="F166" s="96"/>
      <c r="G166" s="96"/>
      <c r="H166" s="96"/>
      <c r="I166" s="96"/>
      <c r="J166" s="96"/>
      <c r="K166" s="96"/>
      <c r="M166" s="99"/>
    </row>
    <row r="167" spans="2:13" ht="14.9" customHeight="1" x14ac:dyDescent="0.25">
      <c r="B167" s="270"/>
      <c r="D167" s="257"/>
      <c r="E167" s="95">
        <v>1</v>
      </c>
      <c r="F167" s="3" t="s">
        <v>619</v>
      </c>
      <c r="G167" s="96"/>
      <c r="H167" s="96"/>
      <c r="I167" s="96"/>
      <c r="J167" s="92"/>
      <c r="K167" s="96"/>
    </row>
    <row r="168" spans="2:13" ht="14.9" customHeight="1" x14ac:dyDescent="0.25">
      <c r="B168" s="270"/>
      <c r="D168" s="257"/>
      <c r="E168" s="95">
        <v>2</v>
      </c>
      <c r="F168" s="3" t="s">
        <v>620</v>
      </c>
      <c r="G168" s="96"/>
      <c r="H168" s="96"/>
      <c r="I168" s="96"/>
      <c r="J168" s="92"/>
      <c r="K168" s="96"/>
    </row>
    <row r="169" spans="2:13" ht="14.9" customHeight="1" x14ac:dyDescent="0.25">
      <c r="B169" s="270"/>
      <c r="D169" s="257"/>
      <c r="E169" s="95">
        <v>3</v>
      </c>
      <c r="F169" s="24" t="s">
        <v>621</v>
      </c>
      <c r="G169" s="96"/>
      <c r="H169" s="96"/>
      <c r="I169" s="96"/>
      <c r="J169" s="92"/>
      <c r="K169" s="96"/>
    </row>
    <row r="170" spans="2:13" ht="14.9" customHeight="1" x14ac:dyDescent="0.25">
      <c r="B170" s="270"/>
      <c r="D170" s="257"/>
      <c r="E170" s="95">
        <v>4</v>
      </c>
      <c r="F170" s="291" t="s">
        <v>418</v>
      </c>
      <c r="G170" s="96"/>
      <c r="H170" s="96"/>
      <c r="I170" s="96"/>
      <c r="J170" s="92"/>
      <c r="K170" s="96"/>
    </row>
    <row r="171" spans="2:13" ht="14.9" customHeight="1" x14ac:dyDescent="0.25">
      <c r="B171" s="270"/>
      <c r="C171" s="97"/>
      <c r="D171" s="441" t="str">
        <f>"CATI: IF"&amp;B$111&amp;"h=1 GO TO "&amp;B$134&amp;"h OTHERWISE GO TO "&amp;B$134&amp;B178</f>
        <v>CATI: IF15.05h=1 GO TO 15.06h OTHERWISE GO TO 15.0615.07</v>
      </c>
      <c r="E171" s="380"/>
      <c r="F171" s="380"/>
      <c r="G171" s="141"/>
      <c r="H171" s="395"/>
      <c r="I171" s="453"/>
      <c r="J171" s="453"/>
      <c r="K171" s="454"/>
      <c r="L171" s="141"/>
    </row>
    <row r="172" spans="2:13" ht="14.9" customHeight="1" x14ac:dyDescent="0.25">
      <c r="B172" s="41"/>
      <c r="D172" s="257" t="s">
        <v>347</v>
      </c>
      <c r="E172" s="44" t="s">
        <v>625</v>
      </c>
      <c r="F172" s="28"/>
      <c r="G172" s="28"/>
      <c r="H172" s="28"/>
      <c r="I172" s="28"/>
      <c r="J172" s="28"/>
      <c r="K172" s="28"/>
      <c r="M172" s="99"/>
    </row>
    <row r="173" spans="2:13" ht="14.9" customHeight="1" x14ac:dyDescent="0.25">
      <c r="B173" s="270"/>
      <c r="D173" s="257"/>
      <c r="E173" s="95">
        <v>1</v>
      </c>
      <c r="F173" s="3" t="s">
        <v>619</v>
      </c>
      <c r="G173" s="96"/>
      <c r="H173" s="96"/>
      <c r="I173" s="96"/>
      <c r="J173" s="92"/>
      <c r="K173" s="96"/>
    </row>
    <row r="174" spans="2:13" ht="14.9" customHeight="1" x14ac:dyDescent="0.25">
      <c r="B174" s="270"/>
      <c r="D174" s="257"/>
      <c r="E174" s="95">
        <v>2</v>
      </c>
      <c r="F174" s="3" t="s">
        <v>620</v>
      </c>
      <c r="G174" s="96"/>
      <c r="H174" s="96"/>
      <c r="I174" s="96"/>
      <c r="J174" s="92"/>
      <c r="K174" s="96"/>
    </row>
    <row r="175" spans="2:13" ht="14.9" customHeight="1" x14ac:dyDescent="0.25">
      <c r="B175" s="270"/>
      <c r="D175" s="257"/>
      <c r="E175" s="95">
        <v>3</v>
      </c>
      <c r="F175" s="24" t="s">
        <v>621</v>
      </c>
      <c r="G175" s="96"/>
      <c r="H175" s="96"/>
      <c r="I175" s="96"/>
      <c r="J175" s="92"/>
      <c r="K175" s="96"/>
    </row>
    <row r="176" spans="2:13" ht="14.9" customHeight="1" x14ac:dyDescent="0.25">
      <c r="B176" s="270"/>
      <c r="D176" s="257"/>
      <c r="E176" s="95">
        <v>4</v>
      </c>
      <c r="F176" s="291" t="s">
        <v>418</v>
      </c>
      <c r="G176" s="96"/>
      <c r="H176" s="96"/>
      <c r="I176" s="96"/>
      <c r="J176" s="92"/>
      <c r="K176" s="96"/>
    </row>
    <row r="177" spans="2:13" ht="14.9" customHeight="1" x14ac:dyDescent="0.25">
      <c r="B177" s="22"/>
    </row>
    <row r="178" spans="2:13" ht="14.9" customHeight="1" x14ac:dyDescent="0.25">
      <c r="B178" s="269">
        <f>B134+0.01</f>
        <v>15.069999999999999</v>
      </c>
      <c r="C178" s="104" t="s">
        <v>633</v>
      </c>
      <c r="D178" s="331"/>
      <c r="E178" s="1"/>
      <c r="F178" s="1"/>
      <c r="G178" s="1"/>
      <c r="H178" s="1"/>
      <c r="I178" s="1"/>
      <c r="J178" s="1"/>
      <c r="K178" s="1"/>
    </row>
    <row r="179" spans="2:13" ht="14.9" customHeight="1" x14ac:dyDescent="0.25">
      <c r="B179" s="269"/>
      <c r="C179" s="85"/>
      <c r="D179" s="76">
        <v>1</v>
      </c>
      <c r="E179" s="125" t="s">
        <v>627</v>
      </c>
      <c r="F179" s="13"/>
      <c r="G179" s="2"/>
      <c r="H179" s="1"/>
      <c r="I179" s="1"/>
      <c r="J179" s="1"/>
      <c r="K179" s="1"/>
    </row>
    <row r="180" spans="2:13" ht="14.9" customHeight="1" x14ac:dyDescent="0.25">
      <c r="B180" s="269"/>
      <c r="C180" s="85"/>
      <c r="D180" s="76">
        <v>2</v>
      </c>
      <c r="E180" s="122" t="s">
        <v>628</v>
      </c>
      <c r="F180" s="13"/>
      <c r="G180" s="2"/>
      <c r="H180" s="3"/>
      <c r="I180" s="3"/>
      <c r="J180" s="3"/>
      <c r="K180" s="3"/>
    </row>
    <row r="181" spans="2:13" ht="14.9" customHeight="1" x14ac:dyDescent="0.25">
      <c r="B181" s="269"/>
      <c r="C181" s="85"/>
      <c r="D181" s="76">
        <v>3</v>
      </c>
      <c r="E181" s="122" t="s">
        <v>629</v>
      </c>
      <c r="F181" s="13"/>
      <c r="G181" s="2"/>
      <c r="H181" s="3"/>
      <c r="I181" s="3"/>
      <c r="J181" s="3"/>
      <c r="K181" s="3"/>
    </row>
    <row r="182" spans="2:13" ht="14.9" customHeight="1" x14ac:dyDescent="0.25">
      <c r="B182" s="269"/>
      <c r="C182" s="85"/>
      <c r="D182" s="76">
        <v>4</v>
      </c>
      <c r="E182" s="109" t="s">
        <v>630</v>
      </c>
      <c r="F182" s="134"/>
      <c r="G182" s="274"/>
      <c r="H182" s="3"/>
      <c r="I182" s="3"/>
      <c r="J182" s="3"/>
      <c r="K182" s="3"/>
      <c r="M182" s="101"/>
    </row>
    <row r="183" spans="2:13" ht="14.9" customHeight="1" x14ac:dyDescent="0.25">
      <c r="B183" s="22"/>
      <c r="C183" s="85"/>
      <c r="E183" s="67"/>
      <c r="F183" s="125"/>
      <c r="M183" s="101"/>
    </row>
    <row r="184" spans="2:13" ht="14.9" customHeight="1" x14ac:dyDescent="0.25">
      <c r="B184" s="22"/>
      <c r="C184" s="85"/>
      <c r="M184" s="101"/>
    </row>
    <row r="185" spans="2:13" ht="14.9" customHeight="1" x14ac:dyDescent="0.25">
      <c r="B185" s="22"/>
      <c r="C185" s="85"/>
      <c r="M185" s="101"/>
    </row>
    <row r="186" spans="2:13" ht="14.9" customHeight="1" x14ac:dyDescent="0.25">
      <c r="B186" s="22"/>
      <c r="C186" s="85"/>
      <c r="M186" s="101"/>
    </row>
    <row r="187" spans="2:13" ht="14.9" customHeight="1" x14ac:dyDescent="0.25">
      <c r="B187" s="22"/>
      <c r="C187" s="85"/>
      <c r="M187" s="101"/>
    </row>
    <row r="188" spans="2:13" ht="14.9" customHeight="1" x14ac:dyDescent="0.25">
      <c r="B188" s="22"/>
      <c r="C188" s="85"/>
      <c r="M188" s="101"/>
    </row>
    <row r="189" spans="2:13" ht="14.9" customHeight="1" x14ac:dyDescent="0.25">
      <c r="B189" s="22"/>
      <c r="C189" s="85"/>
      <c r="M189" s="101"/>
    </row>
    <row r="190" spans="2:13" ht="14.9" customHeight="1" x14ac:dyDescent="0.25">
      <c r="B190" s="22"/>
      <c r="C190" s="85"/>
    </row>
    <row r="191" spans="2:13" ht="14.9" customHeight="1" x14ac:dyDescent="0.25">
      <c r="B191" s="22"/>
      <c r="C191" s="85"/>
    </row>
    <row r="192" spans="2:13" ht="14.9" customHeight="1" x14ac:dyDescent="0.25">
      <c r="B192" s="22"/>
      <c r="C192" s="85"/>
    </row>
    <row r="193" spans="2:3" ht="14.9" customHeight="1" x14ac:dyDescent="0.25">
      <c r="B193" s="22"/>
      <c r="C193" s="85"/>
    </row>
    <row r="194" spans="2:3" ht="14.9" customHeight="1" x14ac:dyDescent="0.25">
      <c r="B194" s="22"/>
      <c r="C194" s="85"/>
    </row>
    <row r="195" spans="2:3" ht="14.9" customHeight="1" x14ac:dyDescent="0.25">
      <c r="B195" s="22"/>
      <c r="C195" s="85"/>
    </row>
    <row r="196" spans="2:3" ht="14.9" customHeight="1" x14ac:dyDescent="0.25">
      <c r="B196" s="22"/>
      <c r="C196" s="85"/>
    </row>
    <row r="197" spans="2:3" ht="14.9" customHeight="1" x14ac:dyDescent="0.25">
      <c r="B197" s="22"/>
      <c r="C197" s="85"/>
    </row>
    <row r="198" spans="2:3" ht="14.9" customHeight="1" x14ac:dyDescent="0.25">
      <c r="B198" s="22"/>
      <c r="C198" s="85"/>
    </row>
    <row r="199" spans="2:3" ht="14.9" customHeight="1" x14ac:dyDescent="0.25">
      <c r="B199" s="22"/>
      <c r="C199" s="85"/>
    </row>
    <row r="200" spans="2:3" ht="14.9" customHeight="1" x14ac:dyDescent="0.25">
      <c r="B200" s="22"/>
      <c r="C200" s="85"/>
    </row>
    <row r="201" spans="2:3" ht="14.9" customHeight="1" x14ac:dyDescent="0.25">
      <c r="B201" s="22"/>
      <c r="C201" s="85"/>
    </row>
    <row r="202" spans="2:3" ht="14.9" customHeight="1" x14ac:dyDescent="0.25">
      <c r="B202" s="22"/>
      <c r="C202" s="85"/>
    </row>
    <row r="203" spans="2:3" ht="14.9" customHeight="1" x14ac:dyDescent="0.25">
      <c r="B203" s="22"/>
      <c r="C203" s="85"/>
    </row>
    <row r="204" spans="2:3" ht="14.9" customHeight="1" x14ac:dyDescent="0.25">
      <c r="B204" s="22"/>
      <c r="C204" s="85"/>
    </row>
    <row r="205" spans="2:3" ht="14.9" customHeight="1" x14ac:dyDescent="0.25">
      <c r="B205" s="22"/>
      <c r="C205" s="85"/>
    </row>
    <row r="206" spans="2:3" ht="14.9" customHeight="1" x14ac:dyDescent="0.25">
      <c r="B206" s="22"/>
      <c r="C206" s="85"/>
    </row>
    <row r="207" spans="2:3" ht="14.9" customHeight="1" x14ac:dyDescent="0.25">
      <c r="B207" s="22"/>
      <c r="C207" s="85"/>
    </row>
    <row r="208" spans="2:3" ht="14.9" customHeight="1" x14ac:dyDescent="0.25">
      <c r="B208" s="22"/>
      <c r="C208" s="85"/>
    </row>
    <row r="209" spans="2:3" ht="14.9" customHeight="1" x14ac:dyDescent="0.25">
      <c r="B209" s="22"/>
      <c r="C209" s="85"/>
    </row>
    <row r="210" spans="2:3" ht="14.9" customHeight="1" x14ac:dyDescent="0.25">
      <c r="B210" s="22"/>
      <c r="C210" s="85"/>
    </row>
    <row r="211" spans="2:3" ht="14.9" customHeight="1" x14ac:dyDescent="0.25">
      <c r="B211" s="22"/>
      <c r="C211" s="85"/>
    </row>
    <row r="212" spans="2:3" ht="14.9" customHeight="1" x14ac:dyDescent="0.25">
      <c r="B212" s="22"/>
      <c r="C212" s="85"/>
    </row>
    <row r="213" spans="2:3" ht="14.9" customHeight="1" x14ac:dyDescent="0.25">
      <c r="B213" s="22"/>
      <c r="C213" s="85"/>
    </row>
    <row r="214" spans="2:3" ht="14.9" customHeight="1" x14ac:dyDescent="0.25">
      <c r="B214" s="22"/>
      <c r="C214" s="85"/>
    </row>
    <row r="215" spans="2:3" ht="14.9" customHeight="1" x14ac:dyDescent="0.25">
      <c r="B215" s="22"/>
      <c r="C215" s="85"/>
    </row>
    <row r="216" spans="2:3" ht="14.9" customHeight="1" x14ac:dyDescent="0.25">
      <c r="B216" s="22"/>
      <c r="C216" s="85"/>
    </row>
    <row r="217" spans="2:3" ht="14.9" customHeight="1" x14ac:dyDescent="0.25">
      <c r="C217" s="85"/>
    </row>
    <row r="218" spans="2:3" ht="14.9" customHeight="1" x14ac:dyDescent="0.25">
      <c r="C218" s="85"/>
    </row>
    <row r="219" spans="2:3" ht="14.9" customHeight="1" x14ac:dyDescent="0.25">
      <c r="C219" s="85"/>
    </row>
    <row r="220" spans="2:3" ht="14.9" customHeight="1" x14ac:dyDescent="0.25">
      <c r="C220" s="85"/>
    </row>
    <row r="221" spans="2:3" ht="14.9" customHeight="1" x14ac:dyDescent="0.25">
      <c r="C221" s="85"/>
    </row>
    <row r="222" spans="2:3" ht="14.9" customHeight="1" x14ac:dyDescent="0.25">
      <c r="C222" s="85"/>
    </row>
    <row r="223" spans="2:3" ht="14.9" customHeight="1" x14ac:dyDescent="0.25">
      <c r="C223" s="85"/>
    </row>
    <row r="224" spans="2:3" ht="14.9" customHeight="1" x14ac:dyDescent="0.25">
      <c r="C224" s="85"/>
    </row>
    <row r="225" spans="3:3" ht="14.9" customHeight="1" x14ac:dyDescent="0.25">
      <c r="C225" s="85"/>
    </row>
    <row r="226" spans="3:3" ht="14.9" customHeight="1" x14ac:dyDescent="0.25">
      <c r="C226" s="85"/>
    </row>
    <row r="227" spans="3:3" ht="14.9" customHeight="1" x14ac:dyDescent="0.25">
      <c r="C227" s="85"/>
    </row>
    <row r="228" spans="3:3" ht="14.9" customHeight="1" x14ac:dyDescent="0.25">
      <c r="C228" s="85"/>
    </row>
    <row r="229" spans="3:3" ht="14.9" customHeight="1" x14ac:dyDescent="0.25">
      <c r="C229" s="85"/>
    </row>
    <row r="230" spans="3:3" ht="14.9" customHeight="1" x14ac:dyDescent="0.25">
      <c r="C230" s="85"/>
    </row>
    <row r="231" spans="3:3" ht="14.9" customHeight="1" x14ac:dyDescent="0.25">
      <c r="C231" s="85"/>
    </row>
    <row r="232" spans="3:3" ht="14.9" customHeight="1" x14ac:dyDescent="0.25">
      <c r="C232" s="85"/>
    </row>
    <row r="233" spans="3:3" ht="14.9" customHeight="1" x14ac:dyDescent="0.25">
      <c r="C233" s="85"/>
    </row>
    <row r="234" spans="3:3" ht="14.9" customHeight="1" x14ac:dyDescent="0.25">
      <c r="C234" s="85"/>
    </row>
    <row r="235" spans="3:3" ht="14.9" customHeight="1" x14ac:dyDescent="0.25">
      <c r="C235" s="85"/>
    </row>
    <row r="236" spans="3:3" ht="14.9" customHeight="1" x14ac:dyDescent="0.25">
      <c r="C236" s="85"/>
    </row>
    <row r="237" spans="3:3" ht="14.9" customHeight="1" x14ac:dyDescent="0.25">
      <c r="C237" s="85"/>
    </row>
    <row r="238" spans="3:3" ht="14.9" customHeight="1" x14ac:dyDescent="0.25">
      <c r="C238" s="85"/>
    </row>
    <row r="239" spans="3:3" ht="14.9" customHeight="1" x14ac:dyDescent="0.25">
      <c r="C239" s="85"/>
    </row>
    <row r="240" spans="3:3" ht="14.9" customHeight="1" x14ac:dyDescent="0.25">
      <c r="C240" s="85"/>
    </row>
    <row r="241" spans="2:3" ht="14.9" customHeight="1" x14ac:dyDescent="0.25">
      <c r="C241" s="85"/>
    </row>
    <row r="242" spans="2:3" ht="14.9" customHeight="1" x14ac:dyDescent="0.25">
      <c r="B242" s="22"/>
      <c r="C242" s="85"/>
    </row>
    <row r="243" spans="2:3" ht="14.9" customHeight="1" x14ac:dyDescent="0.25">
      <c r="B243" s="22"/>
      <c r="C243" s="85"/>
    </row>
    <row r="244" spans="2:3" ht="14.9" customHeight="1" x14ac:dyDescent="0.25">
      <c r="B244" s="22"/>
      <c r="C244" s="85"/>
    </row>
    <row r="245" spans="2:3" ht="14.9" customHeight="1" x14ac:dyDescent="0.25">
      <c r="B245" s="22"/>
      <c r="C245" s="85"/>
    </row>
    <row r="246" spans="2:3" ht="14.9" customHeight="1" x14ac:dyDescent="0.25">
      <c r="B246" s="22"/>
      <c r="C246" s="85"/>
    </row>
    <row r="247" spans="2:3" ht="14.9" customHeight="1" x14ac:dyDescent="0.25">
      <c r="B247" s="22"/>
      <c r="C247" s="85"/>
    </row>
    <row r="248" spans="2:3" ht="14.9" customHeight="1" x14ac:dyDescent="0.25">
      <c r="B248" s="22"/>
      <c r="C248" s="85"/>
    </row>
    <row r="249" spans="2:3" ht="14.9" customHeight="1" x14ac:dyDescent="0.25">
      <c r="B249" s="22"/>
      <c r="C249" s="85"/>
    </row>
    <row r="250" spans="2:3" ht="14.9" customHeight="1" x14ac:dyDescent="0.25">
      <c r="B250" s="22"/>
      <c r="C250" s="85"/>
    </row>
    <row r="251" spans="2:3" ht="14.9" customHeight="1" x14ac:dyDescent="0.25">
      <c r="C251" s="85"/>
    </row>
    <row r="252" spans="2:3" ht="14.9" customHeight="1" x14ac:dyDescent="0.25">
      <c r="C252" s="85"/>
    </row>
    <row r="253" spans="2:3" ht="14.9" customHeight="1" x14ac:dyDescent="0.25">
      <c r="B253" s="22"/>
      <c r="C253" s="85"/>
    </row>
    <row r="254" spans="2:3" ht="14.9" customHeight="1" x14ac:dyDescent="0.25">
      <c r="B254" s="22"/>
      <c r="C254" s="85"/>
    </row>
    <row r="255" spans="2:3" ht="14.9" customHeight="1" x14ac:dyDescent="0.25">
      <c r="B255" s="22"/>
      <c r="C255" s="85"/>
    </row>
    <row r="256" spans="2:3" ht="14.9" customHeight="1" x14ac:dyDescent="0.25">
      <c r="B256" s="22"/>
      <c r="C256" s="85"/>
    </row>
    <row r="257" spans="2:3" ht="14.9" customHeight="1" x14ac:dyDescent="0.25">
      <c r="B257" s="22"/>
      <c r="C257" s="85"/>
    </row>
    <row r="261" spans="2:3" ht="14.9" customHeight="1" x14ac:dyDescent="0.25">
      <c r="C261" s="9"/>
    </row>
  </sheetData>
  <pageMargins left="0.25" right="0.25" top="0.75" bottom="0.75" header="0.3" footer="0.3"/>
  <pageSetup paperSize="8" scale="2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ddf03d5-8b12-4d54-afa9-2e66ef662690">
      <Terms xmlns="http://schemas.microsoft.com/office/infopath/2007/PartnerControls"/>
    </lcf76f155ced4ddcb4097134ff3c332f>
    <TaxCatchAll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A4194DF2E53654195B512F5FB629B6B" ma:contentTypeVersion="18" ma:contentTypeDescription="Create a new document." ma:contentTypeScope="" ma:versionID="0350ddd339f6b4d8325fd4d5283c2c0b">
  <xsd:schema xmlns:xsd="http://www.w3.org/2001/XMLSchema" xmlns:xs="http://www.w3.org/2001/XMLSchema" xmlns:p="http://schemas.microsoft.com/office/2006/metadata/properties" xmlns:ns2="8ddf03d5-8b12-4d54-afa9-2e66ef662690" xmlns:ns3="c72aafc7-b124-4943-82e7-d7ad576fece7" xmlns:ns4="3e02667f-0271-471b-bd6e-11a2e16def1d" targetNamespace="http://schemas.microsoft.com/office/2006/metadata/properties" ma:root="true" ma:fieldsID="c8bd45cca71a5a1d80b8b6319f2112ed" ns2:_="" ns3:_="" ns4:_="">
    <xsd:import namespace="8ddf03d5-8b12-4d54-afa9-2e66ef662690"/>
    <xsd:import namespace="c72aafc7-b124-4943-82e7-d7ad576fece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df03d5-8b12-4d54-afa9-2e66ef6626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2aafc7-b124-4943-82e7-d7ad576fece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9b790750-26bf-419f-b40d-8f80c76454f4}" ma:internalName="TaxCatchAll" ma:showField="CatchAllData" ma:web="c72aafc7-b124-4943-82e7-d7ad576fec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97E5CD-F258-4C55-B89D-9E2663C75F52}">
  <ds:schemaRefs>
    <ds:schemaRef ds:uri="http://schemas.microsoft.com/office/2006/metadata/properties"/>
    <ds:schemaRef ds:uri="http://schemas.microsoft.com/office/infopath/2007/PartnerControls"/>
    <ds:schemaRef ds:uri="8ddf03d5-8b12-4d54-afa9-2e66ef662690"/>
    <ds:schemaRef ds:uri="3e02667f-0271-471b-bd6e-11a2e16def1d"/>
  </ds:schemaRefs>
</ds:datastoreItem>
</file>

<file path=customXml/itemProps2.xml><?xml version="1.0" encoding="utf-8"?>
<ds:datastoreItem xmlns:ds="http://schemas.openxmlformats.org/officeDocument/2006/customXml" ds:itemID="{181446A3-D75D-4976-8B18-FD493A6B88FE}">
  <ds:schemaRefs>
    <ds:schemaRef ds:uri="http://schemas.microsoft.com/sharepoint/v3/contenttype/forms"/>
  </ds:schemaRefs>
</ds:datastoreItem>
</file>

<file path=customXml/itemProps3.xml><?xml version="1.0" encoding="utf-8"?>
<ds:datastoreItem xmlns:ds="http://schemas.openxmlformats.org/officeDocument/2006/customXml" ds:itemID="{34CB3E6E-FDF0-426F-9717-9AD24CCFD7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df03d5-8b12-4d54-afa9-2e66ef662690"/>
    <ds:schemaRef ds:uri="c72aafc7-b124-4943-82e7-d7ad576fece7"/>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8</vt:i4>
      </vt:variant>
    </vt:vector>
  </HeadingPairs>
  <TitlesOfParts>
    <vt:vector size="23" baseType="lpstr">
      <vt:lpstr>Cover</vt:lpstr>
      <vt:lpstr>1.HHroster</vt:lpstr>
      <vt:lpstr>2.Sociodem</vt:lpstr>
      <vt:lpstr>3.Educ</vt:lpstr>
      <vt:lpstr>4.Children</vt:lpstr>
      <vt:lpstr>5.Labor</vt:lpstr>
      <vt:lpstr>6.Nonwork income</vt:lpstr>
      <vt:lpstr>7.Expenditures</vt:lpstr>
      <vt:lpstr>8.Housing</vt:lpstr>
      <vt:lpstr>9.Assets</vt:lpstr>
      <vt:lpstr>10.Roster remit members</vt:lpstr>
      <vt:lpstr>11.Remit nonmembers</vt:lpstr>
      <vt:lpstr>13.Temporary migrant HH </vt:lpstr>
      <vt:lpstr>14.Non-temporary migrant HH</vt:lpstr>
      <vt:lpstr>15. Gender</vt:lpstr>
      <vt:lpstr>'11.Remit nonmembers'!Print_Area</vt:lpstr>
      <vt:lpstr>'13.Temporary migrant HH '!Print_Area</vt:lpstr>
      <vt:lpstr>'14.Non-temporary migrant HH'!Print_Area</vt:lpstr>
      <vt:lpstr>'15. Gender'!Print_Area</vt:lpstr>
      <vt:lpstr>'2.Sociodem'!Print_Area</vt:lpstr>
      <vt:lpstr>'4.Children'!Print_Area</vt:lpstr>
      <vt:lpstr>'5.Labor'!Print_Area</vt:lpstr>
      <vt:lpstr>'6.Nonwork income'!Print_Area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Dung Doan</dc:creator>
  <cp:keywords/>
  <dc:description/>
  <cp:lastModifiedBy>Dung Doan</cp:lastModifiedBy>
  <cp:revision/>
  <dcterms:created xsi:type="dcterms:W3CDTF">2014-07-22T04:29:54Z</dcterms:created>
  <dcterms:modified xsi:type="dcterms:W3CDTF">2024-09-17T09:16:33Z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0x0101000A4194DF2E53654195B512F5FB629B6B</vt:lpwstr>
  </property>
  <property fmtid="{D5CDD505-2E9C-101B-9397-08002B2CF9AE}" pid="3" name="MediaServiceImageTags">
    <vt:lpwstr/>
  </property>
</Properties>
</file>