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O:\FPDEA\Surveys\2023 Enterprise Surveys\Georgia\_Implementation Report\"/>
    </mc:Choice>
  </mc:AlternateContent>
  <xr:revisionPtr revIDLastSave="0" documentId="13_ncr:1_{65E61B20-1926-44EF-9A79-5C3833870114}" xr6:coauthVersionLast="47" xr6:coauthVersionMax="47" xr10:uidLastSave="{00000000-0000-0000-0000-000000000000}"/>
  <bookViews>
    <workbookView xWindow="-28920" yWindow="-120" windowWidth="29040" windowHeight="15720" firstSheet="7" activeTab="10"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7 Achieved Panel Sample" sheetId="16" r:id="rId7"/>
    <sheet name="Table 8 Weak Universe Estimates" sheetId="20" r:id="rId8"/>
    <sheet name="Table 9 Median Universe Est" sheetId="19" r:id="rId9"/>
    <sheet name="Table 10 Strict Universe Est" sheetId="18" r:id="rId10"/>
    <sheet name="Table 11 Item Response Rates" sheetId="29" r:id="rId11"/>
    <sheet name="universe" sheetId="24" r:id="rId12"/>
    <sheet name="frame fresh and panel" sheetId="3" r:id="rId13"/>
    <sheet name="original survey design" sheetId="33" r:id="rId14"/>
    <sheet name="yield calculation" sheetId="26" r:id="rId15"/>
    <sheet name="achieved fresh and panel" sheetId="1" r:id="rId16"/>
    <sheet name="achieved panel" sheetId="2" r:id="rId17"/>
    <sheet name="universe_strict" sheetId="21" r:id="rId18"/>
    <sheet name="universe_median" sheetId="22" r:id="rId19"/>
    <sheet name="universe_weak" sheetId="23" r:id="rId20"/>
    <sheet name="item response" sheetId="30" r:id="rId21"/>
  </sheets>
  <definedNames>
    <definedName name="_xlnm._FilterDatabase" localSheetId="20" hidden="1">'item response'!$A$1:$G$16</definedName>
    <definedName name="_xlnm._FilterDatabase" localSheetId="5" hidden="1">'Table 6 Achieved Total Sample '!$A$1:$H$14</definedName>
    <definedName name="_xlnm._FilterDatabase" localSheetId="6" hidden="1">'Table 7 Achieved Panel Sample'!$A$1:$H$14</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7" i="29" l="1"/>
  <c r="F17" i="29"/>
  <c r="E17" i="29"/>
  <c r="D17" i="29"/>
  <c r="G16" i="29"/>
  <c r="F16" i="29"/>
  <c r="E16" i="29"/>
  <c r="D16" i="29"/>
  <c r="G15" i="29"/>
  <c r="F15" i="29"/>
  <c r="E15" i="29"/>
  <c r="D15" i="29"/>
  <c r="G14" i="29"/>
  <c r="F14" i="29"/>
  <c r="E14" i="29"/>
  <c r="D14" i="29"/>
  <c r="G13" i="29"/>
  <c r="F13" i="29"/>
  <c r="E13" i="29"/>
  <c r="D13" i="29"/>
  <c r="G12" i="29"/>
  <c r="F12" i="29"/>
  <c r="E12" i="29"/>
  <c r="D12" i="29"/>
  <c r="G11" i="29"/>
  <c r="F11" i="29"/>
  <c r="E11" i="29"/>
  <c r="D11" i="29"/>
  <c r="G10" i="29"/>
  <c r="F10" i="29"/>
  <c r="E10" i="29"/>
  <c r="D10" i="29"/>
  <c r="G9" i="29"/>
  <c r="F9" i="29"/>
  <c r="E9" i="29"/>
  <c r="D9" i="29"/>
  <c r="G8" i="29"/>
  <c r="F8" i="29"/>
  <c r="E8" i="29"/>
  <c r="D8" i="29"/>
  <c r="G7" i="29"/>
  <c r="F7" i="29"/>
  <c r="E7" i="29"/>
  <c r="D7" i="29"/>
  <c r="G6" i="29"/>
  <c r="F6" i="29"/>
  <c r="E6" i="29"/>
  <c r="D6" i="29"/>
  <c r="G5" i="29"/>
  <c r="F5" i="29"/>
  <c r="E5" i="29"/>
  <c r="D5" i="29"/>
  <c r="G4" i="29"/>
  <c r="F4" i="29"/>
  <c r="E4" i="29"/>
  <c r="D4" i="29"/>
  <c r="G3" i="29"/>
  <c r="F3" i="29"/>
  <c r="E3" i="29"/>
  <c r="D3" i="29"/>
  <c r="G16" i="18"/>
  <c r="F16" i="18"/>
  <c r="E16" i="18"/>
  <c r="D16" i="18"/>
  <c r="C16" i="18"/>
  <c r="H16" i="18" s="1"/>
  <c r="B16" i="18"/>
  <c r="A16" i="18"/>
  <c r="G15" i="18"/>
  <c r="F15" i="18"/>
  <c r="E15" i="18"/>
  <c r="D15" i="18"/>
  <c r="C15" i="18"/>
  <c r="B15" i="18"/>
  <c r="A15" i="18"/>
  <c r="G14" i="18"/>
  <c r="F14" i="18"/>
  <c r="E14" i="18"/>
  <c r="D14" i="18"/>
  <c r="C14" i="18"/>
  <c r="B14" i="18"/>
  <c r="A14" i="18"/>
  <c r="G13" i="18"/>
  <c r="F13" i="18"/>
  <c r="E13" i="18"/>
  <c r="D13" i="18"/>
  <c r="C13" i="18"/>
  <c r="B13" i="18"/>
  <c r="A13" i="18"/>
  <c r="G12" i="18"/>
  <c r="F12" i="18"/>
  <c r="E12" i="18"/>
  <c r="D12" i="18"/>
  <c r="C12" i="18"/>
  <c r="B12" i="18"/>
  <c r="A12" i="18"/>
  <c r="H11" i="18"/>
  <c r="G11" i="18"/>
  <c r="F11" i="18"/>
  <c r="E11" i="18"/>
  <c r="D11" i="18"/>
  <c r="C11" i="18"/>
  <c r="B11" i="18"/>
  <c r="A11" i="18"/>
  <c r="G10" i="18"/>
  <c r="F10" i="18"/>
  <c r="E10" i="18"/>
  <c r="D10" i="18"/>
  <c r="C10" i="18"/>
  <c r="B10" i="18"/>
  <c r="A10" i="18"/>
  <c r="G9" i="18"/>
  <c r="F9" i="18"/>
  <c r="E9" i="18"/>
  <c r="D9" i="18"/>
  <c r="C9" i="18"/>
  <c r="B9" i="18"/>
  <c r="A9" i="18"/>
  <c r="G8" i="18"/>
  <c r="F8" i="18"/>
  <c r="E8" i="18"/>
  <c r="D8" i="18"/>
  <c r="C8" i="18"/>
  <c r="B8" i="18"/>
  <c r="A8" i="18"/>
  <c r="G7" i="18"/>
  <c r="F7" i="18"/>
  <c r="E7" i="18"/>
  <c r="D7" i="18"/>
  <c r="C7" i="18"/>
  <c r="B7" i="18"/>
  <c r="A7" i="18"/>
  <c r="G6" i="18"/>
  <c r="F6" i="18"/>
  <c r="E6" i="18"/>
  <c r="E17" i="18" s="1"/>
  <c r="D6" i="18"/>
  <c r="C6" i="18"/>
  <c r="H6" i="18" s="1"/>
  <c r="B6" i="18"/>
  <c r="A6" i="18"/>
  <c r="G5" i="18"/>
  <c r="F5" i="18"/>
  <c r="E5" i="18"/>
  <c r="D5" i="18"/>
  <c r="D17" i="18" s="1"/>
  <c r="C5" i="18"/>
  <c r="H2" i="18" s="1"/>
  <c r="B5" i="18"/>
  <c r="A5" i="18"/>
  <c r="G4" i="18"/>
  <c r="F4" i="18"/>
  <c r="E4" i="18"/>
  <c r="D4" i="18"/>
  <c r="C4" i="18"/>
  <c r="B4" i="18"/>
  <c r="A4" i="18"/>
  <c r="G3" i="18"/>
  <c r="F3" i="18"/>
  <c r="E3" i="18"/>
  <c r="D3" i="18"/>
  <c r="C3" i="18"/>
  <c r="B3" i="18"/>
  <c r="A3" i="18"/>
  <c r="G2" i="18"/>
  <c r="G17" i="18" s="1"/>
  <c r="F2" i="18"/>
  <c r="F17" i="18" s="1"/>
  <c r="E2" i="18"/>
  <c r="D2" i="18"/>
  <c r="C2" i="18"/>
  <c r="C17" i="18" s="1"/>
  <c r="B2" i="18"/>
  <c r="A2" i="18"/>
  <c r="H1" i="18"/>
  <c r="G1" i="18"/>
  <c r="F1" i="18"/>
  <c r="E1" i="18"/>
  <c r="D1" i="18"/>
  <c r="C1" i="18"/>
  <c r="G16" i="19"/>
  <c r="F16" i="19"/>
  <c r="E16" i="19"/>
  <c r="D16" i="19"/>
  <c r="C16" i="19"/>
  <c r="H16" i="19" s="1"/>
  <c r="B16" i="19"/>
  <c r="A16" i="19"/>
  <c r="G15" i="19"/>
  <c r="F15" i="19"/>
  <c r="E15" i="19"/>
  <c r="D15" i="19"/>
  <c r="C15" i="19"/>
  <c r="B15" i="19"/>
  <c r="A15" i="19"/>
  <c r="G14" i="19"/>
  <c r="F14" i="19"/>
  <c r="E14" i="19"/>
  <c r="D14" i="19"/>
  <c r="C14" i="19"/>
  <c r="H11" i="19" s="1"/>
  <c r="B14" i="19"/>
  <c r="A14" i="19"/>
  <c r="G13" i="19"/>
  <c r="F13" i="19"/>
  <c r="E13" i="19"/>
  <c r="D13" i="19"/>
  <c r="C13" i="19"/>
  <c r="B13" i="19"/>
  <c r="A13" i="19"/>
  <c r="G12" i="19"/>
  <c r="F12" i="19"/>
  <c r="E12" i="19"/>
  <c r="D12" i="19"/>
  <c r="C12" i="19"/>
  <c r="B12" i="19"/>
  <c r="A12" i="19"/>
  <c r="G11" i="19"/>
  <c r="F11" i="19"/>
  <c r="E11" i="19"/>
  <c r="D11" i="19"/>
  <c r="C11" i="19"/>
  <c r="B11" i="19"/>
  <c r="A11" i="19"/>
  <c r="G10" i="19"/>
  <c r="F10" i="19"/>
  <c r="E10" i="19"/>
  <c r="D10" i="19"/>
  <c r="C10" i="19"/>
  <c r="B10" i="19"/>
  <c r="A10" i="19"/>
  <c r="G9" i="19"/>
  <c r="G17" i="19" s="1"/>
  <c r="F9" i="19"/>
  <c r="E9" i="19"/>
  <c r="D9" i="19"/>
  <c r="C9" i="19"/>
  <c r="B9" i="19"/>
  <c r="A9" i="19"/>
  <c r="G8" i="19"/>
  <c r="F8" i="19"/>
  <c r="F17" i="19" s="1"/>
  <c r="E8" i="19"/>
  <c r="D8" i="19"/>
  <c r="C8" i="19"/>
  <c r="B8" i="19"/>
  <c r="A8" i="19"/>
  <c r="G7" i="19"/>
  <c r="F7" i="19"/>
  <c r="E7" i="19"/>
  <c r="D7" i="19"/>
  <c r="C7" i="19"/>
  <c r="B7" i="19"/>
  <c r="A7" i="19"/>
  <c r="G6" i="19"/>
  <c r="F6" i="19"/>
  <c r="E6" i="19"/>
  <c r="D6" i="19"/>
  <c r="C6" i="19"/>
  <c r="H6" i="19" s="1"/>
  <c r="B6" i="19"/>
  <c r="A6" i="19"/>
  <c r="G5" i="19"/>
  <c r="F5" i="19"/>
  <c r="E5" i="19"/>
  <c r="E17" i="19" s="1"/>
  <c r="D5" i="19"/>
  <c r="C5" i="19"/>
  <c r="B5" i="19"/>
  <c r="A5" i="19"/>
  <c r="G4" i="19"/>
  <c r="F4" i="19"/>
  <c r="E4" i="19"/>
  <c r="D4" i="19"/>
  <c r="C4" i="19"/>
  <c r="B4" i="19"/>
  <c r="A4" i="19"/>
  <c r="G3" i="19"/>
  <c r="F3" i="19"/>
  <c r="E3" i="19"/>
  <c r="D3" i="19"/>
  <c r="C3" i="19"/>
  <c r="B3" i="19"/>
  <c r="A3" i="19"/>
  <c r="G2" i="19"/>
  <c r="F2" i="19"/>
  <c r="E2" i="19"/>
  <c r="D2" i="19"/>
  <c r="D17" i="19" s="1"/>
  <c r="C2" i="19"/>
  <c r="H2" i="19" s="1"/>
  <c r="B2" i="19"/>
  <c r="A2" i="19"/>
  <c r="H1" i="19"/>
  <c r="G1" i="19"/>
  <c r="F1" i="19"/>
  <c r="E1" i="19"/>
  <c r="D1" i="19"/>
  <c r="C1" i="19"/>
  <c r="G16" i="20"/>
  <c r="F16" i="20"/>
  <c r="E16" i="20"/>
  <c r="D16" i="20"/>
  <c r="C16" i="20"/>
  <c r="H16" i="20" s="1"/>
  <c r="B16" i="20"/>
  <c r="A16" i="20"/>
  <c r="G15" i="20"/>
  <c r="F15" i="20"/>
  <c r="E15" i="20"/>
  <c r="D15" i="20"/>
  <c r="C15" i="20"/>
  <c r="B15" i="20"/>
  <c r="A15" i="20"/>
  <c r="G14" i="20"/>
  <c r="F14" i="20"/>
  <c r="E14" i="20"/>
  <c r="D14" i="20"/>
  <c r="C14" i="20"/>
  <c r="B14" i="20"/>
  <c r="A14" i="20"/>
  <c r="G13" i="20"/>
  <c r="F13" i="20"/>
  <c r="E13" i="20"/>
  <c r="D13" i="20"/>
  <c r="C13" i="20"/>
  <c r="B13" i="20"/>
  <c r="A13" i="20"/>
  <c r="G12" i="20"/>
  <c r="F12" i="20"/>
  <c r="E12" i="20"/>
  <c r="D12" i="20"/>
  <c r="C12" i="20"/>
  <c r="B12" i="20"/>
  <c r="A12" i="20"/>
  <c r="G11" i="20"/>
  <c r="F11" i="20"/>
  <c r="E11" i="20"/>
  <c r="D11" i="20"/>
  <c r="C11" i="20"/>
  <c r="H11" i="20" s="1"/>
  <c r="B11" i="20"/>
  <c r="A11" i="20"/>
  <c r="G10" i="20"/>
  <c r="F10" i="20"/>
  <c r="E10" i="20"/>
  <c r="D10" i="20"/>
  <c r="C10" i="20"/>
  <c r="B10" i="20"/>
  <c r="A10" i="20"/>
  <c r="G9" i="20"/>
  <c r="F9" i="20"/>
  <c r="E9" i="20"/>
  <c r="D9" i="20"/>
  <c r="C9" i="20"/>
  <c r="B9" i="20"/>
  <c r="A9" i="20"/>
  <c r="G8" i="20"/>
  <c r="G17" i="20" s="1"/>
  <c r="F8" i="20"/>
  <c r="E8" i="20"/>
  <c r="D8" i="20"/>
  <c r="C8" i="20"/>
  <c r="B8" i="20"/>
  <c r="A8" i="20"/>
  <c r="G7" i="20"/>
  <c r="F7" i="20"/>
  <c r="E7" i="20"/>
  <c r="D7" i="20"/>
  <c r="C7" i="20"/>
  <c r="B7" i="20"/>
  <c r="A7" i="20"/>
  <c r="G6" i="20"/>
  <c r="F6" i="20"/>
  <c r="E6" i="20"/>
  <c r="D6" i="20"/>
  <c r="C6" i="20"/>
  <c r="H6" i="20" s="1"/>
  <c r="B6" i="20"/>
  <c r="A6" i="20"/>
  <c r="G5" i="20"/>
  <c r="F5" i="20"/>
  <c r="F17" i="20" s="1"/>
  <c r="E5" i="20"/>
  <c r="D5" i="20"/>
  <c r="C5" i="20"/>
  <c r="B5" i="20"/>
  <c r="A5" i="20"/>
  <c r="G4" i="20"/>
  <c r="F4" i="20"/>
  <c r="E4" i="20"/>
  <c r="D4" i="20"/>
  <c r="C4" i="20"/>
  <c r="B4" i="20"/>
  <c r="A4" i="20"/>
  <c r="G3" i="20"/>
  <c r="F3" i="20"/>
  <c r="E3" i="20"/>
  <c r="D3" i="20"/>
  <c r="C3" i="20"/>
  <c r="B3" i="20"/>
  <c r="A3" i="20"/>
  <c r="G2" i="20"/>
  <c r="F2" i="20"/>
  <c r="E2" i="20"/>
  <c r="E17" i="20" s="1"/>
  <c r="D2" i="20"/>
  <c r="D17" i="20" s="1"/>
  <c r="C2" i="20"/>
  <c r="H2" i="20" s="1"/>
  <c r="B2" i="20"/>
  <c r="A2" i="20"/>
  <c r="H1" i="20"/>
  <c r="G1" i="20"/>
  <c r="F1" i="20"/>
  <c r="E1" i="20"/>
  <c r="D1" i="20"/>
  <c r="C1" i="20"/>
  <c r="G13" i="16"/>
  <c r="F13" i="16"/>
  <c r="E13" i="16"/>
  <c r="D13" i="16"/>
  <c r="C13" i="16"/>
  <c r="B13" i="16"/>
  <c r="A13" i="16"/>
  <c r="G12" i="16"/>
  <c r="F12" i="16"/>
  <c r="E12" i="16"/>
  <c r="D12" i="16"/>
  <c r="C12" i="16"/>
  <c r="B12" i="16"/>
  <c r="A12" i="16"/>
  <c r="G11" i="16"/>
  <c r="F11" i="16"/>
  <c r="E11" i="16"/>
  <c r="D11" i="16"/>
  <c r="C11" i="16"/>
  <c r="B11" i="16"/>
  <c r="A11" i="16"/>
  <c r="G10" i="16"/>
  <c r="F10" i="16"/>
  <c r="E10" i="16"/>
  <c r="D10" i="16"/>
  <c r="C10" i="16"/>
  <c r="H10" i="16" s="1"/>
  <c r="B10" i="16"/>
  <c r="A10" i="16"/>
  <c r="G9" i="16"/>
  <c r="F9" i="16"/>
  <c r="E9" i="16"/>
  <c r="D9" i="16"/>
  <c r="C9" i="16"/>
  <c r="H6" i="16" s="1"/>
  <c r="B9" i="16"/>
  <c r="A9" i="16"/>
  <c r="G8" i="16"/>
  <c r="F8" i="16"/>
  <c r="E8" i="16"/>
  <c r="D8" i="16"/>
  <c r="C8" i="16"/>
  <c r="B8" i="16"/>
  <c r="A8" i="16"/>
  <c r="G7" i="16"/>
  <c r="F7" i="16"/>
  <c r="E7" i="16"/>
  <c r="D7" i="16"/>
  <c r="C7" i="16"/>
  <c r="B7" i="16"/>
  <c r="A7" i="16"/>
  <c r="G6" i="16"/>
  <c r="F6" i="16"/>
  <c r="E6" i="16"/>
  <c r="D6" i="16"/>
  <c r="C6" i="16"/>
  <c r="B6" i="16"/>
  <c r="A6" i="16"/>
  <c r="G5" i="16"/>
  <c r="F5" i="16"/>
  <c r="E5" i="16"/>
  <c r="D5" i="16"/>
  <c r="C5" i="16"/>
  <c r="B5" i="16"/>
  <c r="A5" i="16"/>
  <c r="G4" i="16"/>
  <c r="F4" i="16"/>
  <c r="E4" i="16"/>
  <c r="D4" i="16"/>
  <c r="C4" i="16"/>
  <c r="B4" i="16"/>
  <c r="A4" i="16"/>
  <c r="G3" i="16"/>
  <c r="F3" i="16"/>
  <c r="E3" i="16"/>
  <c r="D3" i="16"/>
  <c r="C3" i="16"/>
  <c r="B3" i="16"/>
  <c r="A3" i="16"/>
  <c r="G2" i="16"/>
  <c r="G14" i="16" s="1"/>
  <c r="F2" i="16"/>
  <c r="F14" i="16" s="1"/>
  <c r="E2" i="16"/>
  <c r="E14" i="16" s="1"/>
  <c r="D2" i="16"/>
  <c r="D14" i="16" s="1"/>
  <c r="C2" i="16"/>
  <c r="C14" i="16" s="1"/>
  <c r="B2" i="16"/>
  <c r="A2" i="16"/>
  <c r="H1" i="16"/>
  <c r="G1" i="16"/>
  <c r="F1" i="16"/>
  <c r="E1" i="16"/>
  <c r="D1" i="16"/>
  <c r="C1" i="16"/>
  <c r="G13" i="17"/>
  <c r="F13" i="17"/>
  <c r="E13" i="17"/>
  <c r="D13" i="17"/>
  <c r="C13" i="17"/>
  <c r="B13" i="17"/>
  <c r="A13" i="17"/>
  <c r="G12" i="17"/>
  <c r="F12" i="17"/>
  <c r="E12" i="17"/>
  <c r="D12" i="17"/>
  <c r="C12" i="17"/>
  <c r="B12" i="17"/>
  <c r="A12" i="17"/>
  <c r="G11" i="17"/>
  <c r="F11" i="17"/>
  <c r="E11" i="17"/>
  <c r="D11" i="17"/>
  <c r="C11" i="17"/>
  <c r="B11" i="17"/>
  <c r="A11" i="17"/>
  <c r="G10" i="17"/>
  <c r="F10" i="17"/>
  <c r="H10" i="17" s="1"/>
  <c r="E10" i="17"/>
  <c r="D10" i="17"/>
  <c r="C10" i="17"/>
  <c r="B10" i="17"/>
  <c r="A10" i="17"/>
  <c r="G9" i="17"/>
  <c r="F9" i="17"/>
  <c r="E9" i="17"/>
  <c r="D9" i="17"/>
  <c r="C9" i="17"/>
  <c r="B9" i="17"/>
  <c r="A9" i="17"/>
  <c r="G8" i="17"/>
  <c r="F8" i="17"/>
  <c r="E8" i="17"/>
  <c r="D8" i="17"/>
  <c r="C8" i="17"/>
  <c r="B8" i="17"/>
  <c r="A8" i="17"/>
  <c r="G7" i="17"/>
  <c r="F7" i="17"/>
  <c r="E7" i="17"/>
  <c r="D7" i="17"/>
  <c r="C7" i="17"/>
  <c r="B7" i="17"/>
  <c r="A7" i="17"/>
  <c r="G6" i="17"/>
  <c r="F6" i="17"/>
  <c r="E6" i="17"/>
  <c r="E14" i="17" s="1"/>
  <c r="D6" i="17"/>
  <c r="D14" i="17" s="1"/>
  <c r="C6" i="17"/>
  <c r="H6" i="17" s="1"/>
  <c r="B6" i="17"/>
  <c r="A6" i="17"/>
  <c r="G5" i="17"/>
  <c r="F5" i="17"/>
  <c r="E5" i="17"/>
  <c r="D5" i="17"/>
  <c r="C5" i="17"/>
  <c r="C14" i="17" s="1"/>
  <c r="B5" i="17"/>
  <c r="A5" i="17"/>
  <c r="G4" i="17"/>
  <c r="F4" i="17"/>
  <c r="E4" i="17"/>
  <c r="D4" i="17"/>
  <c r="C4" i="17"/>
  <c r="B4" i="17"/>
  <c r="A4" i="17"/>
  <c r="G3" i="17"/>
  <c r="F3" i="17"/>
  <c r="E3" i="17"/>
  <c r="D3" i="17"/>
  <c r="C3" i="17"/>
  <c r="B3" i="17"/>
  <c r="A3" i="17"/>
  <c r="G2" i="17"/>
  <c r="G14" i="17" s="1"/>
  <c r="F2" i="17"/>
  <c r="F14" i="17" s="1"/>
  <c r="E2" i="17"/>
  <c r="D2" i="17"/>
  <c r="C2" i="17"/>
  <c r="B2" i="17"/>
  <c r="A2" i="17"/>
  <c r="H1" i="17"/>
  <c r="G1" i="17"/>
  <c r="F1" i="17"/>
  <c r="E1" i="17"/>
  <c r="D1" i="17"/>
  <c r="C1" i="17"/>
  <c r="F17" i="27"/>
  <c r="E17" i="27"/>
  <c r="D17" i="27"/>
  <c r="F16" i="27"/>
  <c r="E16" i="27"/>
  <c r="D16" i="27"/>
  <c r="F15" i="27"/>
  <c r="E15" i="27"/>
  <c r="D15" i="27"/>
  <c r="F14" i="27"/>
  <c r="E14" i="27"/>
  <c r="D14" i="27"/>
  <c r="F13" i="27"/>
  <c r="E13" i="27"/>
  <c r="D13" i="27"/>
  <c r="F12" i="27"/>
  <c r="E12" i="27"/>
  <c r="D12" i="27"/>
  <c r="F11" i="27"/>
  <c r="E11" i="27"/>
  <c r="D11" i="27"/>
  <c r="F10" i="27"/>
  <c r="E10" i="27"/>
  <c r="D10" i="27"/>
  <c r="F9" i="27"/>
  <c r="E9" i="27"/>
  <c r="D9" i="27"/>
  <c r="F8" i="27"/>
  <c r="E8" i="27"/>
  <c r="D8" i="27"/>
  <c r="F7" i="27"/>
  <c r="E7" i="27"/>
  <c r="D7" i="27"/>
  <c r="F6" i="27"/>
  <c r="E6" i="27"/>
  <c r="D6" i="27"/>
  <c r="F5" i="27"/>
  <c r="E5" i="27"/>
  <c r="D5" i="27"/>
  <c r="F4" i="27"/>
  <c r="E4" i="27"/>
  <c r="D4" i="27"/>
  <c r="F3" i="27"/>
  <c r="E3" i="27"/>
  <c r="D3" i="27"/>
  <c r="E12" i="28"/>
  <c r="E11" i="28"/>
  <c r="E10" i="28"/>
  <c r="E9" i="28"/>
  <c r="E8" i="28"/>
  <c r="E7" i="28"/>
  <c r="E6" i="28"/>
  <c r="G13" i="32"/>
  <c r="F13" i="32"/>
  <c r="E13" i="32"/>
  <c r="D13" i="32"/>
  <c r="C13" i="32"/>
  <c r="H10" i="32" s="1"/>
  <c r="B13" i="32"/>
  <c r="A13" i="32"/>
  <c r="G12" i="32"/>
  <c r="F12" i="32"/>
  <c r="E12" i="32"/>
  <c r="D12" i="32"/>
  <c r="C12" i="32"/>
  <c r="B12" i="32"/>
  <c r="A12" i="32"/>
  <c r="G11" i="32"/>
  <c r="F11" i="32"/>
  <c r="E11" i="32"/>
  <c r="D11" i="32"/>
  <c r="C11" i="32"/>
  <c r="B11" i="32"/>
  <c r="A11" i="32"/>
  <c r="G10" i="32"/>
  <c r="F10" i="32"/>
  <c r="E10" i="32"/>
  <c r="D10" i="32"/>
  <c r="C10" i="32"/>
  <c r="B10" i="32"/>
  <c r="A10" i="32"/>
  <c r="G9" i="32"/>
  <c r="F9" i="32"/>
  <c r="E9" i="32"/>
  <c r="D9" i="32"/>
  <c r="C9" i="32"/>
  <c r="B9" i="32"/>
  <c r="A9" i="32"/>
  <c r="G8" i="32"/>
  <c r="F8" i="32"/>
  <c r="E8" i="32"/>
  <c r="D8" i="32"/>
  <c r="C8" i="32"/>
  <c r="B8" i="32"/>
  <c r="A8" i="32"/>
  <c r="G7" i="32"/>
  <c r="F7" i="32"/>
  <c r="E7" i="32"/>
  <c r="D7" i="32"/>
  <c r="C7" i="32"/>
  <c r="B7" i="32"/>
  <c r="A7" i="32"/>
  <c r="G6" i="32"/>
  <c r="G14" i="32" s="1"/>
  <c r="F6" i="32"/>
  <c r="F14" i="32" s="1"/>
  <c r="E6" i="32"/>
  <c r="D6" i="32"/>
  <c r="H6" i="32" s="1"/>
  <c r="C6" i="32"/>
  <c r="B6" i="32"/>
  <c r="A6" i="32"/>
  <c r="G5" i="32"/>
  <c r="F5" i="32"/>
  <c r="E5" i="32"/>
  <c r="E14" i="32" s="1"/>
  <c r="D5" i="32"/>
  <c r="C5" i="32"/>
  <c r="B5" i="32"/>
  <c r="A5" i="32"/>
  <c r="G4" i="32"/>
  <c r="F4" i="32"/>
  <c r="E4" i="32"/>
  <c r="D4" i="32"/>
  <c r="C4" i="32"/>
  <c r="B4" i="32"/>
  <c r="A4" i="32"/>
  <c r="G3" i="32"/>
  <c r="F3" i="32"/>
  <c r="E3" i="32"/>
  <c r="D3" i="32"/>
  <c r="C3" i="32"/>
  <c r="B3" i="32"/>
  <c r="A3" i="32"/>
  <c r="G2" i="32"/>
  <c r="F2" i="32"/>
  <c r="E2" i="32"/>
  <c r="D2" i="32"/>
  <c r="D14" i="32" s="1"/>
  <c r="C2" i="32"/>
  <c r="C14" i="32" s="1"/>
  <c r="B2" i="32"/>
  <c r="A2" i="32"/>
  <c r="H1" i="32"/>
  <c r="G1" i="32"/>
  <c r="F1" i="32"/>
  <c r="E1" i="32"/>
  <c r="D1" i="32"/>
  <c r="C1" i="32"/>
  <c r="G13" i="14"/>
  <c r="F13" i="14"/>
  <c r="E13" i="14"/>
  <c r="D13" i="14"/>
  <c r="C13" i="14"/>
  <c r="B13" i="14"/>
  <c r="A13" i="14"/>
  <c r="G12" i="14"/>
  <c r="F12" i="14"/>
  <c r="E12" i="14"/>
  <c r="D12" i="14"/>
  <c r="C12" i="14"/>
  <c r="B12" i="14"/>
  <c r="A12" i="14"/>
  <c r="G11" i="14"/>
  <c r="F11" i="14"/>
  <c r="E11" i="14"/>
  <c r="D11" i="14"/>
  <c r="C11" i="14"/>
  <c r="B11" i="14"/>
  <c r="A11" i="14"/>
  <c r="G10" i="14"/>
  <c r="F10" i="14"/>
  <c r="E10" i="14"/>
  <c r="D10" i="14"/>
  <c r="C10" i="14"/>
  <c r="H10" i="14" s="1"/>
  <c r="B10" i="14"/>
  <c r="A10" i="14"/>
  <c r="G9" i="14"/>
  <c r="F9" i="14"/>
  <c r="E9" i="14"/>
  <c r="D9" i="14"/>
  <c r="C9" i="14"/>
  <c r="H6" i="14" s="1"/>
  <c r="B9" i="14"/>
  <c r="A9" i="14"/>
  <c r="G8" i="14"/>
  <c r="F8" i="14"/>
  <c r="E8" i="14"/>
  <c r="D8" i="14"/>
  <c r="C8" i="14"/>
  <c r="B8" i="14"/>
  <c r="A8" i="14"/>
  <c r="G7" i="14"/>
  <c r="F7" i="14"/>
  <c r="E7" i="14"/>
  <c r="D7" i="14"/>
  <c r="C7" i="14"/>
  <c r="B7" i="14"/>
  <c r="A7" i="14"/>
  <c r="G6" i="14"/>
  <c r="F6" i="14"/>
  <c r="E6" i="14"/>
  <c r="D6" i="14"/>
  <c r="C6" i="14"/>
  <c r="C14" i="14" s="1"/>
  <c r="B6" i="14"/>
  <c r="A6" i="14"/>
  <c r="G5" i="14"/>
  <c r="F5" i="14"/>
  <c r="E5" i="14"/>
  <c r="D5" i="14"/>
  <c r="C5" i="14"/>
  <c r="B5" i="14"/>
  <c r="A5" i="14"/>
  <c r="G4" i="14"/>
  <c r="F4" i="14"/>
  <c r="E4" i="14"/>
  <c r="D4" i="14"/>
  <c r="C4" i="14"/>
  <c r="B4" i="14"/>
  <c r="A4" i="14"/>
  <c r="G3" i="14"/>
  <c r="F3" i="14"/>
  <c r="E3" i="14"/>
  <c r="D3" i="14"/>
  <c r="C3" i="14"/>
  <c r="B3" i="14"/>
  <c r="A3" i="14"/>
  <c r="G2" i="14"/>
  <c r="G14" i="14" s="1"/>
  <c r="F2" i="14"/>
  <c r="F14" i="14" s="1"/>
  <c r="E2" i="14"/>
  <c r="E14" i="14" s="1"/>
  <c r="D2" i="14"/>
  <c r="D14" i="14" s="1"/>
  <c r="C2" i="14"/>
  <c r="B2" i="14"/>
  <c r="A2" i="14"/>
  <c r="H1" i="14"/>
  <c r="G1" i="14"/>
  <c r="F1" i="14"/>
  <c r="E1" i="14"/>
  <c r="D1" i="14"/>
  <c r="C1" i="14"/>
  <c r="G13" i="25"/>
  <c r="F13" i="25"/>
  <c r="E13" i="25"/>
  <c r="D13" i="25"/>
  <c r="C13" i="25"/>
  <c r="B13" i="25"/>
  <c r="A13" i="25"/>
  <c r="G12" i="25"/>
  <c r="F12" i="25"/>
  <c r="E12" i="25"/>
  <c r="D12" i="25"/>
  <c r="C12" i="25"/>
  <c r="B12" i="25"/>
  <c r="A12" i="25"/>
  <c r="G11" i="25"/>
  <c r="F11" i="25"/>
  <c r="E11" i="25"/>
  <c r="D11" i="25"/>
  <c r="C11" i="25"/>
  <c r="B11" i="25"/>
  <c r="A11" i="25"/>
  <c r="G10" i="25"/>
  <c r="F10" i="25"/>
  <c r="E10" i="25"/>
  <c r="H10" i="25" s="1"/>
  <c r="D10" i="25"/>
  <c r="C10" i="25"/>
  <c r="B10" i="25"/>
  <c r="A10" i="25"/>
  <c r="G9" i="25"/>
  <c r="F9" i="25"/>
  <c r="E9" i="25"/>
  <c r="D9" i="25"/>
  <c r="C9" i="25"/>
  <c r="B9" i="25"/>
  <c r="A9" i="25"/>
  <c r="G8" i="25"/>
  <c r="F8" i="25"/>
  <c r="E8" i="25"/>
  <c r="D8" i="25"/>
  <c r="C8" i="25"/>
  <c r="B8" i="25"/>
  <c r="A8" i="25"/>
  <c r="G7" i="25"/>
  <c r="F7" i="25"/>
  <c r="E7" i="25"/>
  <c r="D7" i="25"/>
  <c r="C7" i="25"/>
  <c r="B7" i="25"/>
  <c r="A7" i="25"/>
  <c r="G6" i="25"/>
  <c r="F6" i="25"/>
  <c r="F14" i="25" s="1"/>
  <c r="E6" i="25"/>
  <c r="E14" i="25" s="1"/>
  <c r="D6" i="25"/>
  <c r="D14" i="25" s="1"/>
  <c r="C6" i="25"/>
  <c r="H6" i="25" s="1"/>
  <c r="B6" i="25"/>
  <c r="A6" i="25"/>
  <c r="G5" i="25"/>
  <c r="F5" i="25"/>
  <c r="E5" i="25"/>
  <c r="D5" i="25"/>
  <c r="C5" i="25"/>
  <c r="C14" i="25" s="1"/>
  <c r="B5" i="25"/>
  <c r="A5" i="25"/>
  <c r="G4" i="25"/>
  <c r="F4" i="25"/>
  <c r="E4" i="25"/>
  <c r="D4" i="25"/>
  <c r="C4" i="25"/>
  <c r="B4" i="25"/>
  <c r="A4" i="25"/>
  <c r="G3" i="25"/>
  <c r="F3" i="25"/>
  <c r="E3" i="25"/>
  <c r="D3" i="25"/>
  <c r="C3" i="25"/>
  <c r="B3" i="25"/>
  <c r="A3" i="25"/>
  <c r="G2" i="25"/>
  <c r="G14" i="25" s="1"/>
  <c r="F2" i="25"/>
  <c r="E2" i="25"/>
  <c r="D2" i="25"/>
  <c r="C2" i="25"/>
  <c r="B2" i="25"/>
  <c r="A2" i="25"/>
  <c r="H1" i="25"/>
  <c r="G1" i="25"/>
  <c r="F1" i="25"/>
  <c r="E1" i="25"/>
  <c r="D1" i="25"/>
  <c r="C1" i="25"/>
  <c r="H17" i="18" l="1"/>
  <c r="H17" i="19"/>
  <c r="H17" i="20"/>
  <c r="H2" i="25"/>
  <c r="H14" i="25" s="1"/>
  <c r="H2" i="17"/>
  <c r="H14" i="17" s="1"/>
  <c r="H2" i="16"/>
  <c r="H14" i="16" s="1"/>
  <c r="C17" i="20"/>
  <c r="H2" i="14"/>
  <c r="H14" i="14" s="1"/>
  <c r="C17" i="19"/>
  <c r="H2" i="32"/>
  <c r="H14" i="32" s="1"/>
</calcChain>
</file>

<file path=xl/sharedStrings.xml><?xml version="1.0" encoding="utf-8"?>
<sst xmlns="http://schemas.openxmlformats.org/spreadsheetml/2006/main" count="447" uniqueCount="85">
  <si>
    <t>Other Services</t>
  </si>
  <si>
    <t>Screening phase</t>
  </si>
  <si>
    <t>Eligibles</t>
  </si>
  <si>
    <t>Ineligible + out of target</t>
  </si>
  <si>
    <t>Stratification</t>
  </si>
  <si>
    <t>Small (5-19)</t>
  </si>
  <si>
    <t>Medium (20-99)</t>
  </si>
  <si>
    <t/>
  </si>
  <si>
    <t>Region</t>
  </si>
  <si>
    <t>Sector</t>
  </si>
  <si>
    <t>Size</t>
  </si>
  <si>
    <t>Food</t>
  </si>
  <si>
    <t>Other Manufacturing</t>
  </si>
  <si>
    <t>Retail</t>
  </si>
  <si>
    <t>Hotels</t>
  </si>
  <si>
    <t>Fresh</t>
  </si>
  <si>
    <t>Panel</t>
  </si>
  <si>
    <t>Yield</t>
  </si>
  <si>
    <t>_Grand_Total</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</si>
  <si>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</si>
  <si>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</si>
  <si>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</si>
  <si>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</si>
  <si>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</si>
  <si>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</si>
  <si>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</si>
  <si>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</si>
  <si>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</si>
  <si>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</si>
  <si>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</si>
  <si>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</si>
  <si>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</si>
  <si>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</si>
  <si>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</si>
  <si>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</si>
  <si>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</si>
  <si>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</si>
  <si>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</si>
  <si>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</si>
  <si>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Large (100+)</t>
  </si>
  <si>
    <t>Screener/Interview</t>
  </si>
  <si>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</si>
  <si>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Tbilisi</t>
  </si>
  <si>
    <t>East</t>
  </si>
  <si>
    <t>Center</t>
  </si>
  <si>
    <t>North and West</t>
  </si>
  <si>
    <t>Medium and Large (20+)</t>
  </si>
  <si>
    <t>stratificationregionname</t>
  </si>
  <si>
    <t>stratificationsizename</t>
  </si>
  <si>
    <t>_Food</t>
  </si>
  <si>
    <t>_Other_Manufacturing</t>
  </si>
  <si>
    <t>_Retail</t>
  </si>
  <si>
    <t>_Hotels</t>
  </si>
  <si>
    <t>_Other_Services</t>
  </si>
  <si>
    <t>Georgia 2023</t>
  </si>
  <si>
    <t>Yield</t>
  </si>
  <si>
    <t>Survey_response_rate</t>
  </si>
  <si>
    <t>Frame_quality</t>
  </si>
  <si>
    <t>Survey</t>
  </si>
  <si>
    <t>Cell</t>
  </si>
  <si>
    <t>Fresh/Panel</t>
  </si>
  <si>
    <t>Size</t>
  </si>
  <si>
    <t>Region</t>
  </si>
  <si>
    <t>Sector</t>
  </si>
  <si>
    <t>Name</t>
  </si>
  <si>
    <t>Fresh</t>
  </si>
  <si>
    <t>Panel</t>
  </si>
  <si>
    <t>Small (5-19)</t>
  </si>
  <si>
    <t>Medium (20-99)</t>
  </si>
  <si>
    <t>Large (100+)</t>
  </si>
  <si>
    <t>Tbilisi</t>
  </si>
  <si>
    <t>East</t>
  </si>
  <si>
    <t>Center</t>
  </si>
  <si>
    <t>North and West</t>
  </si>
  <si>
    <t>Food</t>
  </si>
  <si>
    <t>Hotels</t>
  </si>
  <si>
    <t>Other Manufacturing</t>
  </si>
  <si>
    <t>Other Services</t>
  </si>
  <si>
    <t>Retail</t>
  </si>
  <si>
    <t>Georgia 2023</t>
  </si>
  <si>
    <t>rr_d2</t>
  </si>
  <si>
    <t>rr_l1</t>
  </si>
  <si>
    <t>rr_n2a</t>
  </si>
  <si>
    <t>rr_TFP</t>
  </si>
  <si>
    <r>
      <rPr>
        <sz val="9"/>
        <rFont val="Times New Roman"/>
        <family val="1"/>
      </rPr>
      <t>Source</t>
    </r>
    <r>
      <rPr>
        <i/>
        <sz val="9"/>
        <rFont val="Times New Roman"/>
        <family val="1"/>
      </rPr>
      <t>: National Statistics Office of Georgia (GeoStat), obtained in November 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</si>
</sst>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7" x14ac:knownFonts="1">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b/>
      <sz val="11"/>
      <name val="Calibri"/>
      <family val="2"/>
    </font>
    <font>
      <sz val="12"/>
      <name val="Times New Roman"/>
      <family val="1"/>
    </font>
    <font>
      <b/>
      <sz val="12"/>
      <name val="Times New Roman"/>
      <family val="1"/>
    </font>
    <font>
      <sz val="11"/>
      <name val="Calibri"/>
      <family val="2"/>
    </font>
    <font>
      <sz val="9"/>
      <name val="Times New Roman"/>
      <family val="1"/>
    </font>
    <font>
      <i/>
      <sz val="9"/>
      <name val="Times New Roman"/>
      <family val="1"/>
    </font>
    <font>
      <b/>
      <sz val="10"/>
      <color theme="3"/>
      <name val="Times New Roman"/>
      <family val="1"/>
    </font>
  </fonts>
  <fills count="3">
    <fill>
      <patternFill patternType="none"/>
    </fill>
    <fill>
      <patternFill patternType="gray125"/>
    </fill>
    <fill>
      <patternFill patternType="solid">
        <fgColor theme="8" tint="0.79995117038483843"/>
        <bgColor indexed="64"/>
      </patternFill>
    </fill>
  </fills>
  <borders count="8">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style="double">
        <color indexed="64"/>
      </top>
      <bottom style="thin">
        <color indexed="64"/>
      </bottom>
      <diagonal/>
    </border>
    <border>
      <left/>
      <right/>
      <top style="double">
        <color indexed="64"/>
      </top>
      <bottom/>
      <diagonal/>
    </border>
    <border>
      <left/>
      <right/>
      <top style="double">
        <color theme="4"/>
      </top>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3" fillId="0" borderId="0" applyFont="0" applyFill="0" applyBorder="0" applyAlignment="0" applyProtection="0"/>
  </cellStyleXfs>
  <cellXfs count="37">
    <xf numFmtId="0" fontId="0" fillId="0" borderId="0" xfId="0"/>
    <xf numFmtId="0" fontId="5" fillId="2" borderId="1" xfId="2" applyFont="1" applyFill="1" applyAlignment="1">
      <alignment horizontal="right" wrapText="1"/>
    </xf>
    <xf numFmtId="0" fontId="6" fillId="0" borderId="0" xfId="0" applyFont="1"/>
    <xf numFmtId="0" fontId="3" fillId="2" borderId="1" xfId="2" applyFill="1"/>
    <xf numFmtId="0" fontId="5" fillId="0" borderId="0" xfId="0" applyFont="1"/>
    <xf numFmtId="0" fontId="7" fillId="2" borderId="2" xfId="3" applyFont="1" applyFill="1"/>
    <xf numFmtId="1" fontId="6" fillId="0" borderId="0" xfId="0" applyNumberFormat="1" applyFont="1"/>
    <xf numFmtId="1" fontId="7" fillId="2" borderId="2" xfId="3" applyNumberFormat="1" applyFont="1" applyFill="1"/>
    <xf numFmtId="0" fontId="10" fillId="0" borderId="0" xfId="0" applyFont="1"/>
    <xf numFmtId="0" fontId="2" fillId="0" borderId="0" xfId="0" applyFont="1"/>
    <xf numFmtId="3" fontId="0" fillId="0" borderId="3" xfId="0" applyNumberFormat="1" applyBorder="1"/>
    <xf numFmtId="0" fontId="5" fillId="2" borderId="1" xfId="2" applyNumberFormat="1" applyFont="1" applyFill="1" applyAlignment="1">
      <alignment horizontal="right" wrapText="1"/>
    </xf>
    <xf numFmtId="0" fontId="0" fillId="0" borderId="0" xfId="0" applyNumberFormat="1"/>
    <xf numFmtId="0" fontId="5" fillId="0" borderId="0" xfId="0" applyNumberFormat="1" applyFont="1"/>
    <xf numFmtId="0" fontId="6" fillId="0" borderId="0" xfId="0" applyNumberFormat="1" applyFont="1"/>
    <xf numFmtId="0" fontId="10" fillId="0" borderId="0" xfId="0" applyNumberFormat="1" applyFont="1"/>
    <xf numFmtId="0" fontId="11" fillId="0" borderId="0" xfId="0" applyFont="1"/>
    <xf numFmtId="9" fontId="11" fillId="0" borderId="3" xfId="1" applyFont="1" applyBorder="1"/>
    <xf numFmtId="9" fontId="11" fillId="0" borderId="4" xfId="1" applyFont="1" applyBorder="1"/>
    <xf numFmtId="164" fontId="11" fillId="0" borderId="3" xfId="1" applyNumberFormat="1" applyFont="1" applyBorder="1"/>
    <xf numFmtId="164" fontId="11" fillId="0" borderId="4" xfId="1" applyNumberFormat="1" applyFont="1" applyBorder="1"/>
    <xf numFmtId="3" fontId="11" fillId="0" borderId="3" xfId="1" applyNumberFormat="1" applyFont="1" applyBorder="1"/>
    <xf numFmtId="3" fontId="11" fillId="0" borderId="4" xfId="1" applyNumberFormat="1" applyFont="1" applyBorder="1"/>
    <xf numFmtId="165" fontId="5" fillId="2" borderId="1" xfId="7" applyNumberFormat="1" applyFont="1" applyFill="1" applyBorder="1" applyAlignment="1">
      <alignment horizontal="right" wrapText="1"/>
    </xf>
    <xf numFmtId="165" fontId="7" fillId="2" borderId="2" xfId="7" applyNumberFormat="1" applyFont="1" applyFill="1" applyBorder="1"/>
    <xf numFmtId="165" fontId="0" fillId="0" borderId="0" xfId="7" applyNumberFormat="1" applyFont="1"/>
    <xf numFmtId="166" fontId="0" fillId="0" borderId="0" xfId="0" applyNumberFormat="1"/>
    <xf numFmtId="0" fontId="11" fillId="0" borderId="4" xfId="0" applyFont="1" applyBorder="1"/>
    <xf numFmtId="10" fontId="12" fillId="0" borderId="5" xfId="1" applyNumberFormat="1" applyFont="1" applyBorder="1" applyAlignment="1">
      <alignment wrapText="1"/>
    </xf>
    <xf numFmtId="10" fontId="12" fillId="0" borderId="5" xfId="1" applyNumberFormat="1" applyFont="1" applyBorder="1" applyAlignment="1">
      <alignment horizontal="center" wrapText="1"/>
    </xf>
    <xf numFmtId="0" fontId="0" fillId="0" borderId="4" xfId="0" applyBorder="1"/>
    <xf numFmtId="0" fontId="6" fillId="0" borderId="6" xfId="0" applyFont="1" applyBorder="1" applyAlignment="1">
      <alignment horizontal="left" vertical="top" wrapText="1"/>
    </xf>
    <xf numFmtId="0" fontId="6" fillId="0" borderId="3" xfId="0" applyFont="1" applyBorder="1" applyAlignment="1">
      <alignment horizontal="left" vertical="top" wrapText="1"/>
    </xf>
    <xf numFmtId="0" fontId="15" fillId="0" borderId="7" xfId="0" applyFont="1" applyBorder="1" applyAlignment="1">
      <alignment horizontal="left"/>
    </xf>
    <xf numFmtId="0" fontId="16" fillId="2" borderId="1" xfId="2" applyNumberFormat="1" applyFont="1" applyFill="1"/>
    <xf numFmtId="165" fontId="5" fillId="0" borderId="0" xfId="7" applyNumberFormat="1" applyFont="1"/>
    <xf numFmtId="1" fontId="5" fillId="0" borderId="0" xfId="0" applyNumberFormat="1" applyFont="1"/>
  </cellXfs>
  <cellStyles count="8">
    <cellStyle name="3232" xfId="5" xr:uid="{00000000-0005-0000-0000-000000000000}"/>
    <cellStyle name="Comma" xfId="7" builtinId="3"/>
    <cellStyle name="Heading 3" xfId="2" builtinId="18"/>
    <cellStyle name="Normal" xfId="0" builtinId="0"/>
    <cellStyle name="Normal 2" xfId="6" xr:uid="{00000000-0005-0000-0000-000004000000}"/>
    <cellStyle name="Normal 2 2" xfId="4" xr:uid="{00000000-0005-0000-0000-000005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H15"/>
  <sheetViews>
    <sheetView showGridLines="0" workbookViewId="0">
      <selection activeCell="B4" sqref="B4"/>
    </sheetView>
  </sheetViews>
  <sheetFormatPr defaultColWidth="9.1796875" defaultRowHeight="14.5" x14ac:dyDescent="0.35"/>
  <cols>
    <col min="1" max="1" width="13.36328125" style="12" customWidth="1"/>
    <col min="2" max="2" width="12.7265625" style="12" bestFit="1" customWidth="1"/>
    <col min="3" max="3" width="6.08984375" style="12" customWidth="1"/>
    <col min="4" max="4" width="13.08984375" style="12" customWidth="1"/>
    <col min="5" max="5" width="8" style="15" customWidth="1"/>
    <col min="6" max="6" width="7" style="12" customWidth="1"/>
    <col min="7" max="7" width="10.36328125" style="12" customWidth="1"/>
    <col min="8" max="8" width="10.1796875" style="25" customWidth="1"/>
    <col min="9" max="16384" width="9.1796875" style="12"/>
  </cols>
  <sheetData>
    <row r="1" spans="1:8" ht="27" thickBot="1" x14ac:dyDescent="0.4">
      <c r="A1" s="34"/>
      <c r="B1" s="34"/>
      <c r="C1" s="11" t="str">
        <f>RIGHT(SUBSTITUTE(universe!C1,"_"," "),LEN(SUBSTITUTE(universe!C1,"_"," "))-1)</f>
        <v>Food</v>
      </c>
      <c r="D1" s="11" t="str">
        <f>RIGHT(SUBSTITUTE(universe!D1,"_"," "),LEN(SUBSTITUTE(universe!D1,"_"," "))-1)</f>
        <v>Other Manufacturing</v>
      </c>
      <c r="E1" s="11" t="str">
        <f>RIGHT(SUBSTITUTE(universe!E1,"_"," "),LEN(SUBSTITUTE(universe!E1,"_"," "))-1)</f>
        <v>Retail</v>
      </c>
      <c r="F1" s="11" t="str">
        <f>RIGHT(SUBSTITUTE(universe!F1,"_"," "),LEN(SUBSTITUTE(universe!F1,"_"," "))-1)</f>
        <v>Hotels</v>
      </c>
      <c r="G1" s="11" t="str">
        <f>RIGHT(SUBSTITUTE(universe!G1,"_"," "),LEN(SUBSTITUTE(universe!G1,"_"," "))-1)</f>
        <v>Other Services</v>
      </c>
      <c r="H1" s="23" t="str">
        <f>RIGHT(SUBSTITUTE(universe!H1,"_"," "),LEN(SUBSTITUTE(universe!H1,"_"," "))-1)</f>
        <v>Grand Total</v>
      </c>
    </row>
    <row r="2" spans="1:8" x14ac:dyDescent="0.35">
      <c r="A2" s="13" t="str">
        <f>universe!A2</f>
        <v>Tbilisi</v>
      </c>
      <c r="B2" s="14" t="str">
        <f>LEFT(universe!B2,FIND(")",universe!B2))</f>
        <v>Small (5-19)</v>
      </c>
      <c r="C2" s="14">
        <f>universe!C2</f>
        <v>209</v>
      </c>
      <c r="D2" s="14">
        <f>universe!D2</f>
        <v>670</v>
      </c>
      <c r="E2" s="14">
        <f>universe!E2</f>
        <v>1074</v>
      </c>
      <c r="F2" s="14">
        <f>universe!F2</f>
        <v>183</v>
      </c>
      <c r="G2" s="14">
        <f>universe!G2</f>
        <v>3699</v>
      </c>
      <c r="H2" s="35">
        <f>SUM(C2:G5)</f>
        <v>8814</v>
      </c>
    </row>
    <row r="3" spans="1:8" x14ac:dyDescent="0.35">
      <c r="A3" s="13" t="str">
        <f>universe!A3</f>
        <v>Tbilisi</v>
      </c>
      <c r="B3" s="14" t="str">
        <f>LEFT(universe!B3,FIND(")",universe!B3))</f>
        <v>Medium (20-99)</v>
      </c>
      <c r="C3" s="14">
        <f>universe!C3</f>
        <v>73</v>
      </c>
      <c r="D3" s="14">
        <f>universe!D3</f>
        <v>226</v>
      </c>
      <c r="E3" s="14">
        <f>universe!E3</f>
        <v>248</v>
      </c>
      <c r="F3" s="14">
        <f>universe!F3</f>
        <v>70</v>
      </c>
      <c r="G3" s="14">
        <f>universe!G3</f>
        <v>1035</v>
      </c>
      <c r="H3" s="35"/>
    </row>
    <row r="4" spans="1:8" x14ac:dyDescent="0.35">
      <c r="A4" s="13" t="str">
        <f>universe!A4</f>
        <v>Tbilisi</v>
      </c>
      <c r="B4" s="14" t="str">
        <f>LEFT(universe!B4,FIND(")",universe!B4))</f>
        <v>Large (100+)</v>
      </c>
      <c r="C4" s="14">
        <f>universe!C4</f>
        <v>24</v>
      </c>
      <c r="D4" s="14">
        <f>universe!D4</f>
        <v>41</v>
      </c>
      <c r="E4" s="14">
        <f>universe!E4</f>
        <v>75</v>
      </c>
      <c r="F4" s="14">
        <f>universe!F4</f>
        <v>19</v>
      </c>
      <c r="G4" s="14">
        <f>universe!G4</f>
        <v>194</v>
      </c>
      <c r="H4" s="35"/>
    </row>
    <row r="5" spans="1:8" x14ac:dyDescent="0.35">
      <c r="A5" s="13" t="str">
        <f>universe!A5</f>
        <v>East</v>
      </c>
      <c r="B5" s="14" t="str">
        <f>LEFT(universe!B5,FIND(")",universe!B5))</f>
        <v>Small (5-19)</v>
      </c>
      <c r="C5" s="14">
        <f>universe!C5</f>
        <v>65</v>
      </c>
      <c r="D5" s="14">
        <f>universe!D5</f>
        <v>145</v>
      </c>
      <c r="E5" s="14">
        <f>universe!E5</f>
        <v>276</v>
      </c>
      <c r="F5" s="14">
        <f>universe!F5</f>
        <v>20</v>
      </c>
      <c r="G5" s="14">
        <f>universe!G5</f>
        <v>468</v>
      </c>
      <c r="H5" s="35"/>
    </row>
    <row r="6" spans="1:8" x14ac:dyDescent="0.35">
      <c r="A6" s="13" t="str">
        <f>universe!A6</f>
        <v>East</v>
      </c>
      <c r="B6" s="14" t="str">
        <f>LEFT(universe!B6,FIND(")",universe!B6))</f>
        <v>Medium (20-99)</v>
      </c>
      <c r="C6" s="14">
        <f>universe!C6</f>
        <v>11</v>
      </c>
      <c r="D6" s="14">
        <f>universe!D6</f>
        <v>56</v>
      </c>
      <c r="E6" s="14">
        <f>universe!E6</f>
        <v>20</v>
      </c>
      <c r="F6" s="14">
        <f>universe!F6</f>
        <v>8</v>
      </c>
      <c r="G6" s="14">
        <f>universe!G6</f>
        <v>78</v>
      </c>
      <c r="H6" s="35">
        <f>SUM(C6:G9)</f>
        <v>2164</v>
      </c>
    </row>
    <row r="7" spans="1:8" x14ac:dyDescent="0.35">
      <c r="A7" s="13" t="str">
        <f>universe!A7</f>
        <v>East</v>
      </c>
      <c r="B7" s="14" t="str">
        <f>LEFT(universe!B7,FIND(")",universe!B7))</f>
        <v>Large (100+)</v>
      </c>
      <c r="C7" s="14">
        <f>universe!C7</f>
        <v>3</v>
      </c>
      <c r="D7" s="14">
        <f>universe!D7</f>
        <v>19</v>
      </c>
      <c r="E7" s="14">
        <f>universe!E7</f>
        <v>3</v>
      </c>
      <c r="F7" s="14">
        <f>universe!F7</f>
        <v>1</v>
      </c>
      <c r="G7" s="14">
        <f>universe!G7</f>
        <v>5</v>
      </c>
      <c r="H7" s="35"/>
    </row>
    <row r="8" spans="1:8" x14ac:dyDescent="0.35">
      <c r="A8" s="13" t="str">
        <f>universe!A8</f>
        <v>Center</v>
      </c>
      <c r="B8" s="14" t="str">
        <f>LEFT(universe!B8,FIND(")",universe!B8))</f>
        <v>Small (5-19)</v>
      </c>
      <c r="C8" s="14">
        <f>universe!C8</f>
        <v>171</v>
      </c>
      <c r="D8" s="14">
        <f>universe!D8</f>
        <v>222</v>
      </c>
      <c r="E8" s="14">
        <f>universe!E8</f>
        <v>424</v>
      </c>
      <c r="F8" s="14">
        <f>universe!F8</f>
        <v>63</v>
      </c>
      <c r="G8" s="14">
        <f>universe!G8</f>
        <v>825</v>
      </c>
      <c r="H8" s="35"/>
    </row>
    <row r="9" spans="1:8" x14ac:dyDescent="0.35">
      <c r="A9" s="13" t="str">
        <f>universe!A9</f>
        <v>Center</v>
      </c>
      <c r="B9" s="14" t="str">
        <f>LEFT(universe!B9,FIND(")",universe!B9))</f>
        <v>Medium (20-99)</v>
      </c>
      <c r="C9" s="14">
        <f>universe!C9</f>
        <v>28</v>
      </c>
      <c r="D9" s="14">
        <f>universe!D9</f>
        <v>61</v>
      </c>
      <c r="E9" s="14">
        <f>universe!E9</f>
        <v>39</v>
      </c>
      <c r="F9" s="14">
        <f>universe!F9</f>
        <v>15</v>
      </c>
      <c r="G9" s="14">
        <f>universe!G9</f>
        <v>112</v>
      </c>
      <c r="H9" s="35"/>
    </row>
    <row r="10" spans="1:8" x14ac:dyDescent="0.35">
      <c r="A10" s="13" t="str">
        <f>universe!A10</f>
        <v>Center</v>
      </c>
      <c r="B10" s="14" t="str">
        <f>LEFT(universe!B10,FIND(")",universe!B10))</f>
        <v>Large (100+)</v>
      </c>
      <c r="C10" s="14">
        <f>universe!C10</f>
        <v>7</v>
      </c>
      <c r="D10" s="14">
        <f>universe!D10</f>
        <v>22</v>
      </c>
      <c r="E10" s="14">
        <f>universe!E10</f>
        <v>2</v>
      </c>
      <c r="F10" s="14">
        <f>universe!F10</f>
        <v>4</v>
      </c>
      <c r="G10" s="14">
        <f>universe!G10</f>
        <v>15</v>
      </c>
      <c r="H10" s="35">
        <f>SUM(C10:G13)</f>
        <v>2381</v>
      </c>
    </row>
    <row r="11" spans="1:8" x14ac:dyDescent="0.35">
      <c r="A11" s="13" t="str">
        <f>universe!A11</f>
        <v>North and West</v>
      </c>
      <c r="B11" s="14" t="str">
        <f>LEFT(universe!B11,FIND(")",universe!B11))</f>
        <v>Small (5-19)</v>
      </c>
      <c r="C11" s="14">
        <f>universe!C11</f>
        <v>143</v>
      </c>
      <c r="D11" s="14">
        <f>universe!D11</f>
        <v>161</v>
      </c>
      <c r="E11" s="14">
        <f>universe!E11</f>
        <v>428</v>
      </c>
      <c r="F11" s="14">
        <f>universe!F11</f>
        <v>80</v>
      </c>
      <c r="G11" s="14">
        <f>universe!G11</f>
        <v>1096</v>
      </c>
      <c r="H11" s="35"/>
    </row>
    <row r="12" spans="1:8" x14ac:dyDescent="0.35">
      <c r="A12" s="13" t="str">
        <f>universe!A12</f>
        <v>North and West</v>
      </c>
      <c r="B12" s="14" t="str">
        <f>LEFT(universe!B12,FIND(")",universe!B12))</f>
        <v>Medium (20-99)</v>
      </c>
      <c r="C12" s="14">
        <f>universe!C12</f>
        <v>31</v>
      </c>
      <c r="D12" s="14">
        <f>universe!D12</f>
        <v>39</v>
      </c>
      <c r="E12" s="14">
        <f>universe!E12</f>
        <v>37</v>
      </c>
      <c r="F12" s="14">
        <f>universe!F12</f>
        <v>23</v>
      </c>
      <c r="G12" s="14">
        <f>universe!G12</f>
        <v>234</v>
      </c>
      <c r="H12" s="35"/>
    </row>
    <row r="13" spans="1:8" x14ac:dyDescent="0.35">
      <c r="A13" s="13" t="str">
        <f>universe!A13</f>
        <v>North and West</v>
      </c>
      <c r="B13" s="14" t="str">
        <f>LEFT(universe!B13,FIND(")",universe!B13))</f>
        <v>Large (100+)</v>
      </c>
      <c r="C13" s="14">
        <f>universe!C13</f>
        <v>4</v>
      </c>
      <c r="D13" s="14">
        <f>universe!D13</f>
        <v>12</v>
      </c>
      <c r="E13" s="14">
        <f>universe!E13</f>
        <v>5</v>
      </c>
      <c r="F13" s="14">
        <f>universe!F13</f>
        <v>12</v>
      </c>
      <c r="G13" s="14">
        <f>universe!G13</f>
        <v>26</v>
      </c>
      <c r="H13" s="35"/>
    </row>
    <row r="14" spans="1:8" s="25" customFormat="1" ht="15" thickBot="1" x14ac:dyDescent="0.4">
      <c r="A14" s="24"/>
      <c r="B14" s="24"/>
      <c r="C14" s="24">
        <f t="shared" ref="C14:H14" si="0">SUM(C2:C13)</f>
        <v>769</v>
      </c>
      <c r="D14" s="24">
        <f t="shared" si="0"/>
        <v>1674</v>
      </c>
      <c r="E14" s="24">
        <f t="shared" si="0"/>
        <v>2631</v>
      </c>
      <c r="F14" s="24">
        <f t="shared" si="0"/>
        <v>498</v>
      </c>
      <c r="G14" s="24">
        <f t="shared" si="0"/>
        <v>7787</v>
      </c>
      <c r="H14" s="24">
        <f t="shared" si="0"/>
        <v>13359</v>
      </c>
    </row>
    <row r="15" spans="1:8" ht="15" thickTop="1" x14ac:dyDescent="0.35">
      <c r="A15" s="33" t="s">
        <v>84</v>
      </c>
      <c r="B15" s="33"/>
      <c r="C15" s="33"/>
      <c r="D15" s="33"/>
      <c r="E15" s="33"/>
      <c r="F15" s="33"/>
      <c r="G15" s="33"/>
      <c r="H15" s="33"/>
    </row>
  </sheetData>
  <mergeCells count="1">
    <mergeCell ref="A15:H1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5"/>
  <sheetViews>
    <sheetView showGridLines="0" workbookViewId="0">
      <selection sqref="A1:XFD1048576"/>
    </sheetView>
  </sheetViews>
  <sheetFormatPr defaultColWidth="9.1796875" defaultRowHeight="14.5" x14ac:dyDescent="0.35"/>
  <cols>
    <col min="1" max="1" width="13.36328125" style="12" customWidth="1"/>
    <col min="2" max="2" width="12.7265625" style="12" bestFit="1" customWidth="1"/>
    <col min="3" max="3" width="6.08984375" style="12" customWidth="1"/>
    <col min="4" max="4" width="13.08984375" style="12" customWidth="1"/>
    <col min="5" max="5" width="8" style="15" customWidth="1"/>
    <col min="6" max="6" width="7" style="12" customWidth="1"/>
    <col min="7" max="7" width="10.36328125" style="12" customWidth="1"/>
    <col min="8" max="8" width="10.1796875" style="25" customWidth="1"/>
    <col min="9" max="16384" width="9.1796875" style="12"/>
  </cols>
  <sheetData>
    <row r="1" spans="1:8" ht="27" thickBot="1" x14ac:dyDescent="0.4">
      <c r="A1" s="34"/>
      <c r="B1" s="34"/>
      <c r="C1" s="11" t="str">
        <f>RIGHT(SUBSTITUTE('frame fresh and panel'!C1,"_"," "),LEN(SUBSTITUTE('frame fresh and panel'!C1,"_"," "))-1)</f>
        <v>Food</v>
      </c>
      <c r="D1" s="11" t="str">
        <f>RIGHT(SUBSTITUTE('frame fresh and panel'!D1,"_"," "),LEN(SUBSTITUTE('frame fresh and panel'!D1,"_"," "))-1)</f>
        <v>Other Manufacturing</v>
      </c>
      <c r="E1" s="11" t="str">
        <f>RIGHT(SUBSTITUTE('frame fresh and panel'!E1,"_"," "),LEN(SUBSTITUTE('frame fresh and panel'!E1,"_"," "))-1)</f>
        <v>Retail</v>
      </c>
      <c r="F1" s="11" t="str">
        <f>RIGHT(SUBSTITUTE('frame fresh and panel'!F1,"_"," "),LEN(SUBSTITUTE('frame fresh and panel'!F1,"_"," "))-1)</f>
        <v>Hotels</v>
      </c>
      <c r="G1" s="11" t="str">
        <f>RIGHT(SUBSTITUTE('frame fresh and panel'!G1,"_"," "),LEN(SUBSTITUTE('frame fresh and panel'!G1,"_"," "))-1)</f>
        <v>Other Services</v>
      </c>
      <c r="H1" s="23" t="str">
        <f>RIGHT(SUBSTITUTE('frame fresh and panel'!H1,"_"," "),LEN(SUBSTITUTE('frame fresh and panel'!H1,"_"," "))-1)</f>
        <v>Grand Total</v>
      </c>
    </row>
    <row r="2" spans="1:8" x14ac:dyDescent="0.35">
      <c r="A2" s="13" t="str">
        <f>'frame fresh and panel'!A2</f>
        <v>Tbilisi</v>
      </c>
      <c r="B2" s="14" t="str">
        <f>LEFT('frame fresh and panel'!B2,FIND(")",'frame fresh and panel'!B2))</f>
        <v>Small (5-19)</v>
      </c>
      <c r="C2" s="14">
        <f>'frame fresh and panel'!C2</f>
        <v>214</v>
      </c>
      <c r="D2" s="14">
        <f>'frame fresh and panel'!D2</f>
        <v>680</v>
      </c>
      <c r="E2" s="14">
        <f>'frame fresh and panel'!E2</f>
        <v>1091</v>
      </c>
      <c r="F2" s="14">
        <f>'frame fresh and panel'!F2</f>
        <v>195</v>
      </c>
      <c r="G2" s="14">
        <f>'frame fresh and panel'!G2</f>
        <v>3727</v>
      </c>
      <c r="H2" s="35">
        <f>SUM(C2:G5)</f>
        <v>9052</v>
      </c>
    </row>
    <row r="3" spans="1:8" x14ac:dyDescent="0.35">
      <c r="A3" s="13" t="str">
        <f>'frame fresh and panel'!A3</f>
        <v>Tbilisi</v>
      </c>
      <c r="B3" s="14" t="str">
        <f>LEFT('frame fresh and panel'!B3,FIND(")",'frame fresh and panel'!B3))</f>
        <v>Medium (20-99)</v>
      </c>
      <c r="C3" s="14">
        <f>'frame fresh and panel'!C3</f>
        <v>80</v>
      </c>
      <c r="D3" s="14">
        <f>'frame fresh and panel'!D3</f>
        <v>244</v>
      </c>
      <c r="E3" s="14">
        <f>'frame fresh and panel'!E3</f>
        <v>257</v>
      </c>
      <c r="F3" s="14">
        <f>'frame fresh and panel'!F3</f>
        <v>84</v>
      </c>
      <c r="G3" s="14">
        <f>'frame fresh and panel'!G3</f>
        <v>1056</v>
      </c>
      <c r="H3" s="35"/>
    </row>
    <row r="4" spans="1:8" x14ac:dyDescent="0.35">
      <c r="A4" s="13" t="str">
        <f>'frame fresh and panel'!A4</f>
        <v>Tbilisi</v>
      </c>
      <c r="B4" s="14" t="str">
        <f>LEFT('frame fresh and panel'!B4,FIND(")",'frame fresh and panel'!B4))</f>
        <v>Large (100+)</v>
      </c>
      <c r="C4" s="14">
        <f>'frame fresh and panel'!C4</f>
        <v>30</v>
      </c>
      <c r="D4" s="14">
        <f>'frame fresh and panel'!D4</f>
        <v>48</v>
      </c>
      <c r="E4" s="14">
        <f>'frame fresh and panel'!E4</f>
        <v>87</v>
      </c>
      <c r="F4" s="14">
        <f>'frame fresh and panel'!F4</f>
        <v>19</v>
      </c>
      <c r="G4" s="14">
        <f>'frame fresh and panel'!G4</f>
        <v>210</v>
      </c>
      <c r="H4" s="35"/>
    </row>
    <row r="5" spans="1:8" x14ac:dyDescent="0.35">
      <c r="A5" s="13" t="str">
        <f>'frame fresh and panel'!A5</f>
        <v>East</v>
      </c>
      <c r="B5" s="14" t="str">
        <f>LEFT('frame fresh and panel'!B5,FIND(")",'frame fresh and panel'!B5))</f>
        <v>Small (5-19)</v>
      </c>
      <c r="C5" s="14">
        <f>'frame fresh and panel'!C5</f>
        <v>74</v>
      </c>
      <c r="D5" s="14">
        <f>'frame fresh and panel'!D5</f>
        <v>157</v>
      </c>
      <c r="E5" s="14">
        <f>'frame fresh and panel'!E5</f>
        <v>297</v>
      </c>
      <c r="F5" s="14">
        <f>'frame fresh and panel'!F5</f>
        <v>23</v>
      </c>
      <c r="G5" s="14">
        <f>'frame fresh and panel'!G5</f>
        <v>479</v>
      </c>
      <c r="H5" s="35"/>
    </row>
    <row r="6" spans="1:8" x14ac:dyDescent="0.35">
      <c r="A6" s="13" t="str">
        <f>'frame fresh and panel'!A6</f>
        <v>East</v>
      </c>
      <c r="B6" s="14" t="str">
        <f>LEFT('frame fresh and panel'!B6,FIND(")",'frame fresh and panel'!B6))</f>
        <v>Medium (20-99)</v>
      </c>
      <c r="C6" s="14">
        <f>'frame fresh and panel'!C6</f>
        <v>17</v>
      </c>
      <c r="D6" s="14">
        <f>'frame fresh and panel'!D6</f>
        <v>72</v>
      </c>
      <c r="E6" s="14">
        <f>'frame fresh and panel'!E6</f>
        <v>24</v>
      </c>
      <c r="F6" s="14">
        <f>'frame fresh and panel'!F6</f>
        <v>13</v>
      </c>
      <c r="G6" s="14">
        <f>'frame fresh and panel'!G6</f>
        <v>89</v>
      </c>
      <c r="H6" s="35">
        <f>SUM(C6:G9)</f>
        <v>2316</v>
      </c>
    </row>
    <row r="7" spans="1:8" x14ac:dyDescent="0.35">
      <c r="A7" s="13" t="str">
        <f>'frame fresh and panel'!A7</f>
        <v>East</v>
      </c>
      <c r="B7" s="14" t="str">
        <f>LEFT('frame fresh and panel'!B7,FIND(")",'frame fresh and panel'!B7))</f>
        <v>Large (100+)</v>
      </c>
      <c r="C7" s="14">
        <f>'frame fresh and panel'!C7</f>
        <v>3</v>
      </c>
      <c r="D7" s="14">
        <f>'frame fresh and panel'!D7</f>
        <v>23</v>
      </c>
      <c r="E7" s="14">
        <f>'frame fresh and panel'!E7</f>
        <v>4</v>
      </c>
      <c r="F7" s="14">
        <f>'frame fresh and panel'!F7</f>
        <v>1</v>
      </c>
      <c r="G7" s="14">
        <f>'frame fresh and panel'!G7</f>
        <v>7</v>
      </c>
      <c r="H7" s="35"/>
    </row>
    <row r="8" spans="1:8" x14ac:dyDescent="0.35">
      <c r="A8" s="13" t="str">
        <f>'frame fresh and panel'!A8</f>
        <v>Center</v>
      </c>
      <c r="B8" s="14" t="str">
        <f>LEFT('frame fresh and panel'!B8,FIND(")",'frame fresh and panel'!B8))</f>
        <v>Small (5-19)</v>
      </c>
      <c r="C8" s="14">
        <f>'frame fresh and panel'!C8</f>
        <v>175</v>
      </c>
      <c r="D8" s="14">
        <f>'frame fresh and panel'!D8</f>
        <v>233</v>
      </c>
      <c r="E8" s="14">
        <f>'frame fresh and panel'!E8</f>
        <v>438</v>
      </c>
      <c r="F8" s="14">
        <f>'frame fresh and panel'!F8</f>
        <v>77</v>
      </c>
      <c r="G8" s="14">
        <f>'frame fresh and panel'!G8</f>
        <v>838</v>
      </c>
      <c r="H8" s="35"/>
    </row>
    <row r="9" spans="1:8" x14ac:dyDescent="0.35">
      <c r="A9" s="13" t="str">
        <f>'frame fresh and panel'!A9</f>
        <v>Center</v>
      </c>
      <c r="B9" s="14" t="str">
        <f>LEFT('frame fresh and panel'!B9,FIND(")",'frame fresh and panel'!B9))</f>
        <v>Medium (20-99)</v>
      </c>
      <c r="C9" s="14">
        <f>'frame fresh and panel'!C9</f>
        <v>39</v>
      </c>
      <c r="D9" s="14">
        <f>'frame fresh and panel'!D9</f>
        <v>68</v>
      </c>
      <c r="E9" s="14">
        <f>'frame fresh and panel'!E9</f>
        <v>43</v>
      </c>
      <c r="F9" s="14">
        <f>'frame fresh and panel'!F9</f>
        <v>29</v>
      </c>
      <c r="G9" s="14">
        <f>'frame fresh and panel'!G9</f>
        <v>123</v>
      </c>
      <c r="H9" s="35"/>
    </row>
    <row r="10" spans="1:8" x14ac:dyDescent="0.35">
      <c r="A10" s="13" t="str">
        <f>'frame fresh and panel'!A10</f>
        <v>Center</v>
      </c>
      <c r="B10" s="14" t="str">
        <f>LEFT('frame fresh and panel'!B10,FIND(")",'frame fresh and panel'!B10))</f>
        <v>Large (100+)</v>
      </c>
      <c r="C10" s="14">
        <f>'frame fresh and panel'!C10</f>
        <v>9</v>
      </c>
      <c r="D10" s="14">
        <f>'frame fresh and panel'!D10</f>
        <v>29</v>
      </c>
      <c r="E10" s="14">
        <f>'frame fresh and panel'!E10</f>
        <v>2</v>
      </c>
      <c r="F10" s="14">
        <f>'frame fresh and panel'!F10</f>
        <v>6</v>
      </c>
      <c r="G10" s="14">
        <f>'frame fresh and panel'!G10</f>
        <v>20</v>
      </c>
      <c r="H10" s="35">
        <f>SUM(C10:G13)</f>
        <v>2569</v>
      </c>
    </row>
    <row r="11" spans="1:8" x14ac:dyDescent="0.35">
      <c r="A11" s="13" t="str">
        <f>'frame fresh and panel'!A11</f>
        <v>North and West</v>
      </c>
      <c r="B11" s="14" t="str">
        <f>LEFT('frame fresh and panel'!B11,FIND(")",'frame fresh and panel'!B11))</f>
        <v>Small (5-19)</v>
      </c>
      <c r="C11" s="14">
        <f>'frame fresh and panel'!C11</f>
        <v>157</v>
      </c>
      <c r="D11" s="14">
        <f>'frame fresh and panel'!D11</f>
        <v>177</v>
      </c>
      <c r="E11" s="14">
        <f>'frame fresh and panel'!E11</f>
        <v>453</v>
      </c>
      <c r="F11" s="14">
        <f>'frame fresh and panel'!F11</f>
        <v>98</v>
      </c>
      <c r="G11" s="14">
        <f>'frame fresh and panel'!G11</f>
        <v>1109</v>
      </c>
      <c r="H11" s="35"/>
    </row>
    <row r="12" spans="1:8" x14ac:dyDescent="0.35">
      <c r="A12" s="13" t="str">
        <f>'frame fresh and panel'!A12</f>
        <v>North and West</v>
      </c>
      <c r="B12" s="14" t="str">
        <f>LEFT('frame fresh and panel'!B12,FIND(")",'frame fresh and panel'!B12))</f>
        <v>Medium (20-99)</v>
      </c>
      <c r="C12" s="14">
        <f>'frame fresh and panel'!C12</f>
        <v>46</v>
      </c>
      <c r="D12" s="14">
        <f>'frame fresh and panel'!D12</f>
        <v>48</v>
      </c>
      <c r="E12" s="14">
        <f>'frame fresh and panel'!E12</f>
        <v>48</v>
      </c>
      <c r="F12" s="14">
        <f>'frame fresh and panel'!F12</f>
        <v>30</v>
      </c>
      <c r="G12" s="14">
        <f>'frame fresh and panel'!G12</f>
        <v>254</v>
      </c>
      <c r="H12" s="35"/>
    </row>
    <row r="13" spans="1:8" x14ac:dyDescent="0.35">
      <c r="A13" s="13" t="str">
        <f>'frame fresh and panel'!A13</f>
        <v>North and West</v>
      </c>
      <c r="B13" s="14" t="str">
        <f>LEFT('frame fresh and panel'!B13,FIND(")",'frame fresh and panel'!B13))</f>
        <v>Large (100+)</v>
      </c>
      <c r="C13" s="14">
        <f>'frame fresh and panel'!C13</f>
        <v>8</v>
      </c>
      <c r="D13" s="14">
        <f>'frame fresh and panel'!D13</f>
        <v>17</v>
      </c>
      <c r="E13" s="14">
        <f>'frame fresh and panel'!E13</f>
        <v>7</v>
      </c>
      <c r="F13" s="14">
        <f>'frame fresh and panel'!F13</f>
        <v>15</v>
      </c>
      <c r="G13" s="14">
        <f>'frame fresh and panel'!G13</f>
        <v>36</v>
      </c>
      <c r="H13" s="35"/>
    </row>
    <row r="14" spans="1:8" s="25" customFormat="1" ht="15" thickBot="1" x14ac:dyDescent="0.4">
      <c r="A14" s="24"/>
      <c r="B14" s="24"/>
      <c r="C14" s="24">
        <f t="shared" ref="C14:H14" si="0">SUM(C2:C13)</f>
        <v>852</v>
      </c>
      <c r="D14" s="24">
        <f t="shared" si="0"/>
        <v>1796</v>
      </c>
      <c r="E14" s="24">
        <f t="shared" si="0"/>
        <v>2751</v>
      </c>
      <c r="F14" s="24">
        <f t="shared" si="0"/>
        <v>590</v>
      </c>
      <c r="G14" s="24">
        <f t="shared" si="0"/>
        <v>7948</v>
      </c>
      <c r="H14" s="24">
        <f t="shared" si="0"/>
        <v>13937</v>
      </c>
    </row>
    <row r="15" spans="1:8" ht="15" thickTop="1" x14ac:dyDescent="0.35">
      <c r="A15" s="33" t="s">
        <v>84</v>
      </c>
      <c r="B15" s="33"/>
      <c r="C15" s="33"/>
      <c r="D15" s="33"/>
      <c r="E15" s="33"/>
      <c r="F15" s="33"/>
      <c r="G15" s="33"/>
      <c r="H15" s="33"/>
    </row>
  </sheetData>
  <mergeCells count="1">
    <mergeCell ref="A15:H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H15"/>
  <sheetViews>
    <sheetView showGridLines="0" workbookViewId="0">
      <selection sqref="A1:XFD1048576"/>
    </sheetView>
  </sheetViews>
  <sheetFormatPr defaultColWidth="9.1796875" defaultRowHeight="14.5" x14ac:dyDescent="0.35"/>
  <cols>
    <col min="1" max="1" width="13.36328125" style="12" customWidth="1"/>
    <col min="2" max="2" width="12.7265625" style="12" bestFit="1" customWidth="1"/>
    <col min="3" max="3" width="6.08984375" style="12" customWidth="1"/>
    <col min="4" max="4" width="13.08984375" style="12" customWidth="1"/>
    <col min="5" max="5" width="8" style="15" customWidth="1"/>
    <col min="6" max="6" width="7" style="12" customWidth="1"/>
    <col min="7" max="7" width="10.36328125" style="12" customWidth="1"/>
    <col min="8" max="8" width="10.1796875" style="25" customWidth="1"/>
    <col min="9" max="16384" width="9.1796875" style="12"/>
  </cols>
  <sheetData>
    <row r="1" spans="1:8" ht="27" thickBot="1" x14ac:dyDescent="0.4">
      <c r="A1" s="34"/>
      <c r="B1" s="34"/>
      <c r="C1" s="11" t="str">
        <f>RIGHT(SUBSTITUTE('original survey design'!C1,"_"," "),LEN(SUBSTITUTE('original survey design'!C1,"_"," "))-1)</f>
        <v>Food</v>
      </c>
      <c r="D1" s="11" t="str">
        <f>RIGHT(SUBSTITUTE('original survey design'!D1,"_"," "),LEN(SUBSTITUTE('original survey design'!D1,"_"," "))-1)</f>
        <v>Other Manufacturing</v>
      </c>
      <c r="E1" s="11" t="str">
        <f>RIGHT(SUBSTITUTE('original survey design'!E1,"_"," "),LEN(SUBSTITUTE('original survey design'!E1,"_"," "))-1)</f>
        <v>Retail</v>
      </c>
      <c r="F1" s="11" t="str">
        <f>RIGHT(SUBSTITUTE('original survey design'!F1,"_"," "),LEN(SUBSTITUTE('original survey design'!F1,"_"," "))-1)</f>
        <v>Hotels</v>
      </c>
      <c r="G1" s="11" t="str">
        <f>RIGHT(SUBSTITUTE('original survey design'!G1,"_"," "),LEN(SUBSTITUTE('original survey design'!G1,"_"," "))-1)</f>
        <v>Other Services</v>
      </c>
      <c r="H1" s="23" t="str">
        <f>RIGHT(SUBSTITUTE('original survey design'!H1,"_"," "),LEN(SUBSTITUTE('original survey design'!H1,"_"," "))-1)</f>
        <v>Grand Total</v>
      </c>
    </row>
    <row r="2" spans="1:8" x14ac:dyDescent="0.35">
      <c r="A2" s="13" t="str">
        <f>'original survey design'!A2</f>
        <v>Tbilisi</v>
      </c>
      <c r="B2" s="14" t="str">
        <f>LEFT('original survey design'!B2,FIND(")",'original survey design'!B2))</f>
        <v>Small (5-19)</v>
      </c>
      <c r="C2" s="14">
        <f>'original survey design'!C2</f>
        <v>5</v>
      </c>
      <c r="D2" s="14">
        <f>'original survey design'!D2</f>
        <v>10</v>
      </c>
      <c r="E2" s="14">
        <f>'original survey design'!E2</f>
        <v>15</v>
      </c>
      <c r="F2" s="14">
        <f>'original survey design'!F2</f>
        <v>7</v>
      </c>
      <c r="G2" s="14">
        <f>'original survey design'!G2</f>
        <v>42</v>
      </c>
      <c r="H2" s="35">
        <f>SUM(C2:G5)</f>
        <v>232</v>
      </c>
    </row>
    <row r="3" spans="1:8" x14ac:dyDescent="0.35">
      <c r="A3" s="13" t="str">
        <f>'original survey design'!A3</f>
        <v>Tbilisi</v>
      </c>
      <c r="B3" s="14" t="str">
        <f>LEFT('original survey design'!B3,FIND(")",'original survey design'!B3))</f>
        <v>Medium (20-99)</v>
      </c>
      <c r="C3" s="14">
        <f>'original survey design'!C3</f>
        <v>5</v>
      </c>
      <c r="D3" s="14">
        <f>'original survey design'!D3</f>
        <v>5</v>
      </c>
      <c r="E3" s="14">
        <f>'original survey design'!E3</f>
        <v>5</v>
      </c>
      <c r="F3" s="14">
        <f>'original survey design'!F3</f>
        <v>5</v>
      </c>
      <c r="G3" s="14">
        <f>'original survey design'!G3</f>
        <v>13</v>
      </c>
      <c r="H3" s="35"/>
    </row>
    <row r="4" spans="1:8" x14ac:dyDescent="0.35">
      <c r="A4" s="13" t="str">
        <f>'original survey design'!A4</f>
        <v>Tbilisi</v>
      </c>
      <c r="B4" s="14" t="str">
        <f>LEFT('original survey design'!B4,FIND(")",'original survey design'!B4))</f>
        <v>Large (100+)</v>
      </c>
      <c r="C4" s="14">
        <f>'original survey design'!C4</f>
        <v>8</v>
      </c>
      <c r="D4" s="14">
        <f>'original survey design'!D4</f>
        <v>6</v>
      </c>
      <c r="E4" s="14">
        <f>'original survey design'!E4</f>
        <v>11</v>
      </c>
      <c r="F4" s="14">
        <f>'original survey design'!F4</f>
        <v>8</v>
      </c>
      <c r="G4" s="14">
        <f>'original survey design'!G4</f>
        <v>5</v>
      </c>
      <c r="H4" s="35"/>
    </row>
    <row r="5" spans="1:8" x14ac:dyDescent="0.35">
      <c r="A5" s="13" t="str">
        <f>'original survey design'!A5</f>
        <v>East</v>
      </c>
      <c r="B5" s="14" t="str">
        <f>LEFT('original survey design'!B5,FIND(")",'original survey design'!B5))</f>
        <v>Small (5-19)</v>
      </c>
      <c r="C5" s="14">
        <f>'original survey design'!C5</f>
        <v>28</v>
      </c>
      <c r="D5" s="14">
        <f>'original survey design'!D5</f>
        <v>14</v>
      </c>
      <c r="E5" s="14">
        <f>'original survey design'!E5</f>
        <v>22</v>
      </c>
      <c r="F5" s="14">
        <f>'original survey design'!F5</f>
        <v>11</v>
      </c>
      <c r="G5" s="14">
        <f>'original survey design'!G5</f>
        <v>7</v>
      </c>
      <c r="H5" s="35"/>
    </row>
    <row r="6" spans="1:8" x14ac:dyDescent="0.35">
      <c r="A6" s="13" t="str">
        <f>'original survey design'!A6</f>
        <v>East</v>
      </c>
      <c r="B6" s="14" t="str">
        <f>LEFT('original survey design'!B6,FIND(")",'original survey design'!B6))</f>
        <v>Medium (20-99)</v>
      </c>
      <c r="C6" s="14">
        <f>'original survey design'!C6</f>
        <v>9</v>
      </c>
      <c r="D6" s="14">
        <f>'original survey design'!D6</f>
        <v>17</v>
      </c>
      <c r="E6" s="14">
        <f>'original survey design'!E6</f>
        <v>10</v>
      </c>
      <c r="F6" s="14">
        <f>'original survey design'!F6</f>
        <v>8</v>
      </c>
      <c r="G6" s="14">
        <f>'original survey design'!G6</f>
        <v>5</v>
      </c>
      <c r="H6" s="35">
        <f>SUM(C6:G9)</f>
        <v>188</v>
      </c>
    </row>
    <row r="7" spans="1:8" x14ac:dyDescent="0.35">
      <c r="A7" s="13" t="str">
        <f>'original survey design'!A7</f>
        <v>East</v>
      </c>
      <c r="B7" s="14" t="str">
        <f>LEFT('original survey design'!B7,FIND(")",'original survey design'!B7))</f>
        <v>Large (100+)</v>
      </c>
      <c r="C7" s="14">
        <f>'original survey design'!C7</f>
        <v>1</v>
      </c>
      <c r="D7" s="14">
        <f>'original survey design'!D7</f>
        <v>12</v>
      </c>
      <c r="E7" s="14">
        <f>'original survey design'!E7</f>
        <v>2</v>
      </c>
      <c r="F7" s="14">
        <f>'original survey design'!F7</f>
        <v>1</v>
      </c>
      <c r="G7" s="14">
        <f>'original survey design'!G7</f>
        <v>3</v>
      </c>
      <c r="H7" s="35"/>
    </row>
    <row r="8" spans="1:8" x14ac:dyDescent="0.35">
      <c r="A8" s="13" t="str">
        <f>'original survey design'!A8</f>
        <v>Center</v>
      </c>
      <c r="B8" s="14" t="str">
        <f>LEFT('original survey design'!B8,FIND(")",'original survey design'!B8))</f>
        <v>Small (5-19)</v>
      </c>
      <c r="C8" s="14">
        <f>'original survey design'!C8</f>
        <v>7</v>
      </c>
      <c r="D8" s="14">
        <f>'original survey design'!D8</f>
        <v>13</v>
      </c>
      <c r="E8" s="14">
        <f>'original survey design'!E8</f>
        <v>18</v>
      </c>
      <c r="F8" s="14">
        <f>'original survey design'!F8</f>
        <v>20</v>
      </c>
      <c r="G8" s="14">
        <f>'original survey design'!G8</f>
        <v>11</v>
      </c>
      <c r="H8" s="35"/>
    </row>
    <row r="9" spans="1:8" x14ac:dyDescent="0.35">
      <c r="A9" s="13" t="str">
        <f>'original survey design'!A9</f>
        <v>Center</v>
      </c>
      <c r="B9" s="14" t="str">
        <f>LEFT('original survey design'!B9,FIND(")",'original survey design'!B9))</f>
        <v>Medium (20-99)</v>
      </c>
      <c r="C9" s="14">
        <f>'original survey design'!C9</f>
        <v>13</v>
      </c>
      <c r="D9" s="14">
        <f>'original survey design'!D9</f>
        <v>8</v>
      </c>
      <c r="E9" s="14">
        <f>'original survey design'!E9</f>
        <v>7</v>
      </c>
      <c r="F9" s="14">
        <f>'original survey design'!F9</f>
        <v>18</v>
      </c>
      <c r="G9" s="14">
        <f>'original survey design'!G9</f>
        <v>5</v>
      </c>
      <c r="H9" s="35"/>
    </row>
    <row r="10" spans="1:8" x14ac:dyDescent="0.35">
      <c r="A10" s="13" t="str">
        <f>'original survey design'!A10</f>
        <v>Center</v>
      </c>
      <c r="B10" s="14" t="str">
        <f>LEFT('original survey design'!B10,FIND(")",'original survey design'!B10))</f>
        <v>Large (100+)</v>
      </c>
      <c r="C10" s="14">
        <f>'original survey design'!C10</f>
        <v>5</v>
      </c>
      <c r="D10" s="14">
        <f>'original survey design'!D10</f>
        <v>15</v>
      </c>
      <c r="E10" s="14">
        <f>'original survey design'!E10</f>
        <v>1</v>
      </c>
      <c r="F10" s="14">
        <f>'original survey design'!F10</f>
        <v>4</v>
      </c>
      <c r="G10" s="14">
        <f>'original survey design'!G10</f>
        <v>5</v>
      </c>
      <c r="H10" s="35">
        <f>SUM(C10:G13)</f>
        <v>180</v>
      </c>
    </row>
    <row r="11" spans="1:8" x14ac:dyDescent="0.35">
      <c r="A11" s="13" t="str">
        <f>'original survey design'!A11</f>
        <v>North and West</v>
      </c>
      <c r="B11" s="14" t="str">
        <f>LEFT('original survey design'!B11,FIND(")",'original survey design'!B11))</f>
        <v>Small (5-19)</v>
      </c>
      <c r="C11" s="14">
        <f>'original survey design'!C11</f>
        <v>16</v>
      </c>
      <c r="D11" s="14">
        <f>'original survey design'!D11</f>
        <v>5</v>
      </c>
      <c r="E11" s="14">
        <f>'original survey design'!E11</f>
        <v>20</v>
      </c>
      <c r="F11" s="14">
        <f>'original survey design'!F11</f>
        <v>19</v>
      </c>
      <c r="G11" s="14">
        <f>'original survey design'!G11</f>
        <v>14</v>
      </c>
      <c r="H11" s="35"/>
    </row>
    <row r="12" spans="1:8" x14ac:dyDescent="0.35">
      <c r="A12" s="13" t="str">
        <f>'original survey design'!A12</f>
        <v>North and West</v>
      </c>
      <c r="B12" s="14" t="str">
        <f>LEFT('original survey design'!B12,FIND(")",'original survey design'!B12))</f>
        <v>Medium (20-99)</v>
      </c>
      <c r="C12" s="14">
        <f>'original survey design'!C12</f>
        <v>17</v>
      </c>
      <c r="D12" s="14">
        <f>'original survey design'!D12</f>
        <v>5</v>
      </c>
      <c r="E12" s="14">
        <f>'original survey design'!E12</f>
        <v>5</v>
      </c>
      <c r="F12" s="14">
        <f>'original survey design'!F12</f>
        <v>11</v>
      </c>
      <c r="G12" s="14">
        <f>'original survey design'!G12</f>
        <v>5</v>
      </c>
      <c r="H12" s="35"/>
    </row>
    <row r="13" spans="1:8" x14ac:dyDescent="0.35">
      <c r="A13" s="13" t="str">
        <f>'original survey design'!A13</f>
        <v>North and West</v>
      </c>
      <c r="B13" s="14" t="str">
        <f>LEFT('original survey design'!B13,FIND(")",'original survey design'!B13))</f>
        <v>Large (100+)</v>
      </c>
      <c r="C13" s="14">
        <f>'original survey design'!C13</f>
        <v>6</v>
      </c>
      <c r="D13" s="14">
        <f>'original survey design'!D13</f>
        <v>10</v>
      </c>
      <c r="E13" s="14">
        <f>'original survey design'!E13</f>
        <v>4</v>
      </c>
      <c r="F13" s="14">
        <f>'original survey design'!F13</f>
        <v>8</v>
      </c>
      <c r="G13" s="14">
        <f>'original survey design'!G13</f>
        <v>5</v>
      </c>
      <c r="H13" s="35"/>
    </row>
    <row r="14" spans="1:8" s="25" customFormat="1" ht="15" thickBot="1" x14ac:dyDescent="0.4">
      <c r="A14" s="24"/>
      <c r="B14" s="24"/>
      <c r="C14" s="24">
        <f t="shared" ref="C14:H14" si="0">SUM(C2:C13)</f>
        <v>120</v>
      </c>
      <c r="D14" s="24">
        <f t="shared" si="0"/>
        <v>120</v>
      </c>
      <c r="E14" s="24">
        <f t="shared" si="0"/>
        <v>120</v>
      </c>
      <c r="F14" s="24">
        <f t="shared" si="0"/>
        <v>120</v>
      </c>
      <c r="G14" s="24">
        <f t="shared" si="0"/>
        <v>120</v>
      </c>
      <c r="H14" s="24">
        <f t="shared" si="0"/>
        <v>600</v>
      </c>
    </row>
    <row r="15" spans="1:8" ht="15" thickTop="1" x14ac:dyDescent="0.35">
      <c r="A15" s="33"/>
      <c r="B15" s="33"/>
      <c r="C15" s="33"/>
      <c r="D15" s="33"/>
      <c r="E15" s="33"/>
      <c r="F15" s="33"/>
      <c r="G15" s="33"/>
      <c r="H15" s="33"/>
    </row>
  </sheetData>
  <mergeCells count="1">
    <mergeCell ref="A15:H1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showGridLines="0" zoomScaleNormal="100" workbookViewId="0">
      <selection activeCell="B2" sqref="B2:E12"/>
    </sheetView>
  </sheetViews>
  <sheetFormatPr defaultRowHeight="14.5" x14ac:dyDescent="0.35"/>
  <cols>
    <col min="2" max="2" width="15.1796875" bestFit="1" customWidth="1"/>
    <col min="3" max="3" width="24.54296875" bestFit="1" customWidth="1"/>
    <col min="4" max="4" width="15" bestFit="1" customWidth="1"/>
    <col min="5" max="5" width="15.81640625" customWidth="1"/>
    <col min="6" max="6" width="12.1796875" customWidth="1"/>
  </cols>
  <sheetData>
    <row r="1" spans="2:6" ht="15" thickBot="1" x14ac:dyDescent="0.4">
      <c r="B1" s="30"/>
      <c r="C1" s="30"/>
      <c r="D1" s="30" t="s">
        <v>7</v>
      </c>
      <c r="E1" s="30"/>
    </row>
    <row r="2" spans="2:6" s="16" customFormat="1" ht="46" thickTop="1" x14ac:dyDescent="0.35">
      <c r="B2" s="28"/>
      <c r="C2" s="28"/>
      <c r="D2" s="29" t="s">
        <v>22</v>
      </c>
      <c r="E2" s="29" t="s">
        <v>24</v>
      </c>
    </row>
    <row r="3" spans="2:6" s="16" customFormat="1" ht="15.5" x14ac:dyDescent="0.35">
      <c r="B3" s="17" t="s">
        <v>19</v>
      </c>
      <c r="C3" s="17" t="s">
        <v>25</v>
      </c>
      <c r="D3" s="21">
        <v>13937</v>
      </c>
      <c r="E3" s="19"/>
    </row>
    <row r="4" spans="2:6" s="16" customFormat="1" ht="15.5" x14ac:dyDescent="0.35">
      <c r="B4" s="17"/>
      <c r="C4" s="17" t="s">
        <v>31</v>
      </c>
      <c r="D4" s="21">
        <v>2377</v>
      </c>
      <c r="E4" s="19"/>
    </row>
    <row r="5" spans="2:6" s="16" customFormat="1" ht="15.5" x14ac:dyDescent="0.35">
      <c r="B5" s="17"/>
      <c r="C5" s="17" t="s">
        <v>32</v>
      </c>
      <c r="D5" s="21">
        <v>2318</v>
      </c>
      <c r="E5" s="19"/>
    </row>
    <row r="6" spans="2:6" ht="15.75" customHeight="1" x14ac:dyDescent="0.35">
      <c r="B6" s="17" t="s">
        <v>1</v>
      </c>
      <c r="C6" s="17" t="s">
        <v>2</v>
      </c>
      <c r="D6" s="21">
        <v>648</v>
      </c>
      <c r="E6" s="19">
        <f t="shared" ref="E6:E12" si="0">D6/D$5</f>
        <v>0.27955133735979293</v>
      </c>
    </row>
    <row r="7" spans="2:6" ht="15.75" customHeight="1" x14ac:dyDescent="0.35">
      <c r="B7" s="17"/>
      <c r="C7" s="17" t="s">
        <v>26</v>
      </c>
      <c r="D7" s="21">
        <v>461</v>
      </c>
      <c r="E7" s="19">
        <f t="shared" si="0"/>
        <v>0.19887834339948232</v>
      </c>
    </row>
    <row r="8" spans="2:6" ht="16.5" customHeight="1" x14ac:dyDescent="0.35">
      <c r="B8" s="17"/>
      <c r="C8" s="17" t="s">
        <v>33</v>
      </c>
      <c r="D8" s="21">
        <v>1251</v>
      </c>
      <c r="E8" s="19">
        <f t="shared" si="0"/>
        <v>0.5396893874029336</v>
      </c>
    </row>
    <row r="9" spans="2:6" ht="15.5" x14ac:dyDescent="0.35">
      <c r="B9" s="17"/>
      <c r="C9" s="17" t="s">
        <v>3</v>
      </c>
      <c r="D9" s="21">
        <v>373</v>
      </c>
      <c r="E9" s="19">
        <f t="shared" si="0"/>
        <v>0.16091458153580673</v>
      </c>
    </row>
    <row r="10" spans="2:6" ht="15.75" customHeight="1" x14ac:dyDescent="0.35">
      <c r="B10" s="17"/>
      <c r="C10" s="17" t="s">
        <v>27</v>
      </c>
      <c r="D10" s="21">
        <v>833</v>
      </c>
      <c r="E10" s="19">
        <f t="shared" si="0"/>
        <v>0.35936151855047455</v>
      </c>
    </row>
    <row r="11" spans="2:6" ht="15.75" customHeight="1" x14ac:dyDescent="0.35">
      <c r="B11" s="17" t="s">
        <v>29</v>
      </c>
      <c r="C11" s="17" t="s">
        <v>28</v>
      </c>
      <c r="D11" s="21">
        <v>56</v>
      </c>
      <c r="E11" s="19">
        <f t="shared" si="0"/>
        <v>2.4158757549611734E-2</v>
      </c>
    </row>
    <row r="12" spans="2:6" ht="15.75" customHeight="1" thickBot="1" x14ac:dyDescent="0.4">
      <c r="B12" s="18" t="s">
        <v>30</v>
      </c>
      <c r="C12" s="18" t="s">
        <v>23</v>
      </c>
      <c r="D12" s="22">
        <v>592</v>
      </c>
      <c r="E12" s="20">
        <f t="shared" si="0"/>
        <v>0.25539257981018121</v>
      </c>
      <c r="F12" s="26"/>
    </row>
    <row r="13" spans="2:6" ht="15.75" customHeight="1" thickTop="1" x14ac:dyDescent="0.35"/>
    <row r="14" spans="2:6" ht="16.5" customHeight="1" x14ac:dyDescent="0.35"/>
    <row r="15" spans="2:6" ht="15.75" customHeight="1" x14ac:dyDescent="0.35"/>
    <row r="16" spans="2:6" ht="15.75" customHeight="1" x14ac:dyDescent="0.35"/>
    <row r="17" ht="15.75" customHeight="1" x14ac:dyDescent="0.35"/>
    <row r="18" ht="15.75" customHeight="1" x14ac:dyDescent="0.35"/>
    <row r="19" ht="15.75" customHeight="1" x14ac:dyDescent="0.35"/>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F18"/>
  <sheetViews>
    <sheetView showGridLines="0" workbookViewId="0">
      <selection activeCell="B2" sqref="B2:F18"/>
    </sheetView>
  </sheetViews>
  <sheetFormatPr defaultColWidth="9.1796875" defaultRowHeight="15.5" x14ac:dyDescent="0.35"/>
  <cols>
    <col min="1" max="1" width="10.26953125" style="16" customWidth="1"/>
    <col min="2" max="2" width="7.453125" style="16" bestFit="1" customWidth="1"/>
    <col min="3" max="3" width="35.1796875" style="16" customWidth="1"/>
    <col min="4" max="4" width="11.7265625" style="16" customWidth="1"/>
    <col min="5" max="5" width="16.54296875" style="16" customWidth="1"/>
    <col min="6" max="6" width="11.1796875" style="16" customWidth="1"/>
    <col min="7" max="16384" width="9.1796875" style="16"/>
  </cols>
  <sheetData>
    <row r="1" spans="2:6" ht="16" thickBot="1" x14ac:dyDescent="0.4">
      <c r="B1" s="27"/>
      <c r="C1" s="27"/>
      <c r="D1" s="27"/>
      <c r="E1" s="27"/>
      <c r="F1" s="27"/>
    </row>
    <row r="2" spans="2:6" ht="31" thickTop="1" x14ac:dyDescent="0.35">
      <c r="B2" s="28"/>
      <c r="C2" s="28" t="s">
        <v>4</v>
      </c>
      <c r="D2" s="29" t="s">
        <v>17</v>
      </c>
      <c r="E2" s="29" t="s">
        <v>20</v>
      </c>
      <c r="F2" s="29" t="s">
        <v>21</v>
      </c>
    </row>
    <row r="3" spans="2:6" x14ac:dyDescent="0.35">
      <c r="B3" s="17" t="s">
        <v>16</v>
      </c>
      <c r="C3" s="17" t="s">
        <v>15</v>
      </c>
      <c r="D3" s="19">
        <f>VLOOKUP($C3,'yield calculation'!$C:$F,2,FALSE)</f>
        <v>0.1954595744609833</v>
      </c>
      <c r="E3" s="19">
        <f>VLOOKUP($C3,'yield calculation'!$C:$F,3,FALSE)</f>
        <v>0.39005523920059199</v>
      </c>
      <c r="F3" s="19">
        <f>VLOOKUP($C3,'yield calculation'!$C:$F,4,FALSE)</f>
        <v>0.50110739469528198</v>
      </c>
    </row>
    <row r="4" spans="2:6" x14ac:dyDescent="0.35">
      <c r="B4" s="17"/>
      <c r="C4" s="17" t="s">
        <v>16</v>
      </c>
      <c r="D4" s="19">
        <f>VLOOKUP($C4,'yield calculation'!$C:$F,2,FALSE)</f>
        <v>0.466796875</v>
      </c>
      <c r="E4" s="19">
        <f>VLOOKUP($C4,'yield calculation'!$C:$F,3,FALSE)</f>
        <v>0.69075143337249756</v>
      </c>
      <c r="F4" s="19">
        <f>VLOOKUP($C4,'yield calculation'!$C:$F,4,FALSE)</f>
        <v>0.67578125</v>
      </c>
    </row>
    <row r="5" spans="2:6" x14ac:dyDescent="0.35">
      <c r="B5" s="17" t="s">
        <v>10</v>
      </c>
      <c r="C5" s="17" t="s">
        <v>5</v>
      </c>
      <c r="D5" s="19">
        <f>VLOOKUP($C5,'yield calculation'!$C:$F,2,FALSE)</f>
        <v>0.2269288897514343</v>
      </c>
      <c r="E5" s="19">
        <f>VLOOKUP($C5,'yield calculation'!$C:$F,3,FALSE)</f>
        <v>0.47999998927116388</v>
      </c>
      <c r="F5" s="19">
        <f>VLOOKUP($C5,'yield calculation'!$C:$F,4,FALSE)</f>
        <v>0.47276854515075678</v>
      </c>
    </row>
    <row r="6" spans="2:6" x14ac:dyDescent="0.35">
      <c r="B6" s="17"/>
      <c r="C6" s="17" t="s">
        <v>6</v>
      </c>
      <c r="D6" s="19">
        <f>VLOOKUP($C6,'yield calculation'!$C:$F,2,FALSE)</f>
        <v>0.3140350878238678</v>
      </c>
      <c r="E6" s="19">
        <f>VLOOKUP($C6,'yield calculation'!$C:$F,3,FALSE)</f>
        <v>0.50140058994293213</v>
      </c>
      <c r="F6" s="19">
        <f>VLOOKUP($C6,'yield calculation'!$C:$F,4,FALSE)</f>
        <v>0.62631577253341675</v>
      </c>
    </row>
    <row r="7" spans="2:6" x14ac:dyDescent="0.35">
      <c r="B7" s="17"/>
      <c r="C7" s="17" t="s">
        <v>39</v>
      </c>
      <c r="D7" s="19">
        <f>VLOOKUP($C7,'yield calculation'!$C:$F,2,FALSE)</f>
        <v>0.26525822281837458</v>
      </c>
      <c r="E7" s="19">
        <f>VLOOKUP($C7,'yield calculation'!$C:$F,3,FALSE)</f>
        <v>0.42007434368133539</v>
      </c>
      <c r="F7" s="19">
        <f>VLOOKUP($C7,'yield calculation'!$C:$F,4,FALSE)</f>
        <v>0.63145542144775391</v>
      </c>
    </row>
    <row r="8" spans="2:6" x14ac:dyDescent="0.35">
      <c r="B8" s="17" t="s">
        <v>8</v>
      </c>
      <c r="C8" s="17" t="s">
        <v>42</v>
      </c>
      <c r="D8" s="19">
        <f>VLOOKUP($C8,'yield calculation'!$C:$F,2,FALSE)</f>
        <v>0.21564693748950961</v>
      </c>
      <c r="E8" s="19">
        <f>VLOOKUP($C8,'yield calculation'!$C:$F,3,FALSE)</f>
        <v>0.4011194109916687</v>
      </c>
      <c r="F8" s="19">
        <f>VLOOKUP($C8,'yield calculation'!$C:$F,4,FALSE)</f>
        <v>0.53761285543441772</v>
      </c>
    </row>
    <row r="9" spans="2:6" x14ac:dyDescent="0.35">
      <c r="B9" s="17"/>
      <c r="C9" s="17" t="s">
        <v>43</v>
      </c>
      <c r="D9" s="19">
        <f>VLOOKUP($C9,'yield calculation'!$C:$F,2,FALSE)</f>
        <v>0.3020833432674408</v>
      </c>
      <c r="E9" s="19">
        <f>VLOOKUP($C9,'yield calculation'!$C:$F,3,FALSE)</f>
        <v>0.49152541160583502</v>
      </c>
      <c r="F9" s="19">
        <f>VLOOKUP($C9,'yield calculation'!$C:$F,4,FALSE)</f>
        <v>0.61458331346511841</v>
      </c>
    </row>
    <row r="10" spans="2:6" x14ac:dyDescent="0.35">
      <c r="B10" s="17"/>
      <c r="C10" s="17" t="s">
        <v>44</v>
      </c>
      <c r="D10" s="19">
        <f>VLOOKUP($C10,'yield calculation'!$C:$F,2,FALSE)</f>
        <v>0.31999999284744263</v>
      </c>
      <c r="E10" s="19">
        <f>VLOOKUP($C10,'yield calculation'!$C:$F,3,FALSE)</f>
        <v>0.57918554544448853</v>
      </c>
      <c r="F10" s="19">
        <f>VLOOKUP($C10,'yield calculation'!$C:$F,4,FALSE)</f>
        <v>0.55250000953674316</v>
      </c>
    </row>
    <row r="11" spans="2:6" x14ac:dyDescent="0.35">
      <c r="B11" s="17"/>
      <c r="C11" s="17" t="s">
        <v>45</v>
      </c>
      <c r="D11" s="19">
        <f>VLOOKUP($C11,'yield calculation'!$C:$F,2,FALSE)</f>
        <v>0.2476722598075867</v>
      </c>
      <c r="E11" s="19">
        <f>VLOOKUP($C11,'yield calculation'!$C:$F,3,FALSE)</f>
        <v>0.51550388336181641</v>
      </c>
      <c r="F11" s="19">
        <f>VLOOKUP($C11,'yield calculation'!$C:$F,4,FALSE)</f>
        <v>0.48044693470001221</v>
      </c>
    </row>
    <row r="12" spans="2:6" x14ac:dyDescent="0.35">
      <c r="B12" s="17" t="s">
        <v>9</v>
      </c>
      <c r="C12" s="17" t="s">
        <v>11</v>
      </c>
      <c r="D12" s="19">
        <f>VLOOKUP($C12,'yield calculation'!$C:$F,2,FALSE)</f>
        <v>0.3046875</v>
      </c>
      <c r="E12" s="19">
        <f>VLOOKUP($C12,'yield calculation'!$C:$F,3,FALSE)</f>
        <v>0.53424656391143799</v>
      </c>
      <c r="F12" s="19">
        <f>VLOOKUP($C12,'yield calculation'!$C:$F,4,FALSE)</f>
        <v>0.5703125</v>
      </c>
    </row>
    <row r="13" spans="2:6" x14ac:dyDescent="0.35">
      <c r="B13" s="17"/>
      <c r="C13" s="17" t="s">
        <v>12</v>
      </c>
      <c r="D13" s="19">
        <f>VLOOKUP($C13,'yield calculation'!$C:$F,2,FALSE)</f>
        <v>0.32020998001098627</v>
      </c>
      <c r="E13" s="19">
        <f>VLOOKUP($C13,'yield calculation'!$C:$F,3,FALSE)</f>
        <v>0.52586209774017334</v>
      </c>
      <c r="F13" s="19">
        <f>VLOOKUP($C13,'yield calculation'!$C:$F,4,FALSE)</f>
        <v>0.60892391204833984</v>
      </c>
    </row>
    <row r="14" spans="2:6" x14ac:dyDescent="0.35">
      <c r="B14" s="17"/>
      <c r="C14" s="17" t="s">
        <v>13</v>
      </c>
      <c r="D14" s="19">
        <f>VLOOKUP($C14,'yield calculation'!$C:$F,2,FALSE)</f>
        <v>0.22546972334384921</v>
      </c>
      <c r="E14" s="19">
        <f>VLOOKUP($C14,'yield calculation'!$C:$F,3,FALSE)</f>
        <v>0.41698840260505682</v>
      </c>
      <c r="F14" s="19">
        <f>VLOOKUP($C14,'yield calculation'!$C:$F,4,FALSE)</f>
        <v>0.54070979356765747</v>
      </c>
    </row>
    <row r="15" spans="2:6" x14ac:dyDescent="0.35">
      <c r="B15" s="17"/>
      <c r="C15" s="17" t="s">
        <v>14</v>
      </c>
      <c r="D15" s="19">
        <f>VLOOKUP($C15,'yield calculation'!$C:$F,2,FALSE)</f>
        <v>0.29970327019691467</v>
      </c>
      <c r="E15" s="19">
        <f>VLOOKUP($C15,'yield calculation'!$C:$F,3,FALSE)</f>
        <v>0.54010695219039917</v>
      </c>
      <c r="F15" s="19">
        <f>VLOOKUP($C15,'yield calculation'!$C:$F,4,FALSE)</f>
        <v>0.55489611625671387</v>
      </c>
    </row>
    <row r="16" spans="2:6" x14ac:dyDescent="0.35">
      <c r="B16" s="17"/>
      <c r="C16" s="17" t="s">
        <v>0</v>
      </c>
      <c r="D16" s="19">
        <f>VLOOKUP($C16,'yield calculation'!$C:$F,2,FALSE)</f>
        <v>0.19538670778274539</v>
      </c>
      <c r="E16" s="19">
        <f>VLOOKUP($C16,'yield calculation'!$C:$F,3,FALSE)</f>
        <v>0.40677964687347412</v>
      </c>
      <c r="F16" s="19">
        <f>VLOOKUP($C16,'yield calculation'!$C:$F,4,FALSE)</f>
        <v>0.48032563924789429</v>
      </c>
    </row>
    <row r="17" spans="2:6" ht="16" thickBot="1" x14ac:dyDescent="0.4">
      <c r="B17" s="18" t="s">
        <v>19</v>
      </c>
      <c r="C17" s="18" t="s">
        <v>54</v>
      </c>
      <c r="D17" s="20">
        <f>VLOOKUP($C17,'yield calculation'!$C:$F,2,FALSE)</f>
        <v>0.25539258122444147</v>
      </c>
      <c r="E17" s="20">
        <f>VLOOKUP($C17,'yield calculation'!$C:$F,3,FALSE)</f>
        <v>0.47322142124176031</v>
      </c>
      <c r="F17" s="20">
        <f>VLOOKUP($C17,'yield calculation'!$C:$F,4,FALSE)</f>
        <v>0.53968936204910278</v>
      </c>
    </row>
    <row r="18" spans="2:6" ht="16" thickTop="1" x14ac:dyDescent="0.35">
      <c r="B18" s="2" t="s">
        <v>34</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15"/>
  <sheetViews>
    <sheetView showGridLines="0" workbookViewId="0">
      <selection sqref="A1:XFD1048576"/>
    </sheetView>
  </sheetViews>
  <sheetFormatPr defaultColWidth="9.1796875" defaultRowHeight="14.5" x14ac:dyDescent="0.35"/>
  <cols>
    <col min="1" max="1" width="13.36328125" style="12" customWidth="1"/>
    <col min="2" max="2" width="12.7265625" style="12" bestFit="1" customWidth="1"/>
    <col min="3" max="3" width="6.08984375" style="12" customWidth="1"/>
    <col min="4" max="4" width="13.08984375" style="12" customWidth="1"/>
    <col min="5" max="5" width="8" style="15" customWidth="1"/>
    <col min="6" max="6" width="7" style="12" customWidth="1"/>
    <col min="7" max="7" width="10.36328125" style="12" customWidth="1"/>
    <col min="8" max="8" width="10.1796875" style="25" customWidth="1"/>
    <col min="9" max="16384" width="9.1796875" style="12"/>
  </cols>
  <sheetData>
    <row r="1" spans="1:8" ht="27" thickBot="1" x14ac:dyDescent="0.4">
      <c r="A1" s="34"/>
      <c r="B1" s="34"/>
      <c r="C1" s="11" t="str">
        <f>RIGHT(SUBSTITUTE('achieved fresh and panel'!C1,"_"," "),LEN(SUBSTITUTE('achieved fresh and panel'!C1,"_"," "))-1)</f>
        <v>Food</v>
      </c>
      <c r="D1" s="11" t="str">
        <f>RIGHT(SUBSTITUTE('achieved fresh and panel'!D1,"_"," "),LEN(SUBSTITUTE('achieved fresh and panel'!D1,"_"," "))-1)</f>
        <v>Other Manufacturing</v>
      </c>
      <c r="E1" s="11" t="str">
        <f>RIGHT(SUBSTITUTE('achieved fresh and panel'!E1,"_"," "),LEN(SUBSTITUTE('achieved fresh and panel'!E1,"_"," "))-1)</f>
        <v>Retail</v>
      </c>
      <c r="F1" s="11" t="str">
        <f>RIGHT(SUBSTITUTE('achieved fresh and panel'!F1,"_"," "),LEN(SUBSTITUTE('achieved fresh and panel'!F1,"_"," "))-1)</f>
        <v>Hotels</v>
      </c>
      <c r="G1" s="11" t="str">
        <f>RIGHT(SUBSTITUTE('achieved fresh and panel'!G1,"_"," "),LEN(SUBSTITUTE('achieved fresh and panel'!G1,"_"," "))-1)</f>
        <v>Other Services</v>
      </c>
      <c r="H1" s="23" t="str">
        <f>RIGHT(SUBSTITUTE('achieved fresh and panel'!H1,"_"," "),LEN(SUBSTITUTE('achieved fresh and panel'!H1,"_"," "))-1)</f>
        <v>Grand Total</v>
      </c>
    </row>
    <row r="2" spans="1:8" x14ac:dyDescent="0.35">
      <c r="A2" s="13" t="str">
        <f>'achieved fresh and panel'!A2</f>
        <v>Tbilisi</v>
      </c>
      <c r="B2" s="14" t="str">
        <f>LEFT('achieved fresh and panel'!B2,FIND(")",'achieved fresh and panel'!B2))</f>
        <v>Small (5-19)</v>
      </c>
      <c r="C2" s="14">
        <f>'achieved fresh and panel'!C2</f>
        <v>10</v>
      </c>
      <c r="D2" s="14">
        <f>'achieved fresh and panel'!D2</f>
        <v>15</v>
      </c>
      <c r="E2" s="14">
        <f>'achieved fresh and panel'!E2</f>
        <v>21</v>
      </c>
      <c r="F2" s="14">
        <f>'achieved fresh and panel'!F2</f>
        <v>9</v>
      </c>
      <c r="G2" s="14">
        <f>'achieved fresh and panel'!G2</f>
        <v>43</v>
      </c>
      <c r="H2" s="35">
        <f>SUM(C2:G5)</f>
        <v>283</v>
      </c>
    </row>
    <row r="3" spans="1:8" x14ac:dyDescent="0.35">
      <c r="A3" s="13" t="str">
        <f>'achieved fresh and panel'!A3</f>
        <v>Tbilisi</v>
      </c>
      <c r="B3" s="14" t="str">
        <f>LEFT('achieved fresh and panel'!B3,FIND(")",'achieved fresh and panel'!B3))</f>
        <v>Medium (20-99)</v>
      </c>
      <c r="C3" s="14">
        <f>'achieved fresh and panel'!C3</f>
        <v>8</v>
      </c>
      <c r="D3" s="14">
        <f>'achieved fresh and panel'!D3</f>
        <v>15</v>
      </c>
      <c r="E3" s="14">
        <f>'achieved fresh and panel'!E3</f>
        <v>5</v>
      </c>
      <c r="F3" s="14">
        <f>'achieved fresh and panel'!F3</f>
        <v>9</v>
      </c>
      <c r="G3" s="14">
        <f>'achieved fresh and panel'!G3</f>
        <v>14</v>
      </c>
      <c r="H3" s="35"/>
    </row>
    <row r="4" spans="1:8" x14ac:dyDescent="0.35">
      <c r="A4" s="13" t="str">
        <f>'achieved fresh and panel'!A4</f>
        <v>Tbilisi</v>
      </c>
      <c r="B4" s="14" t="str">
        <f>LEFT('achieved fresh and panel'!B4,FIND(")",'achieved fresh and panel'!B4))</f>
        <v>Large (100+)</v>
      </c>
      <c r="C4" s="14">
        <f>'achieved fresh and panel'!C4</f>
        <v>5</v>
      </c>
      <c r="D4" s="14">
        <f>'achieved fresh and panel'!D4</f>
        <v>17</v>
      </c>
      <c r="E4" s="14">
        <f>'achieved fresh and panel'!E4</f>
        <v>21</v>
      </c>
      <c r="F4" s="14">
        <f>'achieved fresh and panel'!F4</f>
        <v>8</v>
      </c>
      <c r="G4" s="14">
        <f>'achieved fresh and panel'!G4</f>
        <v>15</v>
      </c>
      <c r="H4" s="35"/>
    </row>
    <row r="5" spans="1:8" x14ac:dyDescent="0.35">
      <c r="A5" s="13" t="str">
        <f>'achieved fresh and panel'!A5</f>
        <v>East</v>
      </c>
      <c r="B5" s="14" t="str">
        <f>LEFT('achieved fresh and panel'!B5,FIND(")",'achieved fresh and panel'!B5))</f>
        <v>Small (5-19)</v>
      </c>
      <c r="C5" s="14">
        <f>'achieved fresh and panel'!C5</f>
        <v>19</v>
      </c>
      <c r="D5" s="14">
        <f>'achieved fresh and panel'!D5</f>
        <v>14</v>
      </c>
      <c r="E5" s="14">
        <f>'achieved fresh and panel'!E5</f>
        <v>13</v>
      </c>
      <c r="F5" s="14">
        <f>'achieved fresh and panel'!F5</f>
        <v>7</v>
      </c>
      <c r="G5" s="14">
        <f>'achieved fresh and panel'!G5</f>
        <v>15</v>
      </c>
      <c r="H5" s="35"/>
    </row>
    <row r="6" spans="1:8" x14ac:dyDescent="0.35">
      <c r="A6" s="13" t="str">
        <f>'achieved fresh and panel'!A6</f>
        <v>East</v>
      </c>
      <c r="B6" s="14" t="str">
        <f>LEFT('achieved fresh and panel'!B6,FIND(")",'achieved fresh and panel'!B6))</f>
        <v>Medium (20-99)</v>
      </c>
      <c r="C6" s="14">
        <f>'achieved fresh and panel'!C6</f>
        <v>9</v>
      </c>
      <c r="D6" s="14">
        <f>'achieved fresh and panel'!D6</f>
        <v>11</v>
      </c>
      <c r="E6" s="14">
        <f>'achieved fresh and panel'!E6</f>
        <v>7</v>
      </c>
      <c r="F6" s="14">
        <f>'achieved fresh and panel'!F6</f>
        <v>5</v>
      </c>
      <c r="G6" s="14">
        <f>'achieved fresh and panel'!G6</f>
        <v>7</v>
      </c>
      <c r="H6" s="35">
        <f>SUM(C6:G9)</f>
        <v>159</v>
      </c>
    </row>
    <row r="7" spans="1:8" x14ac:dyDescent="0.35">
      <c r="A7" s="13" t="str">
        <f>'achieved fresh and panel'!A7</f>
        <v>East</v>
      </c>
      <c r="B7" s="14" t="str">
        <f>LEFT('achieved fresh and panel'!B7,FIND(")",'achieved fresh and panel'!B7))</f>
        <v>Large (100+)</v>
      </c>
      <c r="C7" s="14">
        <f>'achieved fresh and panel'!C7</f>
        <v>1</v>
      </c>
      <c r="D7" s="14">
        <f>'achieved fresh and panel'!D7</f>
        <v>5</v>
      </c>
      <c r="E7" s="14">
        <f>'achieved fresh and panel'!E7</f>
        <v>1</v>
      </c>
      <c r="F7" s="14">
        <f>'achieved fresh and panel'!F7</f>
        <v>1</v>
      </c>
      <c r="G7" s="14">
        <f>'achieved fresh and panel'!G7</f>
        <v>1</v>
      </c>
      <c r="H7" s="35"/>
    </row>
    <row r="8" spans="1:8" x14ac:dyDescent="0.35">
      <c r="A8" s="13" t="str">
        <f>'achieved fresh and panel'!A8</f>
        <v>Center</v>
      </c>
      <c r="B8" s="14" t="str">
        <f>LEFT('achieved fresh and panel'!B8,FIND(")",'achieved fresh and panel'!B8))</f>
        <v>Small (5-19)</v>
      </c>
      <c r="C8" s="14">
        <f>'achieved fresh and panel'!C8</f>
        <v>14</v>
      </c>
      <c r="D8" s="14">
        <f>'achieved fresh and panel'!D8</f>
        <v>7</v>
      </c>
      <c r="E8" s="14">
        <f>'achieved fresh and panel'!E8</f>
        <v>10</v>
      </c>
      <c r="F8" s="14">
        <f>'achieved fresh and panel'!F8</f>
        <v>20</v>
      </c>
      <c r="G8" s="14">
        <f>'achieved fresh and panel'!G8</f>
        <v>13</v>
      </c>
      <c r="H8" s="35"/>
    </row>
    <row r="9" spans="1:8" x14ac:dyDescent="0.35">
      <c r="A9" s="13" t="str">
        <f>'achieved fresh and panel'!A9</f>
        <v>Center</v>
      </c>
      <c r="B9" s="14" t="str">
        <f>LEFT('achieved fresh and panel'!B9,FIND(")",'achieved fresh and panel'!B9))</f>
        <v>Medium (20-99)</v>
      </c>
      <c r="C9" s="14">
        <f>'achieved fresh and panel'!C9</f>
        <v>17</v>
      </c>
      <c r="D9" s="14">
        <f>'achieved fresh and panel'!D9</f>
        <v>7</v>
      </c>
      <c r="E9" s="14">
        <f>'achieved fresh and panel'!E9</f>
        <v>4</v>
      </c>
      <c r="F9" s="14">
        <f>'achieved fresh and panel'!F9</f>
        <v>13</v>
      </c>
      <c r="G9" s="14">
        <f>'achieved fresh and panel'!G9</f>
        <v>6</v>
      </c>
      <c r="H9" s="35"/>
    </row>
    <row r="10" spans="1:8" x14ac:dyDescent="0.35">
      <c r="A10" s="13" t="str">
        <f>'achieved fresh and panel'!A10</f>
        <v>Center</v>
      </c>
      <c r="B10" s="14" t="str">
        <f>LEFT('achieved fresh and panel'!B10,FIND(")",'achieved fresh and panel'!B10))</f>
        <v>Large (100+)</v>
      </c>
      <c r="C10" s="14">
        <f>'achieved fresh and panel'!C10</f>
        <v>3</v>
      </c>
      <c r="D10" s="14">
        <f>'achieved fresh and panel'!D10</f>
        <v>6</v>
      </c>
      <c r="E10" s="14">
        <f>'achieved fresh and panel'!E10</f>
        <v>1</v>
      </c>
      <c r="F10" s="14">
        <f>'achieved fresh and panel'!F10</f>
        <v>1</v>
      </c>
      <c r="G10" s="14">
        <f>'achieved fresh and panel'!G10</f>
        <v>6</v>
      </c>
      <c r="H10" s="35">
        <f>SUM(C10:G13)</f>
        <v>150</v>
      </c>
    </row>
    <row r="11" spans="1:8" x14ac:dyDescent="0.35">
      <c r="A11" s="13" t="str">
        <f>'achieved fresh and panel'!A11</f>
        <v>North and West</v>
      </c>
      <c r="B11" s="14" t="str">
        <f>LEFT('achieved fresh and panel'!B11,FIND(")",'achieved fresh and panel'!B11))</f>
        <v>Small (5-19)</v>
      </c>
      <c r="C11" s="14">
        <f>'achieved fresh and panel'!C11</f>
        <v>14</v>
      </c>
      <c r="D11" s="14">
        <f>'achieved fresh and panel'!D11</f>
        <v>13</v>
      </c>
      <c r="E11" s="14">
        <f>'achieved fresh and panel'!E11</f>
        <v>17</v>
      </c>
      <c r="F11" s="14">
        <f>'achieved fresh and panel'!F11</f>
        <v>14</v>
      </c>
      <c r="G11" s="14">
        <f>'achieved fresh and panel'!G11</f>
        <v>12</v>
      </c>
      <c r="H11" s="35"/>
    </row>
    <row r="12" spans="1:8" x14ac:dyDescent="0.35">
      <c r="A12" s="13" t="str">
        <f>'achieved fresh and panel'!A12</f>
        <v>North and West</v>
      </c>
      <c r="B12" s="14" t="str">
        <f>LEFT('achieved fresh and panel'!B12,FIND(")",'achieved fresh and panel'!B12))</f>
        <v>Medium (20-99)</v>
      </c>
      <c r="C12" s="14">
        <f>'achieved fresh and panel'!C12</f>
        <v>12</v>
      </c>
      <c r="D12" s="14">
        <f>'achieved fresh and panel'!D12</f>
        <v>7</v>
      </c>
      <c r="E12" s="14">
        <f>'achieved fresh and panel'!E12</f>
        <v>6</v>
      </c>
      <c r="F12" s="14">
        <f>'achieved fresh and panel'!F12</f>
        <v>10</v>
      </c>
      <c r="G12" s="14">
        <f>'achieved fresh and panel'!G12</f>
        <v>7</v>
      </c>
      <c r="H12" s="35"/>
    </row>
    <row r="13" spans="1:8" x14ac:dyDescent="0.35">
      <c r="A13" s="13" t="str">
        <f>'achieved fresh and panel'!A13</f>
        <v>North and West</v>
      </c>
      <c r="B13" s="14" t="str">
        <f>LEFT('achieved fresh and panel'!B13,FIND(")",'achieved fresh and panel'!B13))</f>
        <v>Large (100+)</v>
      </c>
      <c r="C13" s="14">
        <f>'achieved fresh and panel'!C13</f>
        <v>5</v>
      </c>
      <c r="D13" s="14">
        <f>'achieved fresh and panel'!D13</f>
        <v>5</v>
      </c>
      <c r="E13" s="14">
        <f>'achieved fresh and panel'!E13</f>
        <v>2</v>
      </c>
      <c r="F13" s="14">
        <f>'achieved fresh and panel'!F13</f>
        <v>4</v>
      </c>
      <c r="G13" s="14">
        <f>'achieved fresh and panel'!G13</f>
        <v>5</v>
      </c>
      <c r="H13" s="35"/>
    </row>
    <row r="14" spans="1:8" s="25" customFormat="1" ht="15" thickBot="1" x14ac:dyDescent="0.4">
      <c r="A14" s="24"/>
      <c r="B14" s="24"/>
      <c r="C14" s="24">
        <f t="shared" ref="C14:H14" si="0">SUM(C2:C13)</f>
        <v>117</v>
      </c>
      <c r="D14" s="24">
        <f t="shared" si="0"/>
        <v>122</v>
      </c>
      <c r="E14" s="24">
        <f t="shared" si="0"/>
        <v>108</v>
      </c>
      <c r="F14" s="24">
        <f t="shared" si="0"/>
        <v>101</v>
      </c>
      <c r="G14" s="24">
        <f t="shared" si="0"/>
        <v>144</v>
      </c>
      <c r="H14" s="24">
        <f t="shared" si="0"/>
        <v>592</v>
      </c>
    </row>
    <row r="15" spans="1:8" ht="15" thickTop="1" x14ac:dyDescent="0.35">
      <c r="A15" s="33"/>
      <c r="B15" s="33"/>
      <c r="C15" s="33"/>
      <c r="D15" s="33"/>
      <c r="E15" s="33"/>
      <c r="F15" s="33"/>
      <c r="G15" s="33"/>
      <c r="H15" s="33"/>
    </row>
  </sheetData>
  <mergeCells count="1">
    <mergeCell ref="A15:H15"/>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15"/>
  <sheetViews>
    <sheetView showGridLines="0" zoomScaleNormal="100" workbookViewId="0">
      <selection sqref="A1:XFD1048576"/>
    </sheetView>
  </sheetViews>
  <sheetFormatPr defaultColWidth="9.1796875" defaultRowHeight="14.5" x14ac:dyDescent="0.35"/>
  <cols>
    <col min="1" max="1" width="13.36328125" style="12" customWidth="1"/>
    <col min="2" max="2" width="12.7265625" style="12" bestFit="1" customWidth="1"/>
    <col min="3" max="3" width="6.08984375" style="12" customWidth="1"/>
    <col min="4" max="4" width="13.08984375" style="12" customWidth="1"/>
    <col min="5" max="5" width="8" style="15" customWidth="1"/>
    <col min="6" max="6" width="7" style="12" customWidth="1"/>
    <col min="7" max="7" width="10.36328125" style="12" customWidth="1"/>
    <col min="8" max="8" width="10.1796875" style="25" customWidth="1"/>
    <col min="9" max="16384" width="9.1796875" style="12"/>
  </cols>
  <sheetData>
    <row r="1" spans="1:8" ht="27" thickBot="1" x14ac:dyDescent="0.4">
      <c r="A1" s="34"/>
      <c r="B1" s="34"/>
      <c r="C1" s="11" t="str">
        <f>RIGHT(SUBSTITUTE('achieved panel'!C1,"_"," "),LEN(SUBSTITUTE('achieved panel'!C1,"_"," "))-1)</f>
        <v>Food</v>
      </c>
      <c r="D1" s="11" t="str">
        <f>RIGHT(SUBSTITUTE('achieved panel'!D1,"_"," "),LEN(SUBSTITUTE('achieved panel'!D1,"_"," "))-1)</f>
        <v>Other Manufacturing</v>
      </c>
      <c r="E1" s="11" t="str">
        <f>RIGHT(SUBSTITUTE('achieved panel'!E1,"_"," "),LEN(SUBSTITUTE('achieved panel'!E1,"_"," "))-1)</f>
        <v>Retail</v>
      </c>
      <c r="F1" s="11" t="str">
        <f>RIGHT(SUBSTITUTE('achieved panel'!F1,"_"," "),LEN(SUBSTITUTE('achieved panel'!F1,"_"," "))-1)</f>
        <v>Hotels</v>
      </c>
      <c r="G1" s="11" t="str">
        <f>RIGHT(SUBSTITUTE('achieved panel'!G1,"_"," "),LEN(SUBSTITUTE('achieved panel'!G1,"_"," "))-1)</f>
        <v>Other Services</v>
      </c>
      <c r="H1" s="23" t="str">
        <f>RIGHT(SUBSTITUTE('achieved panel'!H1,"_"," "),LEN(SUBSTITUTE('achieved panel'!H1,"_"," "))-1)</f>
        <v>Grand Total</v>
      </c>
    </row>
    <row r="2" spans="1:8" x14ac:dyDescent="0.35">
      <c r="A2" s="13" t="str">
        <f>'achieved panel'!A2</f>
        <v>Tbilisi</v>
      </c>
      <c r="B2" s="14" t="str">
        <f>LEFT('achieved panel'!B2,FIND(")",'achieved panel'!B2))</f>
        <v>Small (5-19)</v>
      </c>
      <c r="C2" s="14">
        <f>'achieved panel'!C2</f>
        <v>1</v>
      </c>
      <c r="D2" s="14">
        <f>'achieved panel'!D2</f>
        <v>6</v>
      </c>
      <c r="E2" s="14">
        <f>'achieved panel'!E2</f>
        <v>8</v>
      </c>
      <c r="F2" s="14">
        <f>'achieved panel'!F2</f>
        <v>6</v>
      </c>
      <c r="G2" s="14">
        <f>'achieved panel'!G2</f>
        <v>4</v>
      </c>
      <c r="H2" s="35">
        <f>SUM(C2:G5)</f>
        <v>95</v>
      </c>
    </row>
    <row r="3" spans="1:8" x14ac:dyDescent="0.35">
      <c r="A3" s="13" t="str">
        <f>'achieved panel'!A3</f>
        <v>Tbilisi</v>
      </c>
      <c r="B3" s="14" t="str">
        <f>LEFT('achieved panel'!B3,FIND(")",'achieved panel'!B3))</f>
        <v>Medium (20-99)</v>
      </c>
      <c r="C3" s="14">
        <f>'achieved panel'!C3</f>
        <v>5</v>
      </c>
      <c r="D3" s="14">
        <f>'achieved panel'!D3</f>
        <v>12</v>
      </c>
      <c r="E3" s="14">
        <f>'achieved panel'!E3</f>
        <v>2</v>
      </c>
      <c r="F3" s="14">
        <f>'achieved panel'!F3</f>
        <v>6</v>
      </c>
      <c r="G3" s="14">
        <f>'achieved panel'!G3</f>
        <v>3</v>
      </c>
      <c r="H3" s="35"/>
    </row>
    <row r="4" spans="1:8" x14ac:dyDescent="0.35">
      <c r="A4" s="13" t="str">
        <f>'achieved panel'!A4</f>
        <v>Tbilisi</v>
      </c>
      <c r="B4" s="14" t="str">
        <f>LEFT('achieved panel'!B4,FIND(")",'achieved panel'!B4))</f>
        <v>Large (100+)</v>
      </c>
      <c r="C4" s="14">
        <f>'achieved panel'!C4</f>
        <v>2</v>
      </c>
      <c r="D4" s="14">
        <f>'achieved panel'!D4</f>
        <v>3</v>
      </c>
      <c r="E4" s="14">
        <f>'achieved panel'!E4</f>
        <v>6</v>
      </c>
      <c r="F4" s="14">
        <f>'achieved panel'!F4</f>
        <v>0</v>
      </c>
      <c r="G4" s="14">
        <f>'achieved panel'!G4</f>
        <v>6</v>
      </c>
      <c r="H4" s="35"/>
    </row>
    <row r="5" spans="1:8" x14ac:dyDescent="0.35">
      <c r="A5" s="13" t="str">
        <f>'achieved panel'!A5</f>
        <v>East</v>
      </c>
      <c r="B5" s="14" t="str">
        <f>LEFT('achieved panel'!B5,FIND(")",'achieved panel'!B5))</f>
        <v>Small (5-19)</v>
      </c>
      <c r="C5" s="14">
        <f>'achieved panel'!C5</f>
        <v>3</v>
      </c>
      <c r="D5" s="14">
        <f>'achieved panel'!D5</f>
        <v>5</v>
      </c>
      <c r="E5" s="14">
        <f>'achieved panel'!E5</f>
        <v>8</v>
      </c>
      <c r="F5" s="14">
        <f>'achieved panel'!F5</f>
        <v>2</v>
      </c>
      <c r="G5" s="14">
        <f>'achieved panel'!G5</f>
        <v>7</v>
      </c>
      <c r="H5" s="35"/>
    </row>
    <row r="6" spans="1:8" x14ac:dyDescent="0.35">
      <c r="A6" s="13" t="str">
        <f>'achieved panel'!A6</f>
        <v>East</v>
      </c>
      <c r="B6" s="14" t="str">
        <f>LEFT('achieved panel'!B6,FIND(")",'achieved panel'!B6))</f>
        <v>Medium (20-99)</v>
      </c>
      <c r="C6" s="14">
        <f>'achieved panel'!C6</f>
        <v>5</v>
      </c>
      <c r="D6" s="14">
        <f>'achieved panel'!D6</f>
        <v>8</v>
      </c>
      <c r="E6" s="14">
        <f>'achieved panel'!E6</f>
        <v>3</v>
      </c>
      <c r="F6" s="14">
        <f>'achieved panel'!F6</f>
        <v>3</v>
      </c>
      <c r="G6" s="14">
        <f>'achieved panel'!G6</f>
        <v>3</v>
      </c>
      <c r="H6" s="35">
        <f>SUM(C6:G9)</f>
        <v>68</v>
      </c>
    </row>
    <row r="7" spans="1:8" x14ac:dyDescent="0.35">
      <c r="A7" s="13" t="str">
        <f>'achieved panel'!A7</f>
        <v>East</v>
      </c>
      <c r="B7" s="14" t="str">
        <f>LEFT('achieved panel'!B7,FIND(")",'achieved panel'!B7))</f>
        <v>Large (100+)</v>
      </c>
      <c r="C7" s="14">
        <f>'achieved panel'!C7</f>
        <v>0</v>
      </c>
      <c r="D7" s="14">
        <f>'achieved panel'!D7</f>
        <v>2</v>
      </c>
      <c r="E7" s="14">
        <f>'achieved panel'!E7</f>
        <v>1</v>
      </c>
      <c r="F7" s="14">
        <f>'achieved panel'!F7</f>
        <v>0</v>
      </c>
      <c r="G7" s="14">
        <f>'achieved panel'!G7</f>
        <v>1</v>
      </c>
      <c r="H7" s="35"/>
    </row>
    <row r="8" spans="1:8" x14ac:dyDescent="0.35">
      <c r="A8" s="13" t="str">
        <f>'achieved panel'!A8</f>
        <v>Center</v>
      </c>
      <c r="B8" s="14" t="str">
        <f>LEFT('achieved panel'!B8,FIND(")",'achieved panel'!B8))</f>
        <v>Small (5-19)</v>
      </c>
      <c r="C8" s="14">
        <f>'achieved panel'!C8</f>
        <v>1</v>
      </c>
      <c r="D8" s="14">
        <f>'achieved panel'!D8</f>
        <v>3</v>
      </c>
      <c r="E8" s="14">
        <f>'achieved panel'!E8</f>
        <v>4</v>
      </c>
      <c r="F8" s="14">
        <f>'achieved panel'!F8</f>
        <v>9</v>
      </c>
      <c r="G8" s="14">
        <f>'achieved panel'!G8</f>
        <v>2</v>
      </c>
      <c r="H8" s="35"/>
    </row>
    <row r="9" spans="1:8" x14ac:dyDescent="0.35">
      <c r="A9" s="13" t="str">
        <f>'achieved panel'!A9</f>
        <v>Center</v>
      </c>
      <c r="B9" s="14" t="str">
        <f>LEFT('achieved panel'!B9,FIND(")",'achieved panel'!B9))</f>
        <v>Medium (20-99)</v>
      </c>
      <c r="C9" s="14">
        <f>'achieved panel'!C9</f>
        <v>6</v>
      </c>
      <c r="D9" s="14">
        <f>'achieved panel'!D9</f>
        <v>4</v>
      </c>
      <c r="E9" s="14">
        <f>'achieved panel'!E9</f>
        <v>1</v>
      </c>
      <c r="F9" s="14">
        <f>'achieved panel'!F9</f>
        <v>10</v>
      </c>
      <c r="G9" s="14">
        <f>'achieved panel'!G9</f>
        <v>2</v>
      </c>
      <c r="H9" s="35"/>
    </row>
    <row r="10" spans="1:8" x14ac:dyDescent="0.35">
      <c r="A10" s="13" t="str">
        <f>'achieved panel'!A10</f>
        <v>Center</v>
      </c>
      <c r="B10" s="14" t="str">
        <f>LEFT('achieved panel'!B10,FIND(")",'achieved panel'!B10))</f>
        <v>Large (100+)</v>
      </c>
      <c r="C10" s="14">
        <f>'achieved panel'!C10</f>
        <v>2</v>
      </c>
      <c r="D10" s="14">
        <f>'achieved panel'!D10</f>
        <v>4</v>
      </c>
      <c r="E10" s="14">
        <f>'achieved panel'!E10</f>
        <v>0</v>
      </c>
      <c r="F10" s="14">
        <f>'achieved panel'!F10</f>
        <v>1</v>
      </c>
      <c r="G10" s="14">
        <f>'achieved panel'!G10</f>
        <v>3</v>
      </c>
      <c r="H10" s="35">
        <f>SUM(C10:G13)</f>
        <v>76</v>
      </c>
    </row>
    <row r="11" spans="1:8" x14ac:dyDescent="0.35">
      <c r="A11" s="13" t="str">
        <f>'achieved panel'!A11</f>
        <v>North and West</v>
      </c>
      <c r="B11" s="14" t="str">
        <f>LEFT('achieved panel'!B11,FIND(")",'achieved panel'!B11))</f>
        <v>Small (5-19)</v>
      </c>
      <c r="C11" s="14">
        <f>'achieved panel'!C11</f>
        <v>7</v>
      </c>
      <c r="D11" s="14">
        <f>'achieved panel'!D11</f>
        <v>9</v>
      </c>
      <c r="E11" s="14">
        <f>'achieved panel'!E11</f>
        <v>12</v>
      </c>
      <c r="F11" s="14">
        <f>'achieved panel'!F11</f>
        <v>8</v>
      </c>
      <c r="G11" s="14">
        <f>'achieved panel'!G11</f>
        <v>0</v>
      </c>
      <c r="H11" s="35"/>
    </row>
    <row r="12" spans="1:8" x14ac:dyDescent="0.35">
      <c r="A12" s="13" t="str">
        <f>'achieved panel'!A12</f>
        <v>North and West</v>
      </c>
      <c r="B12" s="14" t="str">
        <f>LEFT('achieved panel'!B12,FIND(")",'achieved panel'!B12))</f>
        <v>Medium (20-99)</v>
      </c>
      <c r="C12" s="14">
        <f>'achieved panel'!C12</f>
        <v>9</v>
      </c>
      <c r="D12" s="14">
        <f>'achieved panel'!D12</f>
        <v>4</v>
      </c>
      <c r="E12" s="14">
        <f>'achieved panel'!E12</f>
        <v>2</v>
      </c>
      <c r="F12" s="14">
        <f>'achieved panel'!F12</f>
        <v>2</v>
      </c>
      <c r="G12" s="14">
        <f>'achieved panel'!G12</f>
        <v>3</v>
      </c>
      <c r="H12" s="35"/>
    </row>
    <row r="13" spans="1:8" x14ac:dyDescent="0.35">
      <c r="A13" s="13" t="str">
        <f>'achieved panel'!A13</f>
        <v>North and West</v>
      </c>
      <c r="B13" s="14" t="str">
        <f>LEFT('achieved panel'!B13,FIND(")",'achieved panel'!B13))</f>
        <v>Large (100+)</v>
      </c>
      <c r="C13" s="14">
        <f>'achieved panel'!C13</f>
        <v>2</v>
      </c>
      <c r="D13" s="14">
        <f>'achieved panel'!D13</f>
        <v>2</v>
      </c>
      <c r="E13" s="14">
        <f>'achieved panel'!E13</f>
        <v>2</v>
      </c>
      <c r="F13" s="14">
        <f>'achieved panel'!F13</f>
        <v>2</v>
      </c>
      <c r="G13" s="14">
        <f>'achieved panel'!G13</f>
        <v>2</v>
      </c>
      <c r="H13" s="35"/>
    </row>
    <row r="14" spans="1:8" s="25" customFormat="1" ht="15" thickBot="1" x14ac:dyDescent="0.4">
      <c r="A14" s="24"/>
      <c r="B14" s="24"/>
      <c r="C14" s="24">
        <f t="shared" ref="C14:H14" si="0">SUM(C2:C13)</f>
        <v>43</v>
      </c>
      <c r="D14" s="24">
        <f t="shared" si="0"/>
        <v>62</v>
      </c>
      <c r="E14" s="24">
        <f t="shared" si="0"/>
        <v>49</v>
      </c>
      <c r="F14" s="24">
        <f t="shared" si="0"/>
        <v>49</v>
      </c>
      <c r="G14" s="24">
        <f t="shared" si="0"/>
        <v>36</v>
      </c>
      <c r="H14" s="24">
        <f t="shared" si="0"/>
        <v>239</v>
      </c>
    </row>
    <row r="15" spans="1:8" ht="15" thickTop="1" x14ac:dyDescent="0.35">
      <c r="A15" s="33"/>
      <c r="B15" s="33"/>
      <c r="C15" s="33"/>
      <c r="D15" s="33"/>
      <c r="E15" s="33"/>
      <c r="F15" s="33"/>
      <c r="G15" s="33"/>
      <c r="H15" s="33"/>
    </row>
  </sheetData>
  <mergeCells count="1">
    <mergeCell ref="A15:H15"/>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18"/>
  <sheetViews>
    <sheetView showGridLines="0" workbookViewId="0">
      <selection sqref="A1:XFD1048576"/>
    </sheetView>
  </sheetViews>
  <sheetFormatPr defaultRowHeight="14.5" x14ac:dyDescent="0.35"/>
  <cols>
    <col min="1" max="1" width="18.453125" bestFit="1" customWidth="1"/>
    <col min="2" max="2" width="9.81640625" customWidth="1"/>
    <col min="3" max="3" width="10.54296875" customWidth="1"/>
    <col min="4" max="4" width="12.08984375" customWidth="1"/>
    <col min="5" max="5" width="10.54296875" style="8" customWidth="1"/>
    <col min="6" max="7" width="10.54296875" customWidth="1"/>
  </cols>
  <sheetData>
    <row r="1" spans="1:8" ht="27" thickBot="1" x14ac:dyDescent="0.4">
      <c r="A1" s="3"/>
      <c r="B1" s="3"/>
      <c r="C1" s="1" t="str">
        <f>RIGHT(SUBSTITUTE(universe_weak!C1,"_"," "),LEN(SUBSTITUTE(universe_weak!C1,"_"," "))-1)</f>
        <v>Food</v>
      </c>
      <c r="D1" s="1" t="str">
        <f>RIGHT(SUBSTITUTE(universe_weak!D1,"_"," "),LEN(SUBSTITUTE(universe_weak!D1,"_"," "))-1)</f>
        <v>Other Manufacturing</v>
      </c>
      <c r="E1" s="1" t="str">
        <f>RIGHT(SUBSTITUTE(universe_weak!E1,"_"," "),LEN(SUBSTITUTE(universe_weak!E1,"_"," "))-1)</f>
        <v>Retail</v>
      </c>
      <c r="F1" s="1" t="str">
        <f>RIGHT(SUBSTITUTE(universe_weak!F1,"_"," "),LEN(SUBSTITUTE(universe_weak!F1,"_"," "))-1)</f>
        <v>Hotels</v>
      </c>
      <c r="G1" s="1" t="str">
        <f>RIGHT(SUBSTITUTE(universe_weak!G1,"_"," "),LEN(SUBSTITUTE(universe_weak!G1,"_"," "))-1)</f>
        <v>Other Services</v>
      </c>
      <c r="H1" s="1" t="str">
        <f>RIGHT(SUBSTITUTE(universe_weak!H1,"_"," "),LEN(SUBSTITUTE(universe_weak!H1,"_"," "))-1)</f>
        <v>Grand Total</v>
      </c>
    </row>
    <row r="2" spans="1:8" x14ac:dyDescent="0.35">
      <c r="A2" s="4" t="str">
        <f>universe_weak!A2</f>
        <v>Tbilisi</v>
      </c>
      <c r="B2" s="2" t="str">
        <f>LEFT(universe_weak!B2,FIND(")",universe_weak!B2))</f>
        <v>Small (5-19)</v>
      </c>
      <c r="C2" s="6">
        <f>universe_weak!C2</f>
        <v>182.3211364746094</v>
      </c>
      <c r="D2" s="6">
        <f>universe_weak!D2</f>
        <v>579.85107421875</v>
      </c>
      <c r="E2" s="6">
        <f>universe_weak!E2</f>
        <v>980.3255615234375</v>
      </c>
      <c r="F2" s="6">
        <f>universe_weak!F2</f>
        <v>156.2655334472656</v>
      </c>
      <c r="G2" s="6">
        <f>universe_weak!G2</f>
        <v>3579.269775390625</v>
      </c>
      <c r="H2" s="36">
        <f>SUM(C2:G5)</f>
        <v>8186.6679496765137</v>
      </c>
    </row>
    <row r="3" spans="1:8" x14ac:dyDescent="0.35">
      <c r="A3" s="4" t="str">
        <f>universe_weak!A3</f>
        <v>Tbilisi</v>
      </c>
      <c r="B3" s="2" t="str">
        <f>LEFT(universe_weak!B3,FIND(")",universe_weak!B3))</f>
        <v>Medium (20-99)</v>
      </c>
      <c r="C3" s="6">
        <f>universe_weak!C3</f>
        <v>64.459114074707031</v>
      </c>
      <c r="D3" s="6">
        <f>universe_weak!D3</f>
        <v>197.9797668457031</v>
      </c>
      <c r="E3" s="6">
        <f>universe_weak!E3</f>
        <v>229.1334228515625</v>
      </c>
      <c r="F3" s="6">
        <f>universe_weak!F3</f>
        <v>60.503559112548828</v>
      </c>
      <c r="G3" s="6">
        <f>universe_weak!G3</f>
        <v>1013.727355957031</v>
      </c>
      <c r="H3" s="36"/>
    </row>
    <row r="4" spans="1:8" x14ac:dyDescent="0.35">
      <c r="A4" s="4" t="str">
        <f>universe_weak!A4</f>
        <v>Tbilisi</v>
      </c>
      <c r="B4" s="2" t="str">
        <f>LEFT(universe_weak!B4,FIND(")",universe_weak!B4))</f>
        <v>Large (100+)</v>
      </c>
      <c r="C4" s="6">
        <f>universe_weak!C4</f>
        <v>20.770156860351559</v>
      </c>
      <c r="D4" s="6">
        <f>universe_weak!D4</f>
        <v>35.201671600341797</v>
      </c>
      <c r="E4" s="6">
        <f>universe_weak!E4</f>
        <v>67.914901733398438</v>
      </c>
      <c r="F4" s="6">
        <f>universe_weak!F4</f>
        <v>16.095462799072269</v>
      </c>
      <c r="G4" s="6">
        <f>universe_weak!G4</f>
        <v>186.22996520996091</v>
      </c>
      <c r="H4" s="36"/>
    </row>
    <row r="5" spans="1:8" x14ac:dyDescent="0.35">
      <c r="A5" s="4" t="str">
        <f>universe_weak!A5</f>
        <v>East</v>
      </c>
      <c r="B5" s="2" t="str">
        <f>LEFT(universe_weak!B5,FIND(")",universe_weak!B5))</f>
        <v>Small (5-19)</v>
      </c>
      <c r="C5" s="6">
        <f>universe_weak!C5</f>
        <v>51.219036102294922</v>
      </c>
      <c r="D5" s="6">
        <f>universe_weak!D5</f>
        <v>113.35402679443359</v>
      </c>
      <c r="E5" s="6">
        <f>universe_weak!E5</f>
        <v>227.56340026855469</v>
      </c>
      <c r="F5" s="6">
        <f>universe_weak!F5</f>
        <v>15.426570892333981</v>
      </c>
      <c r="G5" s="6">
        <f>universe_weak!G5</f>
        <v>409.05645751953131</v>
      </c>
      <c r="H5" s="36"/>
    </row>
    <row r="6" spans="1:8" x14ac:dyDescent="0.35">
      <c r="A6" s="4" t="str">
        <f>universe_weak!A6</f>
        <v>East</v>
      </c>
      <c r="B6" s="2" t="str">
        <f>LEFT(universe_weak!B6,FIND(")",universe_weak!B6))</f>
        <v>Medium (20-99)</v>
      </c>
      <c r="C6" s="6">
        <f>universe_weak!C6</f>
        <v>9.2344675064086914</v>
      </c>
      <c r="D6" s="6">
        <f>universe_weak!D6</f>
        <v>44.312648773193359</v>
      </c>
      <c r="E6" s="6">
        <f>universe_weak!E6</f>
        <v>0</v>
      </c>
      <c r="F6" s="6">
        <f>universe_weak!F6</f>
        <v>6.2459735870361328</v>
      </c>
      <c r="G6" s="6">
        <f>universe_weak!G6</f>
        <v>0</v>
      </c>
      <c r="H6" s="36">
        <f>SUM(C6:G10)</f>
        <v>1704.7689411640167</v>
      </c>
    </row>
    <row r="7" spans="1:8" x14ac:dyDescent="0.35">
      <c r="A7" s="4" t="str">
        <f>universe_weak!A7</f>
        <v>East</v>
      </c>
      <c r="B7" s="2" t="str">
        <f>LEFT(universe_weak!B7,FIND(")",universe_weak!B7))</f>
        <v>Large (100+)</v>
      </c>
      <c r="C7" s="6">
        <f>universe_weak!C7</f>
        <v>2.3451845645904541</v>
      </c>
      <c r="D7" s="6">
        <f>universe_weak!D7</f>
        <v>14.7353458404541</v>
      </c>
      <c r="E7" s="6">
        <f>universe_weak!E7</f>
        <v>0</v>
      </c>
      <c r="F7" s="6">
        <f>universe_weak!F7</f>
        <v>1</v>
      </c>
      <c r="G7" s="6">
        <f>universe_weak!G7</f>
        <v>0</v>
      </c>
      <c r="H7" s="36"/>
    </row>
    <row r="8" spans="1:8" x14ac:dyDescent="0.35">
      <c r="A8" s="4" t="str">
        <f>universe_weak!A8</f>
        <v>East</v>
      </c>
      <c r="B8" s="2" t="str">
        <f>LEFT(universe_weak!B8,FIND(")",universe_weak!B8))</f>
        <v>Medium and Large (20+)</v>
      </c>
      <c r="C8" s="6">
        <f>universe_weak!C8</f>
        <v>0</v>
      </c>
      <c r="D8" s="6">
        <f>universe_weak!D8</f>
        <v>0</v>
      </c>
      <c r="E8" s="6">
        <f>universe_weak!E8</f>
        <v>16.901304244995121</v>
      </c>
      <c r="F8" s="6">
        <f>universe_weak!F8</f>
        <v>0</v>
      </c>
      <c r="G8" s="6">
        <f>universe_weak!G8</f>
        <v>64.656845092773438</v>
      </c>
      <c r="H8" s="36"/>
    </row>
    <row r="9" spans="1:8" x14ac:dyDescent="0.35">
      <c r="A9" s="4" t="str">
        <f>universe_weak!A9</f>
        <v>Center</v>
      </c>
      <c r="B9" s="2" t="str">
        <f>LEFT(universe_weak!B9,FIND(")",universe_weak!B9))</f>
        <v>Small (5-19)</v>
      </c>
      <c r="C9" s="6">
        <f>universe_weak!C9</f>
        <v>127.6825637817383</v>
      </c>
      <c r="D9" s="6">
        <f>universe_weak!D9</f>
        <v>164.45210266113281</v>
      </c>
      <c r="E9" s="6">
        <f>universe_weak!E9</f>
        <v>331.26583862304688</v>
      </c>
      <c r="F9" s="6">
        <f>universe_weak!F9</f>
        <v>46.046581268310547</v>
      </c>
      <c r="G9" s="6">
        <f>universe_weak!G9</f>
        <v>683.2958984375</v>
      </c>
      <c r="H9" s="36"/>
    </row>
    <row r="10" spans="1:8" x14ac:dyDescent="0.35">
      <c r="A10" s="4" t="str">
        <f>universe_weak!A10</f>
        <v>Center</v>
      </c>
      <c r="B10" s="2" t="str">
        <f>LEFT(universe_weak!B10,FIND(")",universe_weak!B10))</f>
        <v>Medium (20-99)</v>
      </c>
      <c r="C10" s="6">
        <f>universe_weak!C10</f>
        <v>22.11765289306641</v>
      </c>
      <c r="D10" s="6">
        <f>universe_weak!D10</f>
        <v>45.739028930664063</v>
      </c>
      <c r="E10" s="6">
        <f>universe_weak!E10</f>
        <v>30.842256546020511</v>
      </c>
      <c r="F10" s="6">
        <f>universe_weak!F10</f>
        <v>0</v>
      </c>
      <c r="G10" s="6">
        <f>universe_weak!G10</f>
        <v>93.895248413085938</v>
      </c>
      <c r="H10" s="36"/>
    </row>
    <row r="11" spans="1:8" x14ac:dyDescent="0.35">
      <c r="A11" s="4" t="str">
        <f>universe_weak!A11</f>
        <v>Center</v>
      </c>
      <c r="B11" s="2" t="str">
        <f>LEFT(universe_weak!B11,FIND(")",universe_weak!B11))</f>
        <v>Large (100+)</v>
      </c>
      <c r="C11" s="6">
        <f>universe_weak!C11</f>
        <v>5.1852688789367676</v>
      </c>
      <c r="D11" s="6">
        <f>universe_weak!D11</f>
        <v>16.167646408081051</v>
      </c>
      <c r="E11" s="6">
        <f>universe_weak!E11</f>
        <v>1.5501672029495239</v>
      </c>
      <c r="F11" s="6">
        <f>universe_weak!F11</f>
        <v>0</v>
      </c>
      <c r="G11" s="6">
        <f>universe_weak!G11</f>
        <v>12.324912071228029</v>
      </c>
      <c r="H11" s="36">
        <f>SUM(C11:G15)</f>
        <v>1992.8126188516617</v>
      </c>
    </row>
    <row r="12" spans="1:8" x14ac:dyDescent="0.35">
      <c r="A12" s="4" t="str">
        <f>universe_weak!A12</f>
        <v>Center</v>
      </c>
      <c r="B12" s="2" t="str">
        <f>LEFT(universe_weak!B12,FIND(")",universe_weak!B12))</f>
        <v>Medium and Large (20+)</v>
      </c>
      <c r="C12" s="6">
        <f>universe_weak!C12</f>
        <v>0</v>
      </c>
      <c r="D12" s="6">
        <f>universe_weak!D12</f>
        <v>0</v>
      </c>
      <c r="E12" s="6">
        <f>universe_weak!E12</f>
        <v>0</v>
      </c>
      <c r="F12" s="6">
        <f>universe_weak!F12</f>
        <v>14.21021938323975</v>
      </c>
      <c r="G12" s="6">
        <f>universe_weak!G12</f>
        <v>0</v>
      </c>
      <c r="H12" s="36"/>
    </row>
    <row r="13" spans="1:8" x14ac:dyDescent="0.35">
      <c r="A13" s="4" t="str">
        <f>universe_weak!A13</f>
        <v>North and West</v>
      </c>
      <c r="B13" s="2" t="str">
        <f>LEFT(universe_weak!B13,FIND(")",universe_weak!B13))</f>
        <v>Small (5-19)</v>
      </c>
      <c r="C13" s="6">
        <f>universe_weak!C13</f>
        <v>113.01255798339839</v>
      </c>
      <c r="D13" s="6">
        <f>universe_weak!D13</f>
        <v>126.2314147949219</v>
      </c>
      <c r="E13" s="6">
        <f>universe_weak!E13</f>
        <v>353.92379760742188</v>
      </c>
      <c r="F13" s="6">
        <f>universe_weak!F13</f>
        <v>61.887367248535163</v>
      </c>
      <c r="G13" s="6">
        <f>universe_weak!G13</f>
        <v>960.7724609375</v>
      </c>
      <c r="H13" s="36"/>
    </row>
    <row r="14" spans="1:8" x14ac:dyDescent="0.35">
      <c r="A14" s="4" t="str">
        <f>universe_weak!A14</f>
        <v>North and West</v>
      </c>
      <c r="B14" s="2" t="str">
        <f>LEFT(universe_weak!B14,FIND(")",universe_weak!B14))</f>
        <v>Medium (20-99)</v>
      </c>
      <c r="C14" s="6">
        <f>universe_weak!C14</f>
        <v>24.798366546630859</v>
      </c>
      <c r="D14" s="6">
        <f>universe_weak!D14</f>
        <v>30.9511604309082</v>
      </c>
      <c r="E14" s="6">
        <f>universe_weak!E14</f>
        <v>0</v>
      </c>
      <c r="F14" s="6">
        <f>universe_weak!F14</f>
        <v>18.009870529174801</v>
      </c>
      <c r="G14" s="6">
        <f>universe_weak!G14</f>
        <v>207.63310241699219</v>
      </c>
      <c r="H14" s="36"/>
    </row>
    <row r="15" spans="1:8" x14ac:dyDescent="0.35">
      <c r="A15" s="4" t="str">
        <f>universe_weak!A15</f>
        <v>North and West</v>
      </c>
      <c r="B15" s="2" t="str">
        <f>LEFT(universe_weak!B15,FIND(")",universe_weak!B15))</f>
        <v>Large (100+)</v>
      </c>
      <c r="C15" s="6">
        <f>universe_weak!C15</f>
        <v>5</v>
      </c>
      <c r="D15" s="6">
        <f>universe_weak!D15</f>
        <v>9.3338441848754883</v>
      </c>
      <c r="E15" s="6">
        <f>universe_weak!E15</f>
        <v>0</v>
      </c>
      <c r="F15" s="6">
        <f>universe_weak!F15</f>
        <v>9.2093935012817383</v>
      </c>
      <c r="G15" s="6">
        <f>universe_weak!G15</f>
        <v>22.611068725585941</v>
      </c>
      <c r="H15" s="36"/>
    </row>
    <row r="16" spans="1:8" x14ac:dyDescent="0.35">
      <c r="A16" s="4" t="str">
        <f>universe_weak!A16</f>
        <v>North and West</v>
      </c>
      <c r="B16" s="2" t="str">
        <f>LEFT(universe_weak!B16,FIND(")",universe_weak!B16))</f>
        <v>Medium and Large (20+)</v>
      </c>
      <c r="C16" s="6">
        <f>universe_weak!C16</f>
        <v>0</v>
      </c>
      <c r="D16" s="6">
        <f>universe_weak!D16</f>
        <v>0</v>
      </c>
      <c r="E16" s="6">
        <f>universe_weak!E16</f>
        <v>30.95382118225098</v>
      </c>
      <c r="F16" s="6">
        <f>universe_weak!F16</f>
        <v>0</v>
      </c>
      <c r="G16" s="6">
        <f>universe_weak!G16</f>
        <v>0</v>
      </c>
      <c r="H16" s="36">
        <f>SUM(C16:G16)</f>
        <v>30.95382118225098</v>
      </c>
    </row>
    <row r="17" spans="1:8" ht="15" thickBot="1" x14ac:dyDescent="0.4">
      <c r="A17" s="5"/>
      <c r="B17" s="5"/>
      <c r="C17" s="7">
        <f t="shared" ref="C17:H17" si="0">SUM(C2:C16)</f>
        <v>628.14550566673279</v>
      </c>
      <c r="D17" s="7">
        <f t="shared" si="0"/>
        <v>1378.3097314834595</v>
      </c>
      <c r="E17" s="7">
        <f t="shared" si="0"/>
        <v>2270.374471783638</v>
      </c>
      <c r="F17" s="7">
        <f t="shared" si="0"/>
        <v>404.90053176879883</v>
      </c>
      <c r="G17" s="7">
        <f t="shared" si="0"/>
        <v>7233.473090171814</v>
      </c>
      <c r="H17" s="7">
        <f t="shared" si="0"/>
        <v>11915.203330874443</v>
      </c>
    </row>
    <row r="18" spans="1:8" ht="15" thickTop="1" x14ac:dyDescent="0.35"/>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18"/>
  <sheetViews>
    <sheetView showGridLines="0" workbookViewId="0">
      <selection sqref="A1:H17"/>
    </sheetView>
  </sheetViews>
  <sheetFormatPr defaultRowHeight="14.5" x14ac:dyDescent="0.35"/>
  <cols>
    <col min="1" max="1" width="18.453125" bestFit="1" customWidth="1"/>
    <col min="2" max="2" width="9.81640625" customWidth="1"/>
    <col min="3" max="3" width="10.54296875" customWidth="1"/>
    <col min="4" max="4" width="12.08984375" customWidth="1"/>
    <col min="5" max="5" width="10.54296875" style="8" customWidth="1"/>
    <col min="6" max="7" width="10.54296875" customWidth="1"/>
  </cols>
  <sheetData>
    <row r="1" spans="1:8" ht="40" thickBot="1" x14ac:dyDescent="0.4">
      <c r="A1" s="3"/>
      <c r="B1" s="3"/>
      <c r="C1" s="1" t="str">
        <f>RIGHT(SUBSTITUTE(universe_median!C1,"_"," "),LEN(SUBSTITUTE(universe_median!C1,"_"," "))-1)</f>
        <v>Food</v>
      </c>
      <c r="D1" s="1" t="str">
        <f>RIGHT(SUBSTITUTE(universe_median!D1,"_"," "),LEN(SUBSTITUTE(universe_median!D1,"_"," "))-1)</f>
        <v>Other Manufacturing</v>
      </c>
      <c r="E1" s="1" t="str">
        <f>RIGHT(SUBSTITUTE(universe_median!E1,"_"," "),LEN(SUBSTITUTE(universe_median!E1,"_"," "))-1)</f>
        <v>Retail</v>
      </c>
      <c r="F1" s="1" t="str">
        <f>RIGHT(SUBSTITUTE(universe_median!F1,"_"," "),LEN(SUBSTITUTE(universe_median!F1,"_"," "))-1)</f>
        <v>Hotels</v>
      </c>
      <c r="G1" s="1" t="str">
        <f>RIGHT(SUBSTITUTE(universe_median!G1,"_"," "),LEN(SUBSTITUTE(universe_median!G1,"_"," "))-1)</f>
        <v>Other Services</v>
      </c>
      <c r="H1" s="1" t="str">
        <f>RIGHT(SUBSTITUTE(universe_median!H1,"_"," "),LEN(SUBSTITUTE(universe_median!H1,"_"," "))-1)</f>
        <v>Grand Total</v>
      </c>
    </row>
    <row r="2" spans="1:8" x14ac:dyDescent="0.35">
      <c r="A2" s="4" t="str">
        <f>universe_median!A2</f>
        <v>Tbilisi</v>
      </c>
      <c r="B2" s="2" t="str">
        <f>LEFT(universe_median!B2,FIND(")",universe_median!B2))</f>
        <v>Small (5-19)</v>
      </c>
      <c r="C2" s="6">
        <f>universe_median!C2</f>
        <v>100.5732421875</v>
      </c>
      <c r="D2" s="6">
        <f>universe_median!D2</f>
        <v>335.85455322265631</v>
      </c>
      <c r="E2" s="6">
        <f>universe_median!E2</f>
        <v>475.59942626953131</v>
      </c>
      <c r="F2" s="6">
        <f>universe_median!F2</f>
        <v>82.462005615234375</v>
      </c>
      <c r="G2" s="6">
        <f>universe_median!G2</f>
        <v>1470.638793945313</v>
      </c>
      <c r="H2" s="36">
        <f>SUM(C2:G5)</f>
        <v>4137.7558650970459</v>
      </c>
    </row>
    <row r="3" spans="1:8" x14ac:dyDescent="0.35">
      <c r="A3" s="4" t="str">
        <f>universe_median!A3</f>
        <v>Tbilisi</v>
      </c>
      <c r="B3" s="2" t="str">
        <f>LEFT(universe_median!B3,FIND(")",universe_median!B3))</f>
        <v>Medium (20-99)</v>
      </c>
      <c r="C3" s="6">
        <f>universe_median!C3</f>
        <v>47.943267822265632</v>
      </c>
      <c r="D3" s="6">
        <f>universe_median!D3</f>
        <v>154.61566162109381</v>
      </c>
      <c r="E3" s="6">
        <f>universe_median!E3</f>
        <v>149.88465881347659</v>
      </c>
      <c r="F3" s="6">
        <f>universe_median!F3</f>
        <v>43.049629211425781</v>
      </c>
      <c r="G3" s="6">
        <f>universe_median!G3</f>
        <v>561.6044921875</v>
      </c>
      <c r="H3" s="36"/>
    </row>
    <row r="4" spans="1:8" x14ac:dyDescent="0.35">
      <c r="A4" s="4" t="str">
        <f>universe_median!A4</f>
        <v>Tbilisi</v>
      </c>
      <c r="B4" s="2" t="str">
        <f>LEFT(universe_median!B4,FIND(")",universe_median!B4))</f>
        <v>Large (100+)</v>
      </c>
      <c r="C4" s="6">
        <f>universe_median!C4</f>
        <v>15.87324237823486</v>
      </c>
      <c r="D4" s="6">
        <f>universe_median!D4</f>
        <v>28.247402191162109</v>
      </c>
      <c r="E4" s="6">
        <f>universe_median!E4</f>
        <v>45.647441864013672</v>
      </c>
      <c r="F4" s="6">
        <f>universe_median!F4</f>
        <v>11.767239570617679</v>
      </c>
      <c r="G4" s="6">
        <f>universe_median!G4</f>
        <v>106.0087356567383</v>
      </c>
      <c r="H4" s="36"/>
    </row>
    <row r="5" spans="1:8" x14ac:dyDescent="0.35">
      <c r="A5" s="4" t="str">
        <f>universe_median!A5</f>
        <v>East</v>
      </c>
      <c r="B5" s="2" t="str">
        <f>LEFT(universe_median!B5,FIND(")",universe_median!B5))</f>
        <v>Small (5-19)</v>
      </c>
      <c r="C5" s="6">
        <f>universe_median!C5</f>
        <v>37.717926025390632</v>
      </c>
      <c r="D5" s="6">
        <f>universe_median!D5</f>
        <v>87.648139953613281</v>
      </c>
      <c r="E5" s="6">
        <f>universe_median!E5</f>
        <v>147.38194274902341</v>
      </c>
      <c r="F5" s="6">
        <f>universe_median!F5</f>
        <v>10.86753463745117</v>
      </c>
      <c r="G5" s="6">
        <f>universe_median!G5</f>
        <v>224.37052917480469</v>
      </c>
      <c r="H5" s="36"/>
    </row>
    <row r="6" spans="1:8" x14ac:dyDescent="0.35">
      <c r="A6" s="4" t="str">
        <f>universe_median!A6</f>
        <v>East</v>
      </c>
      <c r="B6" s="2" t="str">
        <f>LEFT(universe_median!B6,FIND(")",universe_median!B6))</f>
        <v>Medium (20-99)</v>
      </c>
      <c r="C6" s="6">
        <f>universe_median!C6</f>
        <v>9.3712158203125</v>
      </c>
      <c r="D6" s="6">
        <f>universe_median!D6</f>
        <v>46.198860168457031</v>
      </c>
      <c r="E6" s="6">
        <f>universe_median!E6</f>
        <v>0</v>
      </c>
      <c r="F6" s="6">
        <f>universe_median!F6</f>
        <v>5.932797908782959</v>
      </c>
      <c r="G6" s="6">
        <f>universe_median!G6</f>
        <v>0</v>
      </c>
      <c r="H6" s="36">
        <f>SUM(C6:G10)</f>
        <v>1032.5855963230133</v>
      </c>
    </row>
    <row r="7" spans="1:8" x14ac:dyDescent="0.35">
      <c r="A7" s="4" t="str">
        <f>universe_median!A7</f>
        <v>East</v>
      </c>
      <c r="B7" s="2" t="str">
        <f>LEFT(universe_median!B7,FIND(")",universe_median!B7))</f>
        <v>Large (100+)</v>
      </c>
      <c r="C7" s="6">
        <f>universe_median!C7</f>
        <v>2.3926208019256592</v>
      </c>
      <c r="D7" s="6">
        <f>universe_median!D7</f>
        <v>15.785068511962891</v>
      </c>
      <c r="E7" s="6">
        <f>universe_median!E7</f>
        <v>0</v>
      </c>
      <c r="F7" s="6">
        <f>universe_median!F7</f>
        <v>1</v>
      </c>
      <c r="G7" s="6">
        <f>universe_median!G7</f>
        <v>0</v>
      </c>
      <c r="H7" s="36"/>
    </row>
    <row r="8" spans="1:8" x14ac:dyDescent="0.35">
      <c r="A8" s="4" t="str">
        <f>universe_median!A8</f>
        <v>East</v>
      </c>
      <c r="B8" s="2" t="str">
        <f>LEFT(universe_median!B8,FIND(")",universe_median!B8))</f>
        <v>Medium and Large (20+)</v>
      </c>
      <c r="C8" s="6">
        <f>universe_median!C8</f>
        <v>0</v>
      </c>
      <c r="D8" s="6">
        <f>universe_median!D8</f>
        <v>0</v>
      </c>
      <c r="E8" s="6">
        <f>universe_median!E8</f>
        <v>13.42548751831055</v>
      </c>
      <c r="F8" s="6">
        <f>universe_median!F8</f>
        <v>0</v>
      </c>
      <c r="G8" s="6">
        <f>universe_median!G8</f>
        <v>43.497573852539063</v>
      </c>
      <c r="H8" s="36"/>
    </row>
    <row r="9" spans="1:8" x14ac:dyDescent="0.35">
      <c r="A9" s="4" t="str">
        <f>universe_median!A9</f>
        <v>Center</v>
      </c>
      <c r="B9" s="2" t="str">
        <f>LEFT(universe_median!B9,FIND(")",universe_median!B9))</f>
        <v>Small (5-19)</v>
      </c>
      <c r="C9" s="6">
        <f>universe_median!C9</f>
        <v>83.367271423339844</v>
      </c>
      <c r="D9" s="6">
        <f>universe_median!D9</f>
        <v>112.7438201904297</v>
      </c>
      <c r="E9" s="6">
        <f>universe_median!E9</f>
        <v>190.2243347167969</v>
      </c>
      <c r="F9" s="6">
        <f>universe_median!F9</f>
        <v>28.761173248291019</v>
      </c>
      <c r="G9" s="6">
        <f>universe_median!G9</f>
        <v>332.30654907226563</v>
      </c>
      <c r="H9" s="36"/>
    </row>
    <row r="10" spans="1:8" x14ac:dyDescent="0.35">
      <c r="A10" s="4" t="str">
        <f>universe_median!A10</f>
        <v>Center</v>
      </c>
      <c r="B10" s="2" t="str">
        <f>LEFT(universe_median!B10,FIND(")",universe_median!B10))</f>
        <v>Medium (20-99)</v>
      </c>
      <c r="C10" s="6">
        <f>universe_median!C10</f>
        <v>19.848236083984379</v>
      </c>
      <c r="D10" s="6">
        <f>universe_median!D10</f>
        <v>42.280303955078132</v>
      </c>
      <c r="E10" s="6">
        <f>universe_median!E10</f>
        <v>23.879947662353519</v>
      </c>
      <c r="F10" s="6">
        <f>universe_median!F10</f>
        <v>0</v>
      </c>
      <c r="G10" s="6">
        <f>universe_median!G10</f>
        <v>61.570335388183587</v>
      </c>
      <c r="H10" s="36"/>
    </row>
    <row r="11" spans="1:8" x14ac:dyDescent="0.35">
      <c r="A11" s="4" t="str">
        <f>universe_median!A11</f>
        <v>Center</v>
      </c>
      <c r="B11" s="2" t="str">
        <f>LEFT(universe_median!B11,FIND(")",universe_median!B11))</f>
        <v>Large (100+)</v>
      </c>
      <c r="C11" s="6">
        <f>universe_median!C11</f>
        <v>4.6904630661010742</v>
      </c>
      <c r="D11" s="6">
        <f>universe_median!D11</f>
        <v>15.35608959197998</v>
      </c>
      <c r="E11" s="6">
        <f>universe_median!E11</f>
        <v>1.233242273330688</v>
      </c>
      <c r="F11" s="6">
        <f>universe_median!F11</f>
        <v>0</v>
      </c>
      <c r="G11" s="6">
        <f>universe_median!G11</f>
        <v>8.3303413391113281</v>
      </c>
      <c r="H11" s="36">
        <f>SUM(C11:G15)</f>
        <v>910.20706009864807</v>
      </c>
    </row>
    <row r="12" spans="1:8" x14ac:dyDescent="0.35">
      <c r="A12" s="4" t="str">
        <f>universe_median!A12</f>
        <v>Center</v>
      </c>
      <c r="B12" s="2" t="str">
        <f>LEFT(universe_median!B12,FIND(")",universe_median!B12))</f>
        <v>Medium and Large (20+)</v>
      </c>
      <c r="C12" s="6">
        <f>universe_median!C12</f>
        <v>0</v>
      </c>
      <c r="D12" s="6">
        <f>universe_median!D12</f>
        <v>0</v>
      </c>
      <c r="E12" s="6">
        <f>universe_median!E12</f>
        <v>0</v>
      </c>
      <c r="F12" s="6">
        <f>universe_median!F12</f>
        <v>14.01937294006348</v>
      </c>
      <c r="G12" s="6">
        <f>universe_median!G12</f>
        <v>0</v>
      </c>
      <c r="H12" s="36"/>
    </row>
    <row r="13" spans="1:8" x14ac:dyDescent="0.35">
      <c r="A13" s="4" t="str">
        <f>universe_median!A13</f>
        <v>North and West</v>
      </c>
      <c r="B13" s="2" t="str">
        <f>LEFT(universe_median!B13,FIND(")",universe_median!B13))</f>
        <v>Small (5-19)</v>
      </c>
      <c r="C13" s="6">
        <f>universe_median!C13</f>
        <v>57.5560302734375</v>
      </c>
      <c r="D13" s="6">
        <f>universe_median!D13</f>
        <v>67.502662658691406</v>
      </c>
      <c r="E13" s="6">
        <f>universe_median!E13</f>
        <v>158.52555847167969</v>
      </c>
      <c r="F13" s="6">
        <f>universe_median!F13</f>
        <v>30.151668548583981</v>
      </c>
      <c r="G13" s="6">
        <f>universe_median!G13</f>
        <v>364.4608154296875</v>
      </c>
      <c r="H13" s="36"/>
    </row>
    <row r="14" spans="1:8" x14ac:dyDescent="0.35">
      <c r="A14" s="4" t="str">
        <f>universe_median!A14</f>
        <v>North and West</v>
      </c>
      <c r="B14" s="2" t="str">
        <f>LEFT(universe_median!B14,FIND(")",universe_median!B14))</f>
        <v>Medium (20-99)</v>
      </c>
      <c r="C14" s="6">
        <f>universe_median!C14</f>
        <v>17.610830307006839</v>
      </c>
      <c r="D14" s="6">
        <f>universe_median!D14</f>
        <v>22.316608428955082</v>
      </c>
      <c r="E14" s="6">
        <f>universe_median!E14</f>
        <v>0</v>
      </c>
      <c r="F14" s="6">
        <f>universe_median!F14</f>
        <v>12.00235748291016</v>
      </c>
      <c r="G14" s="6">
        <f>universe_median!G14</f>
        <v>106.2000274658203</v>
      </c>
      <c r="H14" s="36"/>
    </row>
    <row r="15" spans="1:8" x14ac:dyDescent="0.35">
      <c r="A15" s="4" t="str">
        <f>universe_median!A15</f>
        <v>North and West</v>
      </c>
      <c r="B15" s="2" t="str">
        <f>LEFT(universe_median!B15,FIND(")",universe_median!B15))</f>
        <v>Large (100+)</v>
      </c>
      <c r="C15" s="6">
        <f>universe_median!C15</f>
        <v>5</v>
      </c>
      <c r="D15" s="6">
        <f>universe_median!D15</f>
        <v>6.9150362014770508</v>
      </c>
      <c r="E15" s="6">
        <f>universe_median!E15</f>
        <v>0</v>
      </c>
      <c r="F15" s="6">
        <f>universe_median!F15</f>
        <v>6.4527988433837891</v>
      </c>
      <c r="G15" s="6">
        <f>universe_median!G15</f>
        <v>11.883156776428221</v>
      </c>
      <c r="H15" s="36"/>
    </row>
    <row r="16" spans="1:8" x14ac:dyDescent="0.35">
      <c r="A16" s="4" t="str">
        <f>universe_median!A16</f>
        <v>North and West</v>
      </c>
      <c r="B16" s="2" t="str">
        <f>LEFT(universe_median!B16,FIND(")",universe_median!B16))</f>
        <v>Medium and Large (20+)</v>
      </c>
      <c r="C16" s="6">
        <f>universe_median!C16</f>
        <v>0</v>
      </c>
      <c r="D16" s="6">
        <f>universe_median!D16</f>
        <v>0</v>
      </c>
      <c r="E16" s="6">
        <f>universe_median!E16</f>
        <v>17.004812240600589</v>
      </c>
      <c r="F16" s="6">
        <f>universe_median!F16</f>
        <v>0</v>
      </c>
      <c r="G16" s="6">
        <f>universe_median!G16</f>
        <v>0</v>
      </c>
      <c r="H16" s="36">
        <f>SUM(C16:G16)</f>
        <v>17.004812240600589</v>
      </c>
    </row>
    <row r="17" spans="1:8" ht="15" thickBot="1" x14ac:dyDescent="0.4">
      <c r="A17" s="5"/>
      <c r="B17" s="5"/>
      <c r="C17" s="7">
        <f t="shared" ref="C17:H17" si="0">SUM(C2:C16)</f>
        <v>401.9443461894989</v>
      </c>
      <c r="D17" s="7">
        <f t="shared" si="0"/>
        <v>935.46420669555675</v>
      </c>
      <c r="E17" s="7">
        <f t="shared" si="0"/>
        <v>1222.806852579117</v>
      </c>
      <c r="F17" s="7">
        <f t="shared" si="0"/>
        <v>246.46657800674438</v>
      </c>
      <c r="G17" s="7">
        <f t="shared" si="0"/>
        <v>3290.8713502883916</v>
      </c>
      <c r="H17" s="7">
        <f t="shared" si="0"/>
        <v>6097.5533337593079</v>
      </c>
    </row>
    <row r="18" spans="1:8" ht="15" thickTop="1" x14ac:dyDescent="0.35"/>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18"/>
  <sheetViews>
    <sheetView showGridLines="0" workbookViewId="0">
      <selection sqref="A1:H17"/>
    </sheetView>
  </sheetViews>
  <sheetFormatPr defaultRowHeight="14.5" x14ac:dyDescent="0.35"/>
  <cols>
    <col min="1" max="1" width="18.453125" bestFit="1" customWidth="1"/>
    <col min="2" max="2" width="9.81640625" customWidth="1"/>
    <col min="3" max="3" width="10.54296875" customWidth="1"/>
    <col min="4" max="4" width="12.08984375" customWidth="1"/>
    <col min="5" max="5" width="10.54296875" style="8" customWidth="1"/>
    <col min="6" max="7" width="10.54296875" customWidth="1"/>
  </cols>
  <sheetData>
    <row r="1" spans="1:8" ht="40" thickBot="1" x14ac:dyDescent="0.4">
      <c r="A1" s="3"/>
      <c r="B1" s="3"/>
      <c r="C1" s="1" t="str">
        <f>RIGHT(SUBSTITUTE(universe_strict!C1,"_"," "),LEN(SUBSTITUTE(universe_strict!C1,"_"," "))-1)</f>
        <v>Food</v>
      </c>
      <c r="D1" s="1" t="str">
        <f>RIGHT(SUBSTITUTE(universe_strict!D1,"_"," "),LEN(SUBSTITUTE(universe_strict!D1,"_"," "))-1)</f>
        <v>Other Manufacturing</v>
      </c>
      <c r="E1" s="1" t="str">
        <f>RIGHT(SUBSTITUTE(universe_strict!E1,"_"," "),LEN(SUBSTITUTE(universe_strict!E1,"_"," "))-1)</f>
        <v>Retail</v>
      </c>
      <c r="F1" s="1" t="str">
        <f>RIGHT(SUBSTITUTE(universe_strict!F1,"_"," "),LEN(SUBSTITUTE(universe_strict!F1,"_"," "))-1)</f>
        <v>Hotels</v>
      </c>
      <c r="G1" s="1" t="str">
        <f>RIGHT(SUBSTITUTE(universe_strict!G1,"_"," "),LEN(SUBSTITUTE(universe_strict!G1,"_"," "))-1)</f>
        <v>Other Services</v>
      </c>
      <c r="H1" s="1" t="str">
        <f>RIGHT(SUBSTITUTE(universe_strict!H1,"_"," "),LEN(SUBSTITUTE(universe_strict!H1,"_"," "))-1)</f>
        <v>Grand Total</v>
      </c>
    </row>
    <row r="2" spans="1:8" x14ac:dyDescent="0.35">
      <c r="A2" s="4" t="str">
        <f>universe_strict!A2</f>
        <v>Tbilisi</v>
      </c>
      <c r="B2" s="2" t="str">
        <f>LEFT(universe_strict!B2,FIND(")",universe_strict!B2))</f>
        <v>Small (5-19)</v>
      </c>
      <c r="C2" s="6">
        <f>universe_strict!C2</f>
        <v>46.064701080322273</v>
      </c>
      <c r="D2" s="6">
        <f>universe_strict!D2</f>
        <v>136.4675598144531</v>
      </c>
      <c r="E2" s="6">
        <f>universe_strict!E2</f>
        <v>157.82078552246091</v>
      </c>
      <c r="F2" s="6">
        <f>universe_strict!F2</f>
        <v>34.030654907226563</v>
      </c>
      <c r="G2" s="6">
        <f>universe_strict!G2</f>
        <v>584.87554931640625</v>
      </c>
      <c r="H2" s="36">
        <f>SUM(C2:G5)</f>
        <v>1623.6220111846924</v>
      </c>
    </row>
    <row r="3" spans="1:8" x14ac:dyDescent="0.35">
      <c r="A3" s="4" t="str">
        <f>universe_strict!A3</f>
        <v>Tbilisi</v>
      </c>
      <c r="B3" s="2" t="str">
        <f>LEFT(universe_strict!B3,FIND(")",universe_strict!B3))</f>
        <v>Medium (20-99)</v>
      </c>
      <c r="C3" s="6">
        <f>universe_strict!C3</f>
        <v>20.148736953735352</v>
      </c>
      <c r="D3" s="6">
        <f>universe_strict!D3</f>
        <v>57.645576477050781</v>
      </c>
      <c r="E3" s="6">
        <f>universe_strict!E3</f>
        <v>45.636734008789063</v>
      </c>
      <c r="F3" s="6">
        <f>universe_strict!F3</f>
        <v>16.301225662231449</v>
      </c>
      <c r="G3" s="6">
        <f>universe_strict!G3</f>
        <v>204.9379577636719</v>
      </c>
      <c r="H3" s="36"/>
    </row>
    <row r="4" spans="1:8" x14ac:dyDescent="0.35">
      <c r="A4" s="4" t="str">
        <f>universe_strict!A4</f>
        <v>Tbilisi</v>
      </c>
      <c r="B4" s="2" t="str">
        <f>LEFT(universe_strict!B4,FIND(")",universe_strict!B4))</f>
        <v>Large (100+)</v>
      </c>
      <c r="C4" s="6">
        <f>universe_strict!C4</f>
        <v>6.6401767730712891</v>
      </c>
      <c r="D4" s="6">
        <f>universe_strict!D4</f>
        <v>17</v>
      </c>
      <c r="E4" s="6">
        <f>universe_strict!E4</f>
        <v>21</v>
      </c>
      <c r="F4" s="6">
        <f>universe_strict!F4</f>
        <v>8</v>
      </c>
      <c r="G4" s="6">
        <f>universe_strict!G4</f>
        <v>38.505893707275391</v>
      </c>
      <c r="H4" s="36"/>
    </row>
    <row r="5" spans="1:8" x14ac:dyDescent="0.35">
      <c r="A5" s="4" t="str">
        <f>universe_strict!A5</f>
        <v>East</v>
      </c>
      <c r="B5" s="2" t="str">
        <f>LEFT(universe_strict!B5,FIND(")",universe_strict!B5))</f>
        <v>Small (5-19)</v>
      </c>
      <c r="C5" s="6">
        <f>universe_strict!C5</f>
        <v>20.035480499267582</v>
      </c>
      <c r="D5" s="6">
        <f>universe_strict!D5</f>
        <v>41.303508758544922</v>
      </c>
      <c r="E5" s="6">
        <f>universe_strict!E5</f>
        <v>56.719631195068359</v>
      </c>
      <c r="F5" s="6">
        <f>universe_strict!F5</f>
        <v>7</v>
      </c>
      <c r="G5" s="6">
        <f>universe_strict!G5</f>
        <v>103.4878387451172</v>
      </c>
      <c r="H5" s="36"/>
    </row>
    <row r="6" spans="1:8" x14ac:dyDescent="0.35">
      <c r="A6" s="4" t="str">
        <f>universe_strict!A6</f>
        <v>East</v>
      </c>
      <c r="B6" s="2" t="str">
        <f>LEFT(universe_strict!B6,FIND(")",universe_strict!B6))</f>
        <v>Medium (20-99)</v>
      </c>
      <c r="C6" s="6">
        <f>universe_strict!C6</f>
        <v>9</v>
      </c>
      <c r="D6" s="6">
        <f>universe_strict!D6</f>
        <v>19.976064682006839</v>
      </c>
      <c r="E6" s="6">
        <f>universe_strict!E6</f>
        <v>0</v>
      </c>
      <c r="F6" s="6">
        <f>universe_strict!F6</f>
        <v>5</v>
      </c>
      <c r="G6" s="6">
        <f>universe_strict!G6</f>
        <v>0</v>
      </c>
      <c r="H6" s="36">
        <f>SUM(C6:G10)</f>
        <v>575.22023725509644</v>
      </c>
    </row>
    <row r="7" spans="1:8" x14ac:dyDescent="0.35">
      <c r="A7" s="4" t="str">
        <f>universe_strict!A7</f>
        <v>East</v>
      </c>
      <c r="B7" s="2" t="str">
        <f>LEFT(universe_strict!B7,FIND(")",universe_strict!B7))</f>
        <v>Large (100+)</v>
      </c>
      <c r="C7" s="6">
        <f>universe_strict!C7</f>
        <v>1.1607909202575679</v>
      </c>
      <c r="D7" s="6">
        <f>universe_strict!D7</f>
        <v>6.7938957214355469</v>
      </c>
      <c r="E7" s="6">
        <f>universe_strict!E7</f>
        <v>0</v>
      </c>
      <c r="F7" s="6">
        <f>universe_strict!F7</f>
        <v>1</v>
      </c>
      <c r="G7" s="6">
        <f>universe_strict!G7</f>
        <v>0</v>
      </c>
      <c r="H7" s="36"/>
    </row>
    <row r="8" spans="1:8" x14ac:dyDescent="0.35">
      <c r="A8" s="4" t="str">
        <f>universe_strict!A8</f>
        <v>East</v>
      </c>
      <c r="B8" s="2" t="str">
        <f>LEFT(universe_strict!B8,FIND(")",universe_strict!B8))</f>
        <v>Medium and Large (20+)</v>
      </c>
      <c r="C8" s="6">
        <f>universe_strict!C8</f>
        <v>0</v>
      </c>
      <c r="D8" s="6">
        <f>universe_strict!D8</f>
        <v>0</v>
      </c>
      <c r="E8" s="6">
        <f>universe_strict!E8</f>
        <v>8</v>
      </c>
      <c r="F8" s="6">
        <f>universe_strict!F8</f>
        <v>0</v>
      </c>
      <c r="G8" s="6">
        <f>universe_strict!G8</f>
        <v>17.22733116149902</v>
      </c>
      <c r="H8" s="36"/>
    </row>
    <row r="9" spans="1:8" x14ac:dyDescent="0.35">
      <c r="A9" s="4" t="str">
        <f>universe_strict!A9</f>
        <v>Center</v>
      </c>
      <c r="B9" s="2" t="str">
        <f>LEFT(universe_strict!B9,FIND(")",universe_strict!B9))</f>
        <v>Small (5-19)</v>
      </c>
      <c r="C9" s="6">
        <f>universe_strict!C9</f>
        <v>55.229095458984382</v>
      </c>
      <c r="D9" s="6">
        <f>universe_strict!D9</f>
        <v>66.260910034179688</v>
      </c>
      <c r="E9" s="6">
        <f>universe_strict!E9</f>
        <v>91.301010131835938</v>
      </c>
      <c r="F9" s="6">
        <f>universe_strict!F9</f>
        <v>20</v>
      </c>
      <c r="G9" s="6">
        <f>universe_strict!G9</f>
        <v>191.15376281738281</v>
      </c>
      <c r="H9" s="36"/>
    </row>
    <row r="10" spans="1:8" x14ac:dyDescent="0.35">
      <c r="A10" s="4" t="str">
        <f>universe_strict!A10</f>
        <v>Center</v>
      </c>
      <c r="B10" s="2" t="str">
        <f>LEFT(universe_strict!B10,FIND(")",universe_strict!B10))</f>
        <v>Medium (20-99)</v>
      </c>
      <c r="C10" s="6">
        <f>universe_strict!C10</f>
        <v>17.303108215332031</v>
      </c>
      <c r="D10" s="6">
        <f>universe_strict!D10</f>
        <v>22.80012321472168</v>
      </c>
      <c r="E10" s="6">
        <f>universe_strict!E10</f>
        <v>10.516647338867189</v>
      </c>
      <c r="F10" s="6">
        <f>universe_strict!F10</f>
        <v>0</v>
      </c>
      <c r="G10" s="6">
        <f>universe_strict!G10</f>
        <v>32.49749755859375</v>
      </c>
      <c r="H10" s="36"/>
    </row>
    <row r="11" spans="1:8" x14ac:dyDescent="0.35">
      <c r="A11" s="4" t="str">
        <f>universe_strict!A11</f>
        <v>Center</v>
      </c>
      <c r="B11" s="2" t="str">
        <f>LEFT(universe_strict!B11,FIND(")",universe_strict!B11))</f>
        <v>Large (100+)</v>
      </c>
      <c r="C11" s="6">
        <f>universe_strict!C11</f>
        <v>3</v>
      </c>
      <c r="D11" s="6">
        <f>universe_strict!D11</f>
        <v>8.2427749633789063</v>
      </c>
      <c r="E11" s="6">
        <f>universe_strict!E11</f>
        <v>1</v>
      </c>
      <c r="F11" s="6">
        <f>universe_strict!F11</f>
        <v>0</v>
      </c>
      <c r="G11" s="6">
        <f>universe_strict!G11</f>
        <v>6</v>
      </c>
      <c r="H11" s="36">
        <f>SUM(C11:G15)</f>
        <v>472.63859891891479</v>
      </c>
    </row>
    <row r="12" spans="1:8" x14ac:dyDescent="0.35">
      <c r="A12" s="4" t="str">
        <f>universe_strict!A12</f>
        <v>Center</v>
      </c>
      <c r="B12" s="2" t="str">
        <f>LEFT(universe_strict!B12,FIND(")",universe_strict!B12))</f>
        <v>Medium and Large (20+)</v>
      </c>
      <c r="C12" s="6">
        <f>universe_strict!C12</f>
        <v>0</v>
      </c>
      <c r="D12" s="6">
        <f>universe_strict!D12</f>
        <v>0</v>
      </c>
      <c r="E12" s="6">
        <f>universe_strict!E12</f>
        <v>0</v>
      </c>
      <c r="F12" s="6">
        <f>universe_strict!F12</f>
        <v>14</v>
      </c>
      <c r="G12" s="6">
        <f>universe_strict!G12</f>
        <v>0</v>
      </c>
      <c r="H12" s="36"/>
    </row>
    <row r="13" spans="1:8" x14ac:dyDescent="0.35">
      <c r="A13" s="4" t="str">
        <f>universe_strict!A13</f>
        <v>North and West</v>
      </c>
      <c r="B13" s="2" t="str">
        <f>LEFT(universe_strict!B13,FIND(")",universe_strict!B13))</f>
        <v>Small (5-19)</v>
      </c>
      <c r="C13" s="6">
        <f>universe_strict!C13</f>
        <v>33.646472930908203</v>
      </c>
      <c r="D13" s="6">
        <f>universe_strict!D13</f>
        <v>35.007572174072273</v>
      </c>
      <c r="E13" s="6">
        <f>universe_strict!E13</f>
        <v>67.47882080078125</v>
      </c>
      <c r="F13" s="6">
        <f>universe_strict!F13</f>
        <v>16.03513145446777</v>
      </c>
      <c r="G13" s="6">
        <f>universe_strict!G13</f>
        <v>184.99977111816409</v>
      </c>
      <c r="H13" s="36"/>
    </row>
    <row r="14" spans="1:8" x14ac:dyDescent="0.35">
      <c r="A14" s="4" t="str">
        <f>universe_strict!A14</f>
        <v>North and West</v>
      </c>
      <c r="B14" s="2" t="str">
        <f>LEFT(universe_strict!B14,FIND(")",universe_strict!B14))</f>
        <v>Medium (20-99)</v>
      </c>
      <c r="C14" s="6">
        <f>universe_strict!C14</f>
        <v>13.568281173706049</v>
      </c>
      <c r="D14" s="6">
        <f>universe_strict!D14</f>
        <v>10.666696548461911</v>
      </c>
      <c r="E14" s="6">
        <f>universe_strict!E14</f>
        <v>0</v>
      </c>
      <c r="F14" s="6">
        <f>universe_strict!F14</f>
        <v>10</v>
      </c>
      <c r="G14" s="6">
        <f>universe_strict!G14</f>
        <v>49.462882995605469</v>
      </c>
      <c r="H14" s="36"/>
    </row>
    <row r="15" spans="1:8" x14ac:dyDescent="0.35">
      <c r="A15" s="4" t="str">
        <f>universe_strict!A15</f>
        <v>North and West</v>
      </c>
      <c r="B15" s="2" t="str">
        <f>LEFT(universe_strict!B15,FIND(")",universe_strict!B15))</f>
        <v>Large (100+)</v>
      </c>
      <c r="C15" s="6">
        <f>universe_strict!C15</f>
        <v>5</v>
      </c>
      <c r="D15" s="6">
        <f>universe_strict!D15</f>
        <v>5</v>
      </c>
      <c r="E15" s="6">
        <f>universe_strict!E15</f>
        <v>0</v>
      </c>
      <c r="F15" s="6">
        <f>universe_strict!F15</f>
        <v>4</v>
      </c>
      <c r="G15" s="6">
        <f>universe_strict!G15</f>
        <v>5.5301947593688956</v>
      </c>
      <c r="H15" s="36"/>
    </row>
    <row r="16" spans="1:8" x14ac:dyDescent="0.35">
      <c r="A16" s="4" t="str">
        <f>universe_strict!A16</f>
        <v>North and West</v>
      </c>
      <c r="B16" s="2" t="str">
        <f>LEFT(universe_strict!B16,FIND(")",universe_strict!B16))</f>
        <v>Medium and Large (20+)</v>
      </c>
      <c r="C16" s="6">
        <f>universe_strict!C16</f>
        <v>0</v>
      </c>
      <c r="D16" s="6">
        <f>universe_strict!D16</f>
        <v>0</v>
      </c>
      <c r="E16" s="6">
        <f>universe_strict!E16</f>
        <v>8</v>
      </c>
      <c r="F16" s="6">
        <f>universe_strict!F16</f>
        <v>0</v>
      </c>
      <c r="G16" s="6">
        <f>universe_strict!G16</f>
        <v>0</v>
      </c>
      <c r="H16" s="36">
        <f>SUM(C16:G16)</f>
        <v>8</v>
      </c>
    </row>
    <row r="17" spans="1:8" ht="15" thickBot="1" x14ac:dyDescent="0.4">
      <c r="A17" s="5"/>
      <c r="B17" s="5"/>
      <c r="C17" s="7">
        <f t="shared" ref="C17:H17" si="0">SUM(C2:C16)</f>
        <v>230.79684400558472</v>
      </c>
      <c r="D17" s="7">
        <f t="shared" si="0"/>
        <v>427.16468238830566</v>
      </c>
      <c r="E17" s="7">
        <f t="shared" si="0"/>
        <v>467.47362899780273</v>
      </c>
      <c r="F17" s="7">
        <f t="shared" si="0"/>
        <v>135.36701202392578</v>
      </c>
      <c r="G17" s="7">
        <f t="shared" si="0"/>
        <v>1418.6786799430847</v>
      </c>
      <c r="H17" s="7">
        <f t="shared" si="0"/>
        <v>2679.4808473587036</v>
      </c>
    </row>
    <row r="18" spans="1:8" ht="15" thickTop="1" x14ac:dyDescent="0.35"/>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G20"/>
  <sheetViews>
    <sheetView showGridLines="0" tabSelected="1" workbookViewId="0">
      <selection activeCell="I6" sqref="I6"/>
    </sheetView>
  </sheetViews>
  <sheetFormatPr defaultColWidth="9.1796875" defaultRowHeight="15.5" x14ac:dyDescent="0.35"/>
  <cols>
    <col min="1" max="1" width="6.1796875" style="16" customWidth="1"/>
    <col min="2" max="2" width="7.453125" style="16" bestFit="1" customWidth="1"/>
    <col min="3" max="3" width="35.1796875" style="16" customWidth="1"/>
    <col min="4" max="4" width="11.7265625" style="16" customWidth="1"/>
    <col min="5" max="5" width="12.1796875" style="16" customWidth="1"/>
    <col min="6" max="7" width="11.1796875" style="16" customWidth="1"/>
    <col min="8" max="16384" width="9.1796875" style="16"/>
  </cols>
  <sheetData>
    <row r="1" spans="2:7" ht="16" thickBot="1" x14ac:dyDescent="0.4">
      <c r="B1" s="27"/>
      <c r="C1" s="27"/>
      <c r="D1" s="27"/>
      <c r="E1" s="27"/>
      <c r="F1" s="27"/>
      <c r="G1" s="27"/>
    </row>
    <row r="2" spans="2:7" ht="31" thickTop="1" x14ac:dyDescent="0.35">
      <c r="B2" s="28"/>
      <c r="C2" s="28" t="s">
        <v>40</v>
      </c>
      <c r="D2" s="29" t="s">
        <v>35</v>
      </c>
      <c r="E2" s="29" t="s">
        <v>36</v>
      </c>
      <c r="F2" s="29" t="s">
        <v>37</v>
      </c>
      <c r="G2" s="29" t="s">
        <v>38</v>
      </c>
    </row>
    <row r="3" spans="2:7" x14ac:dyDescent="0.35">
      <c r="B3" s="17" t="s">
        <v>16</v>
      </c>
      <c r="C3" s="17" t="s">
        <v>15</v>
      </c>
      <c r="D3" s="19">
        <f>VLOOKUP($C3,'item response'!$C:$G,2,FALSE)</f>
        <v>0.93767702579498291</v>
      </c>
      <c r="E3" s="19">
        <f>VLOOKUP($C3,'item response'!$C:$G,3,FALSE)</f>
        <v>1</v>
      </c>
      <c r="F3" s="19">
        <f>VLOOKUP($C3,'item response'!$C:$G,4,FALSE)</f>
        <v>0.85552406311035156</v>
      </c>
      <c r="G3" s="19">
        <f>VLOOKUP($C3,'item response'!$C:$G,5,FALSE)</f>
        <v>0.579365074634552</v>
      </c>
    </row>
    <row r="4" spans="2:7" x14ac:dyDescent="0.35">
      <c r="B4" s="17"/>
      <c r="C4" s="17" t="s">
        <v>16</v>
      </c>
      <c r="D4" s="19">
        <f>VLOOKUP($C4,'item response'!$C:$G,2,FALSE)</f>
        <v>0.97071129083633423</v>
      </c>
      <c r="E4" s="19">
        <f>VLOOKUP($C4,'item response'!$C:$G,3,FALSE)</f>
        <v>1</v>
      </c>
      <c r="F4" s="19">
        <f>VLOOKUP($C4,'item response'!$C:$G,4,FALSE)</f>
        <v>0.89121341705322266</v>
      </c>
      <c r="G4" s="19">
        <f>VLOOKUP($C4,'item response'!$C:$G,5,FALSE)</f>
        <v>0.6875</v>
      </c>
    </row>
    <row r="5" spans="2:7" x14ac:dyDescent="0.35">
      <c r="B5" s="17" t="s">
        <v>10</v>
      </c>
      <c r="C5" s="17" t="s">
        <v>5</v>
      </c>
      <c r="D5" s="19">
        <f>VLOOKUP($C5,'item response'!$C:$G,2,FALSE)</f>
        <v>0.95167285203933716</v>
      </c>
      <c r="E5" s="19">
        <f>VLOOKUP($C5,'item response'!$C:$G,3,FALSE)</f>
        <v>1</v>
      </c>
      <c r="F5" s="19">
        <f>VLOOKUP($C5,'item response'!$C:$G,4,FALSE)</f>
        <v>0.8847583532333374</v>
      </c>
      <c r="G5" s="19">
        <f>VLOOKUP($C5,'item response'!$C:$G,5,FALSE)</f>
        <v>0.60465115308761597</v>
      </c>
    </row>
    <row r="6" spans="2:7" x14ac:dyDescent="0.35">
      <c r="B6" s="17"/>
      <c r="C6" s="17" t="s">
        <v>6</v>
      </c>
      <c r="D6" s="19">
        <f>VLOOKUP($C6,'item response'!$C:$G,2,FALSE)</f>
        <v>0.94339621067047119</v>
      </c>
      <c r="E6" s="19">
        <f>VLOOKUP($C6,'item response'!$C:$G,3,FALSE)</f>
        <v>1</v>
      </c>
      <c r="F6" s="19">
        <f>VLOOKUP($C6,'item response'!$C:$G,4,FALSE)</f>
        <v>0.86320751905441284</v>
      </c>
      <c r="G6" s="19">
        <f>VLOOKUP($C6,'item response'!$C:$G,5,FALSE)</f>
        <v>0.66666668653488159</v>
      </c>
    </row>
    <row r="7" spans="2:7" x14ac:dyDescent="0.35">
      <c r="B7" s="17"/>
      <c r="C7" s="17" t="s">
        <v>39</v>
      </c>
      <c r="D7" s="19">
        <f>VLOOKUP($C7,'item response'!$C:$G,2,FALSE)</f>
        <v>0.96396398544311523</v>
      </c>
      <c r="E7" s="19">
        <f>VLOOKUP($C7,'item response'!$C:$G,3,FALSE)</f>
        <v>1</v>
      </c>
      <c r="F7" s="19">
        <f>VLOOKUP($C7,'item response'!$C:$G,4,FALSE)</f>
        <v>0.8468468189239502</v>
      </c>
      <c r="G7" s="19">
        <f>VLOOKUP($C7,'item response'!$C:$G,5,FALSE)</f>
        <v>0.56756758689880371</v>
      </c>
    </row>
    <row r="8" spans="2:7" x14ac:dyDescent="0.35">
      <c r="B8" s="17" t="s">
        <v>8</v>
      </c>
      <c r="C8" s="17" t="s">
        <v>42</v>
      </c>
      <c r="D8" s="19">
        <f>VLOOKUP($C8,'item response'!$C:$G,2,FALSE)</f>
        <v>0.91703057289123535</v>
      </c>
      <c r="E8" s="19">
        <f>VLOOKUP($C8,'item response'!$C:$G,3,FALSE)</f>
        <v>1</v>
      </c>
      <c r="F8" s="19">
        <f>VLOOKUP($C8,'item response'!$C:$G,4,FALSE)</f>
        <v>0.76855897903442383</v>
      </c>
      <c r="G8" s="19">
        <f>VLOOKUP($C8,'item response'!$C:$G,5,FALSE)</f>
        <v>0.39436620473861689</v>
      </c>
    </row>
    <row r="9" spans="2:7" x14ac:dyDescent="0.35">
      <c r="B9" s="17"/>
      <c r="C9" s="17" t="s">
        <v>43</v>
      </c>
      <c r="D9" s="19">
        <f>VLOOKUP($C9,'item response'!$C:$G,2,FALSE)</f>
        <v>0.97247707843780518</v>
      </c>
      <c r="E9" s="19">
        <f>VLOOKUP($C9,'item response'!$C:$G,3,FALSE)</f>
        <v>1</v>
      </c>
      <c r="F9" s="19">
        <f>VLOOKUP($C9,'item response'!$C:$G,4,FALSE)</f>
        <v>0.94495415687561035</v>
      </c>
      <c r="G9" s="19">
        <f>VLOOKUP($C9,'item response'!$C:$G,5,FALSE)</f>
        <v>0.79245281219482422</v>
      </c>
    </row>
    <row r="10" spans="2:7" x14ac:dyDescent="0.35">
      <c r="B10" s="17"/>
      <c r="C10" s="17" t="s">
        <v>44</v>
      </c>
      <c r="D10" s="19">
        <f>VLOOKUP($C10,'item response'!$C:$G,2,FALSE)</f>
        <v>0.97600001096725464</v>
      </c>
      <c r="E10" s="19">
        <f>VLOOKUP($C10,'item response'!$C:$G,3,FALSE)</f>
        <v>1</v>
      </c>
      <c r="F10" s="19">
        <f>VLOOKUP($C10,'item response'!$C:$G,4,FALSE)</f>
        <v>0.92000001668930054</v>
      </c>
      <c r="G10" s="19">
        <f>VLOOKUP($C10,'item response'!$C:$G,5,FALSE)</f>
        <v>0.69999998807907104</v>
      </c>
    </row>
    <row r="11" spans="2:7" x14ac:dyDescent="0.35">
      <c r="B11" s="17"/>
      <c r="C11" s="17" t="s">
        <v>45</v>
      </c>
      <c r="D11" s="19">
        <f>VLOOKUP($C11,'item response'!$C:$G,2,FALSE)</f>
        <v>0.96899223327636719</v>
      </c>
      <c r="E11" s="19">
        <f>VLOOKUP($C11,'item response'!$C:$G,3,FALSE)</f>
        <v>1</v>
      </c>
      <c r="F11" s="19">
        <f>VLOOKUP($C11,'item response'!$C:$G,4,FALSE)</f>
        <v>0.93798446655273438</v>
      </c>
      <c r="G11" s="19">
        <f>VLOOKUP($C11,'item response'!$C:$G,5,FALSE)</f>
        <v>0.70833331346511841</v>
      </c>
    </row>
    <row r="12" spans="2:7" x14ac:dyDescent="0.35">
      <c r="B12" s="17" t="s">
        <v>9</v>
      </c>
      <c r="C12" s="17" t="s">
        <v>11</v>
      </c>
      <c r="D12" s="19">
        <f>VLOOKUP($C12,'item response'!$C:$G,2,FALSE)</f>
        <v>0.98019802570343018</v>
      </c>
      <c r="E12" s="19">
        <f>VLOOKUP($C12,'item response'!$C:$G,3,FALSE)</f>
        <v>1</v>
      </c>
      <c r="F12" s="19">
        <f>VLOOKUP($C12,'item response'!$C:$G,4,FALSE)</f>
        <v>0.87128710746765137</v>
      </c>
      <c r="G12" s="19">
        <f>VLOOKUP($C12,'item response'!$C:$G,5,FALSE)</f>
        <v>0.6336633563041687</v>
      </c>
    </row>
    <row r="13" spans="2:7" x14ac:dyDescent="0.35">
      <c r="B13" s="17"/>
      <c r="C13" s="17" t="s">
        <v>12</v>
      </c>
      <c r="D13" s="19">
        <f>VLOOKUP($C13,'item response'!$C:$G,2,FALSE)</f>
        <v>0.96721309423446655</v>
      </c>
      <c r="E13" s="19">
        <f>VLOOKUP($C13,'item response'!$C:$G,3,FALSE)</f>
        <v>1</v>
      </c>
      <c r="F13" s="19">
        <f>VLOOKUP($C13,'item response'!$C:$G,4,FALSE)</f>
        <v>0.86885243654251099</v>
      </c>
      <c r="G13" s="19">
        <f>VLOOKUP($C13,'item response'!$C:$G,5,FALSE)</f>
        <v>0.625</v>
      </c>
    </row>
    <row r="14" spans="2:7" x14ac:dyDescent="0.35">
      <c r="B14" s="17"/>
      <c r="C14" s="17" t="s">
        <v>13</v>
      </c>
      <c r="D14" s="19">
        <f>VLOOKUP($C14,'item response'!$C:$G,2,FALSE)</f>
        <v>0.95689654350280762</v>
      </c>
      <c r="E14" s="19">
        <f>VLOOKUP($C14,'item response'!$C:$G,3,FALSE)</f>
        <v>1</v>
      </c>
      <c r="F14" s="19">
        <f>VLOOKUP($C14,'item response'!$C:$G,4,FALSE)</f>
        <v>0.88793104887008667</v>
      </c>
      <c r="G14" s="19">
        <f>VLOOKUP($C14,'item response'!$C:$G,5,FALSE)</f>
        <v>0</v>
      </c>
    </row>
    <row r="15" spans="2:7" x14ac:dyDescent="0.35">
      <c r="B15" s="17"/>
      <c r="C15" s="17" t="s">
        <v>14</v>
      </c>
      <c r="D15" s="19">
        <f>VLOOKUP($C15,'item response'!$C:$G,2,FALSE)</f>
        <v>0.94949495792388916</v>
      </c>
      <c r="E15" s="19">
        <f>VLOOKUP($C15,'item response'!$C:$G,3,FALSE)</f>
        <v>1</v>
      </c>
      <c r="F15" s="19">
        <f>VLOOKUP($C15,'item response'!$C:$G,4,FALSE)</f>
        <v>0.8888888955116272</v>
      </c>
      <c r="G15" s="19">
        <f>VLOOKUP($C15,'item response'!$C:$G,5,FALSE)</f>
        <v>0</v>
      </c>
    </row>
    <row r="16" spans="2:7" x14ac:dyDescent="0.35">
      <c r="B16" s="17"/>
      <c r="C16" s="17" t="s">
        <v>0</v>
      </c>
      <c r="D16" s="19">
        <f>VLOOKUP($C16,'item response'!$C:$G,2,FALSE)</f>
        <v>0.91558444499969482</v>
      </c>
      <c r="E16" s="19">
        <f>VLOOKUP($C16,'item response'!$C:$G,3,FALSE)</f>
        <v>1</v>
      </c>
      <c r="F16" s="19">
        <f>VLOOKUP($C16,'item response'!$C:$G,4,FALSE)</f>
        <v>0.84415584802627563</v>
      </c>
      <c r="G16" s="19">
        <f>VLOOKUP($C16,'item response'!$C:$G,5,FALSE)</f>
        <v>0</v>
      </c>
    </row>
    <row r="17" spans="2:7" ht="16" thickBot="1" x14ac:dyDescent="0.4">
      <c r="B17" s="18" t="s">
        <v>19</v>
      </c>
      <c r="C17" s="18" t="s">
        <v>54</v>
      </c>
      <c r="D17" s="20">
        <f>VLOOKUP($C17,'item response'!$C:$G,2,FALSE)</f>
        <v>0.95101350545883179</v>
      </c>
      <c r="E17" s="20">
        <f>VLOOKUP($C17,'item response'!$C:$G,3,FALSE)</f>
        <v>1</v>
      </c>
      <c r="F17" s="20">
        <f>VLOOKUP($C17,'item response'!$C:$G,4,FALSE)</f>
        <v>0.86993241310119629</v>
      </c>
      <c r="G17" s="20">
        <f>VLOOKUP($C17,'item response'!$C:$G,5,FALSE)</f>
        <v>0.62612611055374146</v>
      </c>
    </row>
    <row r="18" spans="2:7" ht="16.5" customHeight="1" thickTop="1" x14ac:dyDescent="0.35">
      <c r="B18" s="31" t="s">
        <v>41</v>
      </c>
      <c r="C18" s="31"/>
      <c r="D18" s="31"/>
      <c r="E18" s="31"/>
      <c r="F18" s="31"/>
      <c r="G18" s="31"/>
    </row>
    <row r="19" spans="2:7" ht="12.75" customHeight="1" x14ac:dyDescent="0.35">
      <c r="B19" s="32"/>
      <c r="C19" s="32"/>
      <c r="D19" s="32"/>
      <c r="E19" s="32"/>
      <c r="F19" s="32"/>
      <c r="G19" s="32"/>
    </row>
    <row r="20" spans="2:7" x14ac:dyDescent="0.35">
      <c r="B20" s="32"/>
      <c r="C20" s="32"/>
      <c r="D20" s="32"/>
      <c r="E20" s="32"/>
      <c r="F20" s="32"/>
      <c r="G20" s="32"/>
    </row>
  </sheetData>
  <mergeCells count="1">
    <mergeCell ref="B18:G20"/>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H13"/>
  <sheetViews>
    <sheetView workbookViewId="0">
      <selection activeCell="B5" sqref="B5"/>
    </sheetView>
  </sheetViews>
  <sheetFormatPr defaultRowHeight="14.5" x14ac:dyDescent="0.35"/>
  <cols>
    <col min="2" max="2" width="12.26953125" customWidth="1"/>
  </cols>
  <sheetData>
    <row r="1" spans="1:8" x14ac:dyDescent="0.35">
      <c r="A1" t="s">
        <v>47</v>
      </c>
      <c r="B1" t="s">
        <v>48</v>
      </c>
      <c r="C1" t="s">
        <v>49</v>
      </c>
      <c r="D1" t="s">
        <v>50</v>
      </c>
      <c r="E1" t="s">
        <v>51</v>
      </c>
      <c r="F1" t="s">
        <v>52</v>
      </c>
      <c r="G1" t="s">
        <v>53</v>
      </c>
      <c r="H1" t="s">
        <v>18</v>
      </c>
    </row>
    <row r="2" spans="1:8" x14ac:dyDescent="0.35">
      <c r="A2" t="s">
        <v>70</v>
      </c>
      <c r="B2" t="s">
        <v>67</v>
      </c>
      <c r="C2" s="10">
        <v>209</v>
      </c>
      <c r="D2" s="10">
        <v>670</v>
      </c>
      <c r="E2" s="10">
        <v>1074</v>
      </c>
      <c r="F2" s="10">
        <v>183</v>
      </c>
      <c r="G2" s="10">
        <v>3699</v>
      </c>
    </row>
    <row r="3" spans="1:8" x14ac:dyDescent="0.35">
      <c r="A3" t="s">
        <v>70</v>
      </c>
      <c r="B3" t="s">
        <v>68</v>
      </c>
      <c r="C3" s="10">
        <v>73</v>
      </c>
      <c r="D3" s="10">
        <v>226</v>
      </c>
      <c r="E3" s="10">
        <v>248</v>
      </c>
      <c r="F3" s="10">
        <v>70</v>
      </c>
      <c r="G3" s="10">
        <v>1035</v>
      </c>
    </row>
    <row r="4" spans="1:8" x14ac:dyDescent="0.35">
      <c r="A4" t="s">
        <v>70</v>
      </c>
      <c r="B4" s="9" t="s">
        <v>39</v>
      </c>
      <c r="C4" s="10">
        <v>24</v>
      </c>
      <c r="D4" s="10">
        <v>41</v>
      </c>
      <c r="E4" s="10">
        <v>75</v>
      </c>
      <c r="F4" s="10">
        <v>19</v>
      </c>
      <c r="G4" s="10">
        <v>194</v>
      </c>
    </row>
    <row r="5" spans="1:8" x14ac:dyDescent="0.35">
      <c r="A5" t="s">
        <v>71</v>
      </c>
      <c r="B5" t="s">
        <v>67</v>
      </c>
      <c r="C5" s="10">
        <v>65</v>
      </c>
      <c r="D5" s="10">
        <v>145</v>
      </c>
      <c r="E5" s="10">
        <v>276</v>
      </c>
      <c r="F5" s="10">
        <v>20</v>
      </c>
      <c r="G5" s="10">
        <v>468</v>
      </c>
    </row>
    <row r="6" spans="1:8" x14ac:dyDescent="0.35">
      <c r="A6" t="s">
        <v>71</v>
      </c>
      <c r="B6" t="s">
        <v>68</v>
      </c>
      <c r="C6" s="10">
        <v>11</v>
      </c>
      <c r="D6" s="10">
        <v>56</v>
      </c>
      <c r="E6" s="10">
        <v>20</v>
      </c>
      <c r="F6" s="10">
        <v>8</v>
      </c>
      <c r="G6" s="10">
        <v>78</v>
      </c>
    </row>
    <row r="7" spans="1:8" x14ac:dyDescent="0.35">
      <c r="A7" t="s">
        <v>71</v>
      </c>
      <c r="B7" t="s">
        <v>39</v>
      </c>
      <c r="C7" s="10">
        <v>3</v>
      </c>
      <c r="D7" s="10">
        <v>19</v>
      </c>
      <c r="E7" s="10">
        <v>3</v>
      </c>
      <c r="F7" s="10">
        <v>1</v>
      </c>
      <c r="G7" s="10">
        <v>5</v>
      </c>
    </row>
    <row r="8" spans="1:8" x14ac:dyDescent="0.35">
      <c r="A8" t="s">
        <v>72</v>
      </c>
      <c r="B8" t="s">
        <v>67</v>
      </c>
      <c r="C8" s="10">
        <v>171</v>
      </c>
      <c r="D8" s="10">
        <v>222</v>
      </c>
      <c r="E8" s="10">
        <v>424</v>
      </c>
      <c r="F8" s="10">
        <v>63</v>
      </c>
      <c r="G8" s="10">
        <v>825</v>
      </c>
    </row>
    <row r="9" spans="1:8" x14ac:dyDescent="0.35">
      <c r="A9" t="s">
        <v>72</v>
      </c>
      <c r="B9" t="s">
        <v>68</v>
      </c>
      <c r="C9" s="10">
        <v>28</v>
      </c>
      <c r="D9" s="10">
        <v>61</v>
      </c>
      <c r="E9" s="10">
        <v>39</v>
      </c>
      <c r="F9" s="10">
        <v>15</v>
      </c>
      <c r="G9" s="10">
        <v>112</v>
      </c>
    </row>
    <row r="10" spans="1:8" x14ac:dyDescent="0.35">
      <c r="A10" t="s">
        <v>72</v>
      </c>
      <c r="B10" t="s">
        <v>39</v>
      </c>
      <c r="C10" s="10">
        <v>7</v>
      </c>
      <c r="D10" s="10">
        <v>22</v>
      </c>
      <c r="E10" s="10">
        <v>2</v>
      </c>
      <c r="F10" s="10">
        <v>4</v>
      </c>
      <c r="G10" s="10">
        <v>15</v>
      </c>
    </row>
    <row r="11" spans="1:8" x14ac:dyDescent="0.35">
      <c r="A11" t="s">
        <v>73</v>
      </c>
      <c r="B11" t="s">
        <v>67</v>
      </c>
      <c r="C11" s="10">
        <v>143</v>
      </c>
      <c r="D11" s="10">
        <v>161</v>
      </c>
      <c r="E11" s="10">
        <v>428</v>
      </c>
      <c r="F11" s="10">
        <v>80</v>
      </c>
      <c r="G11" s="10">
        <v>1096</v>
      </c>
    </row>
    <row r="12" spans="1:8" x14ac:dyDescent="0.35">
      <c r="A12" t="s">
        <v>73</v>
      </c>
      <c r="B12" t="s">
        <v>68</v>
      </c>
      <c r="C12" s="10">
        <v>31</v>
      </c>
      <c r="D12" s="10">
        <v>39</v>
      </c>
      <c r="E12" s="10">
        <v>37</v>
      </c>
      <c r="F12" s="10">
        <v>23</v>
      </c>
      <c r="G12" s="10">
        <v>234</v>
      </c>
    </row>
    <row r="13" spans="1:8" x14ac:dyDescent="0.35">
      <c r="A13" t="s">
        <v>73</v>
      </c>
      <c r="B13" t="s">
        <v>39</v>
      </c>
      <c r="C13" s="10">
        <v>4</v>
      </c>
      <c r="D13" s="10">
        <v>12</v>
      </c>
      <c r="E13" s="10">
        <v>5</v>
      </c>
      <c r="F13" s="10">
        <v>12</v>
      </c>
      <c r="G13" s="10">
        <v>26</v>
      </c>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13"/>
  <sheetViews>
    <sheetView workbookViewId="0">
      <selection activeCell="B5" sqref="B5"/>
    </sheetView>
  </sheetViews>
  <sheetFormatPr defaultRowHeight="14.5" x14ac:dyDescent="0.35"/>
  <cols>
    <col min="1" max="1" width="20.81640625" customWidth="1"/>
  </cols>
  <sheetData>
    <row r="1" spans="1:8" x14ac:dyDescent="0.35">
      <c r="A1" t="s">
        <v>47</v>
      </c>
      <c r="B1" t="s">
        <v>48</v>
      </c>
      <c r="C1" t="s">
        <v>49</v>
      </c>
      <c r="D1" t="s">
        <v>50</v>
      </c>
      <c r="E1" t="s">
        <v>51</v>
      </c>
      <c r="F1" t="s">
        <v>52</v>
      </c>
      <c r="G1" t="s">
        <v>53</v>
      </c>
      <c r="H1" t="s">
        <v>18</v>
      </c>
    </row>
    <row r="2" spans="1:8" x14ac:dyDescent="0.35">
      <c r="A2" t="s">
        <v>70</v>
      </c>
      <c r="B2" t="s">
        <v>67</v>
      </c>
      <c r="C2" s="6">
        <v>214</v>
      </c>
      <c r="D2" s="6">
        <v>680</v>
      </c>
      <c r="E2" s="6">
        <v>1091</v>
      </c>
      <c r="F2" s="6">
        <v>195</v>
      </c>
      <c r="G2" s="6">
        <v>3727</v>
      </c>
    </row>
    <row r="3" spans="1:8" x14ac:dyDescent="0.35">
      <c r="A3" t="s">
        <v>70</v>
      </c>
      <c r="B3" t="s">
        <v>68</v>
      </c>
      <c r="C3" s="6">
        <v>80</v>
      </c>
      <c r="D3" s="6">
        <v>244</v>
      </c>
      <c r="E3" s="6">
        <v>257</v>
      </c>
      <c r="F3" s="6">
        <v>84</v>
      </c>
      <c r="G3" s="6">
        <v>1056</v>
      </c>
    </row>
    <row r="4" spans="1:8" x14ac:dyDescent="0.35">
      <c r="A4" t="s">
        <v>70</v>
      </c>
      <c r="B4" s="9" t="s">
        <v>39</v>
      </c>
      <c r="C4" s="6">
        <v>30</v>
      </c>
      <c r="D4" s="6">
        <v>48</v>
      </c>
      <c r="E4" s="6">
        <v>87</v>
      </c>
      <c r="F4" s="6">
        <v>19</v>
      </c>
      <c r="G4" s="6">
        <v>210</v>
      </c>
    </row>
    <row r="5" spans="1:8" x14ac:dyDescent="0.35">
      <c r="A5" t="s">
        <v>71</v>
      </c>
      <c r="B5" t="s">
        <v>67</v>
      </c>
      <c r="C5" s="6">
        <v>74</v>
      </c>
      <c r="D5" s="6">
        <v>157</v>
      </c>
      <c r="E5" s="6">
        <v>297</v>
      </c>
      <c r="F5" s="6">
        <v>23</v>
      </c>
      <c r="G5" s="6">
        <v>479</v>
      </c>
    </row>
    <row r="6" spans="1:8" x14ac:dyDescent="0.35">
      <c r="A6" t="s">
        <v>71</v>
      </c>
      <c r="B6" t="s">
        <v>68</v>
      </c>
      <c r="C6" s="6">
        <v>17</v>
      </c>
      <c r="D6" s="6">
        <v>72</v>
      </c>
      <c r="E6" s="6">
        <v>24</v>
      </c>
      <c r="F6" s="6">
        <v>13</v>
      </c>
      <c r="G6" s="6">
        <v>89</v>
      </c>
    </row>
    <row r="7" spans="1:8" x14ac:dyDescent="0.35">
      <c r="A7" t="s">
        <v>71</v>
      </c>
      <c r="B7" t="s">
        <v>39</v>
      </c>
      <c r="C7" s="6">
        <v>3</v>
      </c>
      <c r="D7" s="6">
        <v>23</v>
      </c>
      <c r="E7" s="6">
        <v>4</v>
      </c>
      <c r="F7" s="6">
        <v>1</v>
      </c>
      <c r="G7" s="6">
        <v>7</v>
      </c>
    </row>
    <row r="8" spans="1:8" x14ac:dyDescent="0.35">
      <c r="A8" t="s">
        <v>72</v>
      </c>
      <c r="B8" t="s">
        <v>67</v>
      </c>
      <c r="C8" s="6">
        <v>175</v>
      </c>
      <c r="D8" s="6">
        <v>233</v>
      </c>
      <c r="E8" s="6">
        <v>438</v>
      </c>
      <c r="F8" s="6">
        <v>77</v>
      </c>
      <c r="G8" s="6">
        <v>838</v>
      </c>
    </row>
    <row r="9" spans="1:8" x14ac:dyDescent="0.35">
      <c r="A9" t="s">
        <v>72</v>
      </c>
      <c r="B9" t="s">
        <v>68</v>
      </c>
      <c r="C9" s="6">
        <v>39</v>
      </c>
      <c r="D9" s="6">
        <v>68</v>
      </c>
      <c r="E9" s="6">
        <v>43</v>
      </c>
      <c r="F9" s="6">
        <v>29</v>
      </c>
      <c r="G9" s="6">
        <v>123</v>
      </c>
    </row>
    <row r="10" spans="1:8" x14ac:dyDescent="0.35">
      <c r="A10" t="s">
        <v>72</v>
      </c>
      <c r="B10" t="s">
        <v>39</v>
      </c>
      <c r="C10" s="6">
        <v>9</v>
      </c>
      <c r="D10" s="6">
        <v>29</v>
      </c>
      <c r="E10" s="6">
        <v>2</v>
      </c>
      <c r="F10" s="6">
        <v>6</v>
      </c>
      <c r="G10" s="6">
        <v>20</v>
      </c>
    </row>
    <row r="11" spans="1:8" x14ac:dyDescent="0.35">
      <c r="A11" t="s">
        <v>73</v>
      </c>
      <c r="B11" t="s">
        <v>67</v>
      </c>
      <c r="C11" s="6">
        <v>157</v>
      </c>
      <c r="D11" s="6">
        <v>177</v>
      </c>
      <c r="E11" s="6">
        <v>453</v>
      </c>
      <c r="F11" s="6">
        <v>98</v>
      </c>
      <c r="G11" s="6">
        <v>1109</v>
      </c>
    </row>
    <row r="12" spans="1:8" x14ac:dyDescent="0.35">
      <c r="A12" t="s">
        <v>73</v>
      </c>
      <c r="B12" t="s">
        <v>68</v>
      </c>
      <c r="C12" s="6">
        <v>46</v>
      </c>
      <c r="D12" s="6">
        <v>48</v>
      </c>
      <c r="E12" s="6">
        <v>48</v>
      </c>
      <c r="F12" s="6">
        <v>30</v>
      </c>
      <c r="G12" s="6">
        <v>254</v>
      </c>
    </row>
    <row r="13" spans="1:8" x14ac:dyDescent="0.35">
      <c r="A13" t="s">
        <v>73</v>
      </c>
      <c r="B13" t="s">
        <v>39</v>
      </c>
      <c r="C13" s="6">
        <v>8</v>
      </c>
      <c r="D13" s="6">
        <v>17</v>
      </c>
      <c r="E13" s="6">
        <v>7</v>
      </c>
      <c r="F13" s="6">
        <v>15</v>
      </c>
      <c r="G13" s="6">
        <v>36</v>
      </c>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3D24D-CA92-475F-B900-C02B623B537F}">
  <dimension ref="A1:H13"/>
  <sheetViews>
    <sheetView workbookViewId="0">
      <selection activeCell="O29" sqref="O29"/>
    </sheetView>
  </sheetViews>
  <sheetFormatPr defaultRowHeight="14.5" x14ac:dyDescent="0.35"/>
  <sheetData>
    <row r="1" spans="1:8" x14ac:dyDescent="0.35">
      <c r="A1" t="s">
        <v>47</v>
      </c>
      <c r="B1" t="s">
        <v>48</v>
      </c>
      <c r="C1" t="s">
        <v>49</v>
      </c>
      <c r="D1" t="s">
        <v>50</v>
      </c>
      <c r="E1" t="s">
        <v>51</v>
      </c>
      <c r="F1" t="s">
        <v>52</v>
      </c>
      <c r="G1" t="s">
        <v>53</v>
      </c>
      <c r="H1" t="s">
        <v>18</v>
      </c>
    </row>
    <row r="2" spans="1:8" x14ac:dyDescent="0.35">
      <c r="A2" t="s">
        <v>70</v>
      </c>
      <c r="B2" t="s">
        <v>67</v>
      </c>
      <c r="C2" s="6">
        <v>5</v>
      </c>
      <c r="D2" s="6">
        <v>10</v>
      </c>
      <c r="E2" s="6">
        <v>15</v>
      </c>
      <c r="F2" s="6">
        <v>7</v>
      </c>
      <c r="G2" s="6">
        <v>42</v>
      </c>
    </row>
    <row r="3" spans="1:8" x14ac:dyDescent="0.35">
      <c r="A3" t="s">
        <v>70</v>
      </c>
      <c r="B3" t="s">
        <v>68</v>
      </c>
      <c r="C3" s="6">
        <v>5</v>
      </c>
      <c r="D3" s="6">
        <v>5</v>
      </c>
      <c r="E3" s="6">
        <v>5</v>
      </c>
      <c r="F3" s="6">
        <v>5</v>
      </c>
      <c r="G3" s="6">
        <v>13</v>
      </c>
    </row>
    <row r="4" spans="1:8" x14ac:dyDescent="0.35">
      <c r="A4" t="s">
        <v>70</v>
      </c>
      <c r="B4" t="s">
        <v>39</v>
      </c>
      <c r="C4" s="6">
        <v>8</v>
      </c>
      <c r="D4" s="6">
        <v>6</v>
      </c>
      <c r="E4" s="6">
        <v>11</v>
      </c>
      <c r="F4" s="6">
        <v>8</v>
      </c>
      <c r="G4" s="6">
        <v>5</v>
      </c>
    </row>
    <row r="5" spans="1:8" x14ac:dyDescent="0.35">
      <c r="A5" t="s">
        <v>71</v>
      </c>
      <c r="B5" t="s">
        <v>67</v>
      </c>
      <c r="C5" s="6">
        <v>28</v>
      </c>
      <c r="D5" s="6">
        <v>14</v>
      </c>
      <c r="E5" s="6">
        <v>22</v>
      </c>
      <c r="F5" s="6">
        <v>11</v>
      </c>
      <c r="G5" s="6">
        <v>7</v>
      </c>
    </row>
    <row r="6" spans="1:8" x14ac:dyDescent="0.35">
      <c r="A6" t="s">
        <v>71</v>
      </c>
      <c r="B6" t="s">
        <v>68</v>
      </c>
      <c r="C6" s="6">
        <v>9</v>
      </c>
      <c r="D6" s="6">
        <v>17</v>
      </c>
      <c r="E6" s="6">
        <v>10</v>
      </c>
      <c r="F6" s="6">
        <v>8</v>
      </c>
      <c r="G6" s="6">
        <v>5</v>
      </c>
    </row>
    <row r="7" spans="1:8" x14ac:dyDescent="0.35">
      <c r="A7" t="s">
        <v>71</v>
      </c>
      <c r="B7" t="s">
        <v>39</v>
      </c>
      <c r="C7" s="6">
        <v>1</v>
      </c>
      <c r="D7" s="6">
        <v>12</v>
      </c>
      <c r="E7" s="6">
        <v>2</v>
      </c>
      <c r="F7" s="6">
        <v>1</v>
      </c>
      <c r="G7" s="6">
        <v>3</v>
      </c>
    </row>
    <row r="8" spans="1:8" x14ac:dyDescent="0.35">
      <c r="A8" t="s">
        <v>72</v>
      </c>
      <c r="B8" t="s">
        <v>67</v>
      </c>
      <c r="C8" s="6">
        <v>7</v>
      </c>
      <c r="D8" s="6">
        <v>13</v>
      </c>
      <c r="E8" s="6">
        <v>18</v>
      </c>
      <c r="F8" s="6">
        <v>20</v>
      </c>
      <c r="G8" s="6">
        <v>11</v>
      </c>
    </row>
    <row r="9" spans="1:8" x14ac:dyDescent="0.35">
      <c r="A9" t="s">
        <v>72</v>
      </c>
      <c r="B9" t="s">
        <v>68</v>
      </c>
      <c r="C9" s="6">
        <v>13</v>
      </c>
      <c r="D9" s="6">
        <v>8</v>
      </c>
      <c r="E9" s="6">
        <v>7</v>
      </c>
      <c r="F9" s="6">
        <v>18</v>
      </c>
      <c r="G9" s="6">
        <v>5</v>
      </c>
    </row>
    <row r="10" spans="1:8" x14ac:dyDescent="0.35">
      <c r="A10" t="s">
        <v>72</v>
      </c>
      <c r="B10" t="s">
        <v>39</v>
      </c>
      <c r="C10" s="6">
        <v>5</v>
      </c>
      <c r="D10" s="6">
        <v>15</v>
      </c>
      <c r="E10" s="6">
        <v>1</v>
      </c>
      <c r="F10" s="6">
        <v>4</v>
      </c>
      <c r="G10" s="6">
        <v>5</v>
      </c>
    </row>
    <row r="11" spans="1:8" x14ac:dyDescent="0.35">
      <c r="A11" t="s">
        <v>73</v>
      </c>
      <c r="B11" t="s">
        <v>67</v>
      </c>
      <c r="C11" s="6">
        <v>16</v>
      </c>
      <c r="D11" s="6">
        <v>5</v>
      </c>
      <c r="E11" s="6">
        <v>20</v>
      </c>
      <c r="F11" s="6">
        <v>19</v>
      </c>
      <c r="G11" s="6">
        <v>14</v>
      </c>
    </row>
    <row r="12" spans="1:8" x14ac:dyDescent="0.35">
      <c r="A12" t="s">
        <v>73</v>
      </c>
      <c r="B12" t="s">
        <v>68</v>
      </c>
      <c r="C12" s="6">
        <v>17</v>
      </c>
      <c r="D12" s="6">
        <v>5</v>
      </c>
      <c r="E12" s="6">
        <v>5</v>
      </c>
      <c r="F12" s="6">
        <v>11</v>
      </c>
      <c r="G12" s="6">
        <v>5</v>
      </c>
    </row>
    <row r="13" spans="1:8" x14ac:dyDescent="0.35">
      <c r="A13" t="s">
        <v>73</v>
      </c>
      <c r="B13" t="s">
        <v>39</v>
      </c>
      <c r="C13" s="6">
        <v>6</v>
      </c>
      <c r="D13" s="6">
        <v>10</v>
      </c>
      <c r="E13" s="6">
        <v>4</v>
      </c>
      <c r="F13" s="6">
        <v>8</v>
      </c>
      <c r="G13" s="6">
        <v>5</v>
      </c>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16"/>
  <sheetViews>
    <sheetView workbookViewId="0">
      <selection activeCell="D20" sqref="D20"/>
    </sheetView>
  </sheetViews>
  <sheetFormatPr defaultRowHeight="14.5" x14ac:dyDescent="0.35"/>
  <cols>
    <col min="2" max="2" width="16.7265625" customWidth="1"/>
    <col min="3" max="3" width="16.1796875" customWidth="1"/>
    <col min="4" max="4" width="17.7265625" customWidth="1"/>
    <col min="5" max="5" width="20" customWidth="1"/>
  </cols>
  <sheetData>
    <row r="1" spans="1:6" x14ac:dyDescent="0.35">
      <c r="A1" t="s">
        <v>58</v>
      </c>
      <c r="B1" t="s">
        <v>59</v>
      </c>
      <c r="C1" t="s">
        <v>64</v>
      </c>
      <c r="D1" t="s">
        <v>55</v>
      </c>
      <c r="E1" t="s">
        <v>56</v>
      </c>
      <c r="F1" t="s">
        <v>57</v>
      </c>
    </row>
    <row r="2" spans="1:6" x14ac:dyDescent="0.35">
      <c r="A2" t="s">
        <v>79</v>
      </c>
      <c r="B2" t="s">
        <v>60</v>
      </c>
      <c r="C2" t="s">
        <v>65</v>
      </c>
      <c r="D2" s="6">
        <v>0.1954595744609833</v>
      </c>
      <c r="E2" s="6">
        <v>0.39005523920059199</v>
      </c>
      <c r="F2" s="6">
        <v>0.50110739469528198</v>
      </c>
    </row>
    <row r="3" spans="1:6" x14ac:dyDescent="0.35">
      <c r="A3" t="s">
        <v>79</v>
      </c>
      <c r="B3" t="s">
        <v>60</v>
      </c>
      <c r="C3" t="s">
        <v>66</v>
      </c>
      <c r="D3" s="6">
        <v>0.466796875</v>
      </c>
      <c r="E3" s="6">
        <v>0.69075143337249756</v>
      </c>
      <c r="F3" s="6">
        <v>0.67578125</v>
      </c>
    </row>
    <row r="4" spans="1:6" x14ac:dyDescent="0.35">
      <c r="A4" t="s">
        <v>79</v>
      </c>
      <c r="B4" t="s">
        <v>61</v>
      </c>
      <c r="C4" t="s">
        <v>67</v>
      </c>
      <c r="D4" s="6">
        <v>0.2269288897514343</v>
      </c>
      <c r="E4" s="6">
        <v>0.47999998927116388</v>
      </c>
      <c r="F4" s="6">
        <v>0.47276854515075678</v>
      </c>
    </row>
    <row r="5" spans="1:6" x14ac:dyDescent="0.35">
      <c r="A5" t="s">
        <v>79</v>
      </c>
      <c r="B5" t="s">
        <v>61</v>
      </c>
      <c r="C5" t="s">
        <v>68</v>
      </c>
      <c r="D5" s="6">
        <v>0.3140350878238678</v>
      </c>
      <c r="E5" s="6">
        <v>0.50140058994293213</v>
      </c>
      <c r="F5" s="6">
        <v>0.62631577253341675</v>
      </c>
    </row>
    <row r="6" spans="1:6" x14ac:dyDescent="0.35">
      <c r="A6" t="s">
        <v>79</v>
      </c>
      <c r="B6" t="s">
        <v>61</v>
      </c>
      <c r="C6" t="s">
        <v>69</v>
      </c>
      <c r="D6" s="6">
        <v>0.26525822281837458</v>
      </c>
      <c r="E6" s="6">
        <v>0.42007434368133539</v>
      </c>
      <c r="F6" s="6">
        <v>0.63145542144775391</v>
      </c>
    </row>
    <row r="7" spans="1:6" x14ac:dyDescent="0.35">
      <c r="A7" t="s">
        <v>79</v>
      </c>
      <c r="B7" t="s">
        <v>62</v>
      </c>
      <c r="C7" t="s">
        <v>70</v>
      </c>
      <c r="D7" s="6">
        <v>0.21564693748950961</v>
      </c>
      <c r="E7" s="6">
        <v>0.4011194109916687</v>
      </c>
      <c r="F7" s="6">
        <v>0.53761285543441772</v>
      </c>
    </row>
    <row r="8" spans="1:6" x14ac:dyDescent="0.35">
      <c r="A8" t="s">
        <v>79</v>
      </c>
      <c r="B8" t="s">
        <v>62</v>
      </c>
      <c r="C8" t="s">
        <v>71</v>
      </c>
      <c r="D8" s="6">
        <v>0.3020833432674408</v>
      </c>
      <c r="E8" s="6">
        <v>0.49152541160583502</v>
      </c>
      <c r="F8" s="6">
        <v>0.61458331346511841</v>
      </c>
    </row>
    <row r="9" spans="1:6" x14ac:dyDescent="0.35">
      <c r="A9" t="s">
        <v>79</v>
      </c>
      <c r="B9" t="s">
        <v>62</v>
      </c>
      <c r="C9" t="s">
        <v>72</v>
      </c>
      <c r="D9" s="6">
        <v>0.31999999284744263</v>
      </c>
      <c r="E9" s="6">
        <v>0.57918554544448853</v>
      </c>
      <c r="F9" s="6">
        <v>0.55250000953674316</v>
      </c>
    </row>
    <row r="10" spans="1:6" x14ac:dyDescent="0.35">
      <c r="A10" t="s">
        <v>79</v>
      </c>
      <c r="B10" t="s">
        <v>62</v>
      </c>
      <c r="C10" t="s">
        <v>73</v>
      </c>
      <c r="D10" s="6">
        <v>0.2476722598075867</v>
      </c>
      <c r="E10" s="6">
        <v>0.51550388336181641</v>
      </c>
      <c r="F10" s="6">
        <v>0.48044693470001221</v>
      </c>
    </row>
    <row r="11" spans="1:6" x14ac:dyDescent="0.35">
      <c r="A11" t="s">
        <v>79</v>
      </c>
      <c r="B11" t="s">
        <v>63</v>
      </c>
      <c r="C11" t="s">
        <v>74</v>
      </c>
      <c r="D11" s="6">
        <v>0.3046875</v>
      </c>
      <c r="E11" s="6">
        <v>0.53424656391143799</v>
      </c>
      <c r="F11" s="6">
        <v>0.5703125</v>
      </c>
    </row>
    <row r="12" spans="1:6" x14ac:dyDescent="0.35">
      <c r="A12" t="s">
        <v>79</v>
      </c>
      <c r="B12" t="s">
        <v>63</v>
      </c>
      <c r="C12" t="s">
        <v>76</v>
      </c>
      <c r="D12" s="6">
        <v>0.32020998001098627</v>
      </c>
      <c r="E12" s="6">
        <v>0.52586209774017334</v>
      </c>
      <c r="F12" s="6">
        <v>0.60892391204833984</v>
      </c>
    </row>
    <row r="13" spans="1:6" x14ac:dyDescent="0.35">
      <c r="A13" t="s">
        <v>79</v>
      </c>
      <c r="B13" t="s">
        <v>63</v>
      </c>
      <c r="C13" t="s">
        <v>78</v>
      </c>
      <c r="D13" s="6">
        <v>0.22546972334384921</v>
      </c>
      <c r="E13" s="6">
        <v>0.41698840260505682</v>
      </c>
      <c r="F13" s="6">
        <v>0.54070979356765747</v>
      </c>
    </row>
    <row r="14" spans="1:6" x14ac:dyDescent="0.35">
      <c r="A14" t="s">
        <v>79</v>
      </c>
      <c r="B14" t="s">
        <v>63</v>
      </c>
      <c r="C14" t="s">
        <v>75</v>
      </c>
      <c r="D14" s="6">
        <v>0.29970327019691467</v>
      </c>
      <c r="E14" s="6">
        <v>0.54010695219039917</v>
      </c>
      <c r="F14" s="6">
        <v>0.55489611625671387</v>
      </c>
    </row>
    <row r="15" spans="1:6" x14ac:dyDescent="0.35">
      <c r="A15" t="s">
        <v>79</v>
      </c>
      <c r="B15" t="s">
        <v>63</v>
      </c>
      <c r="C15" t="s">
        <v>77</v>
      </c>
      <c r="D15" s="6">
        <v>0.19538670778274539</v>
      </c>
      <c r="E15" s="6">
        <v>0.40677964687347412</v>
      </c>
      <c r="F15" s="6">
        <v>0.48032563924789429</v>
      </c>
    </row>
    <row r="16" spans="1:6" x14ac:dyDescent="0.35">
      <c r="A16" t="s">
        <v>79</v>
      </c>
      <c r="B16" t="s">
        <v>79</v>
      </c>
      <c r="C16" t="s">
        <v>79</v>
      </c>
      <c r="D16" s="6">
        <v>0.25539258122444147</v>
      </c>
      <c r="E16" s="6">
        <v>0.47322142124176031</v>
      </c>
      <c r="F16" s="6">
        <v>0.53968936204910278</v>
      </c>
    </row>
  </sheetData>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41"/>
  <sheetViews>
    <sheetView workbookViewId="0">
      <selection activeCell="A14" sqref="A14:XFD97"/>
    </sheetView>
  </sheetViews>
  <sheetFormatPr defaultRowHeight="14.5" x14ac:dyDescent="0.35"/>
  <cols>
    <col min="2" max="2" width="22.54296875" bestFit="1" customWidth="1"/>
  </cols>
  <sheetData>
    <row r="1" spans="1:8" x14ac:dyDescent="0.35">
      <c r="A1" t="s">
        <v>47</v>
      </c>
      <c r="B1" t="s">
        <v>48</v>
      </c>
      <c r="C1" t="s">
        <v>49</v>
      </c>
      <c r="D1" t="s">
        <v>50</v>
      </c>
      <c r="E1" t="s">
        <v>51</v>
      </c>
      <c r="F1" t="s">
        <v>52</v>
      </c>
      <c r="G1" t="s">
        <v>53</v>
      </c>
      <c r="H1" t="s">
        <v>18</v>
      </c>
    </row>
    <row r="2" spans="1:8" x14ac:dyDescent="0.35">
      <c r="A2" t="s">
        <v>70</v>
      </c>
      <c r="B2" t="s">
        <v>67</v>
      </c>
      <c r="C2" s="6">
        <v>10</v>
      </c>
      <c r="D2" s="6">
        <v>15</v>
      </c>
      <c r="E2" s="6">
        <v>21</v>
      </c>
      <c r="F2" s="6">
        <v>9</v>
      </c>
      <c r="G2" s="6">
        <v>43</v>
      </c>
    </row>
    <row r="3" spans="1:8" x14ac:dyDescent="0.35">
      <c r="A3" t="s">
        <v>70</v>
      </c>
      <c r="B3" t="s">
        <v>68</v>
      </c>
      <c r="C3" s="6">
        <v>8</v>
      </c>
      <c r="D3" s="6">
        <v>15</v>
      </c>
      <c r="E3" s="6">
        <v>5</v>
      </c>
      <c r="F3" s="6">
        <v>9</v>
      </c>
      <c r="G3" s="6">
        <v>14</v>
      </c>
    </row>
    <row r="4" spans="1:8" x14ac:dyDescent="0.35">
      <c r="A4" t="s">
        <v>70</v>
      </c>
      <c r="B4" t="s">
        <v>39</v>
      </c>
      <c r="C4" s="6">
        <v>5</v>
      </c>
      <c r="D4" s="6">
        <v>17</v>
      </c>
      <c r="E4" s="6">
        <v>21</v>
      </c>
      <c r="F4" s="6">
        <v>8</v>
      </c>
      <c r="G4" s="6">
        <v>15</v>
      </c>
    </row>
    <row r="5" spans="1:8" x14ac:dyDescent="0.35">
      <c r="A5" t="s">
        <v>71</v>
      </c>
      <c r="B5" t="s">
        <v>67</v>
      </c>
      <c r="C5" s="6">
        <v>19</v>
      </c>
      <c r="D5" s="6">
        <v>14</v>
      </c>
      <c r="E5" s="6">
        <v>13</v>
      </c>
      <c r="F5" s="6">
        <v>7</v>
      </c>
      <c r="G5" s="6">
        <v>15</v>
      </c>
    </row>
    <row r="6" spans="1:8" x14ac:dyDescent="0.35">
      <c r="A6" t="s">
        <v>71</v>
      </c>
      <c r="B6" t="s">
        <v>68</v>
      </c>
      <c r="C6" s="6">
        <v>9</v>
      </c>
      <c r="D6" s="6">
        <v>11</v>
      </c>
      <c r="E6" s="6">
        <v>7</v>
      </c>
      <c r="F6" s="6">
        <v>5</v>
      </c>
      <c r="G6" s="6">
        <v>7</v>
      </c>
    </row>
    <row r="7" spans="1:8" x14ac:dyDescent="0.35">
      <c r="A7" t="s">
        <v>71</v>
      </c>
      <c r="B7" t="s">
        <v>39</v>
      </c>
      <c r="C7" s="6">
        <v>1</v>
      </c>
      <c r="D7" s="6">
        <v>5</v>
      </c>
      <c r="E7" s="6">
        <v>1</v>
      </c>
      <c r="F7" s="6">
        <v>1</v>
      </c>
      <c r="G7" s="6">
        <v>1</v>
      </c>
    </row>
    <row r="8" spans="1:8" x14ac:dyDescent="0.35">
      <c r="A8" t="s">
        <v>72</v>
      </c>
      <c r="B8" t="s">
        <v>67</v>
      </c>
      <c r="C8" s="6">
        <v>14</v>
      </c>
      <c r="D8" s="6">
        <v>7</v>
      </c>
      <c r="E8" s="6">
        <v>10</v>
      </c>
      <c r="F8" s="6">
        <v>20</v>
      </c>
      <c r="G8" s="6">
        <v>13</v>
      </c>
    </row>
    <row r="9" spans="1:8" x14ac:dyDescent="0.35">
      <c r="A9" t="s">
        <v>72</v>
      </c>
      <c r="B9" t="s">
        <v>68</v>
      </c>
      <c r="C9" s="6">
        <v>17</v>
      </c>
      <c r="D9" s="6">
        <v>7</v>
      </c>
      <c r="E9" s="6">
        <v>4</v>
      </c>
      <c r="F9" s="6">
        <v>13</v>
      </c>
      <c r="G9" s="6">
        <v>6</v>
      </c>
    </row>
    <row r="10" spans="1:8" x14ac:dyDescent="0.35">
      <c r="A10" t="s">
        <v>72</v>
      </c>
      <c r="B10" t="s">
        <v>39</v>
      </c>
      <c r="C10" s="6">
        <v>3</v>
      </c>
      <c r="D10" s="6">
        <v>6</v>
      </c>
      <c r="E10" s="6">
        <v>1</v>
      </c>
      <c r="F10" s="6">
        <v>1</v>
      </c>
      <c r="G10" s="6">
        <v>6</v>
      </c>
    </row>
    <row r="11" spans="1:8" x14ac:dyDescent="0.35">
      <c r="A11" t="s">
        <v>73</v>
      </c>
      <c r="B11" t="s">
        <v>67</v>
      </c>
      <c r="C11" s="6">
        <v>14</v>
      </c>
      <c r="D11" s="6">
        <v>13</v>
      </c>
      <c r="E11" s="6">
        <v>17</v>
      </c>
      <c r="F11" s="6">
        <v>14</v>
      </c>
      <c r="G11" s="6">
        <v>12</v>
      </c>
    </row>
    <row r="12" spans="1:8" x14ac:dyDescent="0.35">
      <c r="A12" t="s">
        <v>73</v>
      </c>
      <c r="B12" t="s">
        <v>68</v>
      </c>
      <c r="C12" s="6">
        <v>12</v>
      </c>
      <c r="D12" s="6">
        <v>7</v>
      </c>
      <c r="E12" s="6">
        <v>6</v>
      </c>
      <c r="F12" s="6">
        <v>10</v>
      </c>
      <c r="G12" s="6">
        <v>7</v>
      </c>
    </row>
    <row r="13" spans="1:8" x14ac:dyDescent="0.35">
      <c r="A13" t="s">
        <v>73</v>
      </c>
      <c r="B13" t="s">
        <v>39</v>
      </c>
      <c r="C13" s="6">
        <v>5</v>
      </c>
      <c r="D13" s="6">
        <v>5</v>
      </c>
      <c r="E13" s="6">
        <v>2</v>
      </c>
      <c r="F13" s="6">
        <v>4</v>
      </c>
      <c r="G13" s="6">
        <v>5</v>
      </c>
    </row>
    <row r="14" spans="1:8" x14ac:dyDescent="0.35">
      <c r="C14" s="6"/>
      <c r="D14" s="6"/>
      <c r="E14" s="6"/>
      <c r="F14" s="6"/>
      <c r="G14" s="6"/>
    </row>
    <row r="15" spans="1:8" x14ac:dyDescent="0.35">
      <c r="C15" s="6"/>
      <c r="D15" s="6"/>
      <c r="E15" s="6"/>
      <c r="F15" s="6"/>
      <c r="G15" s="6"/>
    </row>
    <row r="16" spans="1:8" x14ac:dyDescent="0.35">
      <c r="C16" s="6"/>
      <c r="D16" s="6"/>
      <c r="E16" s="6"/>
      <c r="F16" s="6"/>
      <c r="G16" s="6"/>
    </row>
    <row r="17" spans="3:7" x14ac:dyDescent="0.35">
      <c r="C17" s="6"/>
      <c r="D17" s="6"/>
      <c r="E17" s="6"/>
      <c r="F17" s="6"/>
      <c r="G17" s="6"/>
    </row>
    <row r="18" spans="3:7" x14ac:dyDescent="0.35">
      <c r="C18" s="6"/>
      <c r="D18" s="6"/>
      <c r="E18" s="6"/>
      <c r="F18" s="6"/>
      <c r="G18" s="6"/>
    </row>
    <row r="19" spans="3:7" x14ac:dyDescent="0.35">
      <c r="C19" s="6"/>
      <c r="D19" s="6"/>
      <c r="E19" s="6"/>
      <c r="F19" s="6"/>
      <c r="G19" s="6"/>
    </row>
    <row r="20" spans="3:7" x14ac:dyDescent="0.35">
      <c r="C20" s="6"/>
      <c r="D20" s="6"/>
      <c r="E20" s="6"/>
      <c r="F20" s="6"/>
      <c r="G20" s="6"/>
    </row>
    <row r="21" spans="3:7" x14ac:dyDescent="0.35">
      <c r="C21" s="6"/>
      <c r="D21" s="6"/>
      <c r="E21" s="6"/>
      <c r="F21" s="6"/>
      <c r="G21" s="6"/>
    </row>
    <row r="22" spans="3:7" x14ac:dyDescent="0.35">
      <c r="C22" s="6"/>
      <c r="D22" s="6"/>
      <c r="E22" s="6"/>
      <c r="F22" s="6"/>
      <c r="G22" s="6"/>
    </row>
    <row r="23" spans="3:7" x14ac:dyDescent="0.35">
      <c r="C23" s="6"/>
      <c r="D23" s="6"/>
      <c r="E23" s="6"/>
      <c r="F23" s="6"/>
      <c r="G23" s="6"/>
    </row>
    <row r="24" spans="3:7" x14ac:dyDescent="0.35">
      <c r="C24" s="6"/>
      <c r="D24" s="6"/>
      <c r="E24" s="6"/>
      <c r="F24" s="6"/>
      <c r="G24" s="6"/>
    </row>
    <row r="25" spans="3:7" x14ac:dyDescent="0.35">
      <c r="C25" s="6"/>
      <c r="D25" s="6"/>
      <c r="E25" s="6"/>
      <c r="F25" s="6"/>
      <c r="G25" s="6"/>
    </row>
    <row r="26" spans="3:7" x14ac:dyDescent="0.35">
      <c r="C26" s="6"/>
      <c r="D26" s="6"/>
      <c r="E26" s="6"/>
      <c r="F26" s="6"/>
      <c r="G26" s="6"/>
    </row>
    <row r="27" spans="3:7" x14ac:dyDescent="0.35">
      <c r="C27" s="6"/>
      <c r="D27" s="6"/>
      <c r="E27" s="6"/>
      <c r="F27" s="6"/>
      <c r="G27" s="6"/>
    </row>
    <row r="28" spans="3:7" x14ac:dyDescent="0.35">
      <c r="C28" s="6"/>
      <c r="D28" s="6"/>
      <c r="E28" s="6"/>
      <c r="F28" s="6"/>
      <c r="G28" s="6"/>
    </row>
    <row r="29" spans="3:7" x14ac:dyDescent="0.35">
      <c r="C29" s="6"/>
      <c r="D29" s="6"/>
      <c r="E29" s="6"/>
      <c r="F29" s="6"/>
      <c r="G29" s="6"/>
    </row>
    <row r="30" spans="3:7" x14ac:dyDescent="0.35">
      <c r="C30" s="6"/>
      <c r="D30" s="6"/>
      <c r="E30" s="6"/>
      <c r="F30" s="6"/>
      <c r="G30" s="6"/>
    </row>
    <row r="31" spans="3:7" x14ac:dyDescent="0.35">
      <c r="C31" s="6"/>
      <c r="D31" s="6"/>
      <c r="E31" s="6"/>
      <c r="F31" s="6"/>
      <c r="G31" s="6"/>
    </row>
    <row r="32" spans="3:7" x14ac:dyDescent="0.35">
      <c r="C32" s="6"/>
      <c r="D32" s="6"/>
      <c r="E32" s="6"/>
      <c r="F32" s="6"/>
      <c r="G32" s="6"/>
    </row>
    <row r="33" spans="3:7" x14ac:dyDescent="0.35">
      <c r="C33" s="6"/>
      <c r="D33" s="6"/>
      <c r="E33" s="6"/>
      <c r="F33" s="6"/>
      <c r="G33" s="6"/>
    </row>
    <row r="34" spans="3:7" x14ac:dyDescent="0.35">
      <c r="C34" s="6"/>
      <c r="D34" s="6"/>
      <c r="E34" s="6"/>
      <c r="F34" s="6"/>
      <c r="G34" s="6"/>
    </row>
    <row r="35" spans="3:7" x14ac:dyDescent="0.35">
      <c r="C35" s="6"/>
      <c r="D35" s="6"/>
      <c r="E35" s="6"/>
      <c r="F35" s="6"/>
      <c r="G35" s="6"/>
    </row>
    <row r="36" spans="3:7" x14ac:dyDescent="0.35">
      <c r="C36" s="6"/>
      <c r="D36" s="6"/>
      <c r="E36" s="6"/>
      <c r="F36" s="6"/>
      <c r="G36" s="6"/>
    </row>
    <row r="37" spans="3:7" x14ac:dyDescent="0.35">
      <c r="C37" s="6"/>
      <c r="D37" s="6"/>
      <c r="E37" s="6"/>
      <c r="F37" s="6"/>
      <c r="G37" s="6"/>
    </row>
    <row r="38" spans="3:7" x14ac:dyDescent="0.35">
      <c r="C38" s="6"/>
      <c r="D38" s="6"/>
      <c r="E38" s="6"/>
      <c r="F38" s="6"/>
      <c r="G38" s="6"/>
    </row>
    <row r="39" spans="3:7" x14ac:dyDescent="0.35">
      <c r="C39" s="6"/>
      <c r="D39" s="6"/>
      <c r="E39" s="6"/>
      <c r="F39" s="6"/>
      <c r="G39" s="6"/>
    </row>
    <row r="40" spans="3:7" x14ac:dyDescent="0.35">
      <c r="C40" s="6"/>
      <c r="D40" s="6"/>
      <c r="E40" s="6"/>
      <c r="F40" s="6"/>
      <c r="G40" s="6"/>
    </row>
    <row r="41" spans="3:7" x14ac:dyDescent="0.35">
      <c r="C41" s="6"/>
      <c r="D41" s="6"/>
      <c r="E41" s="6"/>
      <c r="F41" s="6"/>
      <c r="G41" s="6"/>
    </row>
  </sheetData>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27"/>
  <sheetViews>
    <sheetView workbookViewId="0">
      <selection activeCell="F22" sqref="F22"/>
    </sheetView>
  </sheetViews>
  <sheetFormatPr defaultRowHeight="14.5" x14ac:dyDescent="0.35"/>
  <sheetData>
    <row r="1" spans="1:8" x14ac:dyDescent="0.35">
      <c r="A1" t="s">
        <v>47</v>
      </c>
      <c r="B1" t="s">
        <v>48</v>
      </c>
      <c r="C1" t="s">
        <v>49</v>
      </c>
      <c r="D1" t="s">
        <v>50</v>
      </c>
      <c r="E1" t="s">
        <v>51</v>
      </c>
      <c r="F1" t="s">
        <v>52</v>
      </c>
      <c r="G1" t="s">
        <v>53</v>
      </c>
      <c r="H1" t="s">
        <v>18</v>
      </c>
    </row>
    <row r="2" spans="1:8" x14ac:dyDescent="0.35">
      <c r="A2" t="s">
        <v>70</v>
      </c>
      <c r="B2" t="s">
        <v>67</v>
      </c>
      <c r="C2" s="6">
        <v>1</v>
      </c>
      <c r="D2" s="6">
        <v>6</v>
      </c>
      <c r="E2" s="6">
        <v>8</v>
      </c>
      <c r="F2" s="6">
        <v>6</v>
      </c>
      <c r="G2" s="6">
        <v>4</v>
      </c>
    </row>
    <row r="3" spans="1:8" x14ac:dyDescent="0.35">
      <c r="A3" t="s">
        <v>70</v>
      </c>
      <c r="B3" t="s">
        <v>68</v>
      </c>
      <c r="C3" s="6">
        <v>5</v>
      </c>
      <c r="D3" s="6">
        <v>12</v>
      </c>
      <c r="E3" s="6">
        <v>2</v>
      </c>
      <c r="F3" s="6">
        <v>6</v>
      </c>
      <c r="G3" s="6">
        <v>3</v>
      </c>
    </row>
    <row r="4" spans="1:8" x14ac:dyDescent="0.35">
      <c r="A4" t="s">
        <v>70</v>
      </c>
      <c r="B4" t="s">
        <v>39</v>
      </c>
      <c r="C4" s="6">
        <v>2</v>
      </c>
      <c r="D4" s="6">
        <v>3</v>
      </c>
      <c r="E4" s="6">
        <v>6</v>
      </c>
      <c r="F4" s="6"/>
      <c r="G4" s="6">
        <v>6</v>
      </c>
    </row>
    <row r="5" spans="1:8" x14ac:dyDescent="0.35">
      <c r="A5" t="s">
        <v>71</v>
      </c>
      <c r="B5" t="s">
        <v>67</v>
      </c>
      <c r="C5" s="6">
        <v>3</v>
      </c>
      <c r="D5" s="6">
        <v>5</v>
      </c>
      <c r="E5" s="6">
        <v>8</v>
      </c>
      <c r="F5" s="6">
        <v>2</v>
      </c>
      <c r="G5" s="6">
        <v>7</v>
      </c>
    </row>
    <row r="6" spans="1:8" x14ac:dyDescent="0.35">
      <c r="A6" t="s">
        <v>71</v>
      </c>
      <c r="B6" t="s">
        <v>68</v>
      </c>
      <c r="C6" s="6">
        <v>5</v>
      </c>
      <c r="D6" s="6">
        <v>8</v>
      </c>
      <c r="E6" s="6">
        <v>3</v>
      </c>
      <c r="F6" s="6">
        <v>3</v>
      </c>
      <c r="G6" s="6">
        <v>3</v>
      </c>
    </row>
    <row r="7" spans="1:8" x14ac:dyDescent="0.35">
      <c r="A7" t="s">
        <v>71</v>
      </c>
      <c r="B7" t="s">
        <v>39</v>
      </c>
      <c r="C7" s="6"/>
      <c r="D7" s="6">
        <v>2</v>
      </c>
      <c r="E7" s="6">
        <v>1</v>
      </c>
      <c r="F7" s="6"/>
      <c r="G7" s="6">
        <v>1</v>
      </c>
    </row>
    <row r="8" spans="1:8" x14ac:dyDescent="0.35">
      <c r="A8" t="s">
        <v>72</v>
      </c>
      <c r="B8" t="s">
        <v>67</v>
      </c>
      <c r="C8" s="6">
        <v>1</v>
      </c>
      <c r="D8" s="6">
        <v>3</v>
      </c>
      <c r="E8" s="6">
        <v>4</v>
      </c>
      <c r="F8" s="6">
        <v>9</v>
      </c>
      <c r="G8" s="6">
        <v>2</v>
      </c>
    </row>
    <row r="9" spans="1:8" x14ac:dyDescent="0.35">
      <c r="A9" t="s">
        <v>72</v>
      </c>
      <c r="B9" t="s">
        <v>68</v>
      </c>
      <c r="C9" s="6">
        <v>6</v>
      </c>
      <c r="D9" s="6">
        <v>4</v>
      </c>
      <c r="E9" s="6">
        <v>1</v>
      </c>
      <c r="F9" s="6">
        <v>10</v>
      </c>
      <c r="G9" s="6">
        <v>2</v>
      </c>
    </row>
    <row r="10" spans="1:8" x14ac:dyDescent="0.35">
      <c r="A10" t="s">
        <v>72</v>
      </c>
      <c r="B10" t="s">
        <v>39</v>
      </c>
      <c r="C10" s="6">
        <v>2</v>
      </c>
      <c r="D10" s="6">
        <v>4</v>
      </c>
      <c r="E10" s="6"/>
      <c r="F10" s="6">
        <v>1</v>
      </c>
      <c r="G10" s="6">
        <v>3</v>
      </c>
    </row>
    <row r="11" spans="1:8" x14ac:dyDescent="0.35">
      <c r="A11" t="s">
        <v>73</v>
      </c>
      <c r="B11" t="s">
        <v>67</v>
      </c>
      <c r="C11" s="6">
        <v>7</v>
      </c>
      <c r="D11" s="6">
        <v>9</v>
      </c>
      <c r="E11" s="6">
        <v>12</v>
      </c>
      <c r="F11" s="6">
        <v>8</v>
      </c>
      <c r="G11" s="6"/>
    </row>
    <row r="12" spans="1:8" x14ac:dyDescent="0.35">
      <c r="A12" t="s">
        <v>73</v>
      </c>
      <c r="B12" t="s">
        <v>68</v>
      </c>
      <c r="C12" s="6">
        <v>9</v>
      </c>
      <c r="D12" s="6">
        <v>4</v>
      </c>
      <c r="E12" s="6">
        <v>2</v>
      </c>
      <c r="F12" s="6">
        <v>2</v>
      </c>
      <c r="G12" s="6">
        <v>3</v>
      </c>
    </row>
    <row r="13" spans="1:8" x14ac:dyDescent="0.35">
      <c r="A13" t="s">
        <v>73</v>
      </c>
      <c r="B13" t="s">
        <v>39</v>
      </c>
      <c r="C13" s="6">
        <v>2</v>
      </c>
      <c r="D13" s="6">
        <v>2</v>
      </c>
      <c r="E13" s="6">
        <v>2</v>
      </c>
      <c r="F13" s="6">
        <v>2</v>
      </c>
      <c r="G13" s="6">
        <v>2</v>
      </c>
    </row>
    <row r="14" spans="1:8" x14ac:dyDescent="0.35">
      <c r="C14" s="6"/>
      <c r="D14" s="6"/>
      <c r="E14" s="6"/>
      <c r="F14" s="6"/>
      <c r="G14" s="6"/>
    </row>
    <row r="15" spans="1:8" x14ac:dyDescent="0.35">
      <c r="C15" s="6"/>
      <c r="D15" s="6"/>
      <c r="E15" s="6"/>
      <c r="F15" s="6"/>
      <c r="G15" s="6"/>
    </row>
    <row r="16" spans="1:8" x14ac:dyDescent="0.35">
      <c r="C16" s="6"/>
      <c r="D16" s="6"/>
      <c r="E16" s="6"/>
      <c r="F16" s="6"/>
      <c r="G16" s="6"/>
    </row>
    <row r="17" spans="3:7" x14ac:dyDescent="0.35">
      <c r="C17" s="6"/>
      <c r="D17" s="6"/>
      <c r="E17" s="6"/>
      <c r="F17" s="6"/>
      <c r="G17" s="6"/>
    </row>
    <row r="18" spans="3:7" x14ac:dyDescent="0.35">
      <c r="C18" s="6"/>
      <c r="D18" s="6"/>
      <c r="E18" s="6"/>
      <c r="F18" s="6"/>
      <c r="G18" s="6"/>
    </row>
    <row r="19" spans="3:7" x14ac:dyDescent="0.35">
      <c r="C19" s="6"/>
      <c r="D19" s="6"/>
      <c r="E19" s="6"/>
      <c r="F19" s="6"/>
      <c r="G19" s="6"/>
    </row>
    <row r="20" spans="3:7" x14ac:dyDescent="0.35">
      <c r="C20" s="6"/>
      <c r="D20" s="6"/>
      <c r="E20" s="6"/>
      <c r="F20" s="6"/>
      <c r="G20" s="6"/>
    </row>
    <row r="21" spans="3:7" x14ac:dyDescent="0.35">
      <c r="C21" s="6"/>
      <c r="D21" s="6"/>
      <c r="E21" s="6"/>
      <c r="F21" s="6"/>
      <c r="G21" s="6"/>
    </row>
    <row r="22" spans="3:7" x14ac:dyDescent="0.35">
      <c r="C22" s="6"/>
      <c r="D22" s="6"/>
      <c r="E22" s="6"/>
      <c r="F22" s="6"/>
      <c r="G22" s="6"/>
    </row>
    <row r="23" spans="3:7" x14ac:dyDescent="0.35">
      <c r="C23" s="6"/>
      <c r="D23" s="6"/>
      <c r="E23" s="6"/>
      <c r="F23" s="6"/>
      <c r="G23" s="6"/>
    </row>
    <row r="24" spans="3:7" x14ac:dyDescent="0.35">
      <c r="C24" s="6"/>
      <c r="D24" s="6"/>
      <c r="E24" s="6"/>
      <c r="F24" s="6"/>
      <c r="G24" s="6"/>
    </row>
    <row r="25" spans="3:7" x14ac:dyDescent="0.35">
      <c r="C25" s="6"/>
      <c r="D25" s="6"/>
      <c r="E25" s="6"/>
      <c r="F25" s="6"/>
      <c r="G25" s="6"/>
    </row>
    <row r="26" spans="3:7" x14ac:dyDescent="0.35">
      <c r="C26" s="6"/>
      <c r="D26" s="6"/>
      <c r="E26" s="6"/>
      <c r="F26" s="6"/>
      <c r="G26" s="6"/>
    </row>
    <row r="27" spans="3:7" x14ac:dyDescent="0.35">
      <c r="C27" s="6"/>
      <c r="D27" s="6"/>
      <c r="E27" s="6"/>
      <c r="F27" s="6"/>
      <c r="G27" s="6"/>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16"/>
  <sheetViews>
    <sheetView workbookViewId="0">
      <selection activeCell="A17" sqref="A17:XFD126"/>
    </sheetView>
  </sheetViews>
  <sheetFormatPr defaultRowHeight="14.5" x14ac:dyDescent="0.35"/>
  <cols>
    <col min="1" max="1" width="12" customWidth="1"/>
    <col min="2" max="2" width="20.7265625" customWidth="1"/>
  </cols>
  <sheetData>
    <row r="1" spans="1:8" x14ac:dyDescent="0.35">
      <c r="A1" t="s">
        <v>47</v>
      </c>
      <c r="B1" t="s">
        <v>48</v>
      </c>
      <c r="C1" t="s">
        <v>49</v>
      </c>
      <c r="D1" t="s">
        <v>50</v>
      </c>
      <c r="E1" s="9" t="s">
        <v>51</v>
      </c>
      <c r="F1" t="s">
        <v>52</v>
      </c>
      <c r="G1" t="s">
        <v>53</v>
      </c>
      <c r="H1" t="s">
        <v>18</v>
      </c>
    </row>
    <row r="2" spans="1:8" x14ac:dyDescent="0.35">
      <c r="A2" t="s">
        <v>70</v>
      </c>
      <c r="B2" t="s">
        <v>67</v>
      </c>
      <c r="C2" s="6">
        <v>46.064701080322273</v>
      </c>
      <c r="D2" s="6">
        <v>136.4675598144531</v>
      </c>
      <c r="E2" s="6">
        <v>157.82078552246091</v>
      </c>
      <c r="F2" s="6">
        <v>34.030654907226563</v>
      </c>
      <c r="G2" s="6">
        <v>584.87554931640625</v>
      </c>
    </row>
    <row r="3" spans="1:8" x14ac:dyDescent="0.35">
      <c r="A3" t="s">
        <v>70</v>
      </c>
      <c r="B3" t="s">
        <v>68</v>
      </c>
      <c r="C3" s="6">
        <v>20.148736953735352</v>
      </c>
      <c r="D3" s="6">
        <v>57.645576477050781</v>
      </c>
      <c r="E3" s="6">
        <v>45.636734008789063</v>
      </c>
      <c r="F3" s="6">
        <v>16.301225662231449</v>
      </c>
      <c r="G3" s="6">
        <v>204.9379577636719</v>
      </c>
    </row>
    <row r="4" spans="1:8" x14ac:dyDescent="0.35">
      <c r="A4" t="s">
        <v>70</v>
      </c>
      <c r="B4" t="s">
        <v>39</v>
      </c>
      <c r="C4" s="6">
        <v>6.6401767730712891</v>
      </c>
      <c r="D4" s="6">
        <v>17</v>
      </c>
      <c r="E4" s="6">
        <v>21</v>
      </c>
      <c r="F4" s="6">
        <v>8</v>
      </c>
      <c r="G4" s="6">
        <v>38.505893707275391</v>
      </c>
    </row>
    <row r="5" spans="1:8" x14ac:dyDescent="0.35">
      <c r="A5" t="s">
        <v>71</v>
      </c>
      <c r="B5" t="s">
        <v>67</v>
      </c>
      <c r="C5" s="6">
        <v>20.035480499267582</v>
      </c>
      <c r="D5" s="6">
        <v>41.303508758544922</v>
      </c>
      <c r="E5" s="6">
        <v>56.719631195068359</v>
      </c>
      <c r="F5" s="6">
        <v>7</v>
      </c>
      <c r="G5" s="6">
        <v>103.4878387451172</v>
      </c>
    </row>
    <row r="6" spans="1:8" x14ac:dyDescent="0.35">
      <c r="A6" t="s">
        <v>71</v>
      </c>
      <c r="B6" t="s">
        <v>68</v>
      </c>
      <c r="C6" s="6">
        <v>9</v>
      </c>
      <c r="D6" s="6">
        <v>19.976064682006839</v>
      </c>
      <c r="E6" s="6"/>
      <c r="F6" s="6">
        <v>5</v>
      </c>
      <c r="G6" s="6"/>
    </row>
    <row r="7" spans="1:8" x14ac:dyDescent="0.35">
      <c r="A7" t="s">
        <v>71</v>
      </c>
      <c r="B7" t="s">
        <v>39</v>
      </c>
      <c r="C7" s="6">
        <v>1.1607909202575679</v>
      </c>
      <c r="D7" s="6">
        <v>6.7938957214355469</v>
      </c>
      <c r="E7" s="6"/>
      <c r="F7" s="6">
        <v>1</v>
      </c>
      <c r="G7" s="6"/>
    </row>
    <row r="8" spans="1:8" x14ac:dyDescent="0.35">
      <c r="A8" t="s">
        <v>71</v>
      </c>
      <c r="B8" t="s">
        <v>46</v>
      </c>
      <c r="C8" s="6"/>
      <c r="D8" s="6"/>
      <c r="E8" s="6">
        <v>8</v>
      </c>
      <c r="F8" s="6"/>
      <c r="G8" s="6">
        <v>17.22733116149902</v>
      </c>
    </row>
    <row r="9" spans="1:8" x14ac:dyDescent="0.35">
      <c r="A9" t="s">
        <v>72</v>
      </c>
      <c r="B9" t="s">
        <v>67</v>
      </c>
      <c r="C9" s="6">
        <v>55.229095458984382</v>
      </c>
      <c r="D9" s="6">
        <v>66.260910034179688</v>
      </c>
      <c r="E9" s="6">
        <v>91.301010131835938</v>
      </c>
      <c r="F9" s="6">
        <v>20</v>
      </c>
      <c r="G9" s="6">
        <v>191.15376281738281</v>
      </c>
    </row>
    <row r="10" spans="1:8" x14ac:dyDescent="0.35">
      <c r="A10" t="s">
        <v>72</v>
      </c>
      <c r="B10" t="s">
        <v>68</v>
      </c>
      <c r="C10" s="6">
        <v>17.303108215332031</v>
      </c>
      <c r="D10" s="6">
        <v>22.80012321472168</v>
      </c>
      <c r="E10" s="6">
        <v>10.516647338867189</v>
      </c>
      <c r="F10" s="6"/>
      <c r="G10" s="6">
        <v>32.49749755859375</v>
      </c>
    </row>
    <row r="11" spans="1:8" x14ac:dyDescent="0.35">
      <c r="A11" t="s">
        <v>72</v>
      </c>
      <c r="B11" t="s">
        <v>39</v>
      </c>
      <c r="C11" s="6">
        <v>3</v>
      </c>
      <c r="D11" s="6">
        <v>8.2427749633789063</v>
      </c>
      <c r="E11" s="6">
        <v>1</v>
      </c>
      <c r="F11" s="6"/>
      <c r="G11" s="6">
        <v>6</v>
      </c>
    </row>
    <row r="12" spans="1:8" x14ac:dyDescent="0.35">
      <c r="A12" t="s">
        <v>72</v>
      </c>
      <c r="B12" t="s">
        <v>46</v>
      </c>
      <c r="C12" s="6"/>
      <c r="D12" s="6"/>
      <c r="E12" s="6"/>
      <c r="F12" s="6">
        <v>14</v>
      </c>
      <c r="G12" s="6"/>
    </row>
    <row r="13" spans="1:8" x14ac:dyDescent="0.35">
      <c r="A13" t="s">
        <v>73</v>
      </c>
      <c r="B13" t="s">
        <v>67</v>
      </c>
      <c r="C13" s="6">
        <v>33.646472930908203</v>
      </c>
      <c r="D13" s="6">
        <v>35.007572174072273</v>
      </c>
      <c r="E13" s="6">
        <v>67.47882080078125</v>
      </c>
      <c r="F13" s="6">
        <v>16.03513145446777</v>
      </c>
      <c r="G13" s="6">
        <v>184.99977111816409</v>
      </c>
    </row>
    <row r="14" spans="1:8" x14ac:dyDescent="0.35">
      <c r="A14" t="s">
        <v>73</v>
      </c>
      <c r="B14" t="s">
        <v>68</v>
      </c>
      <c r="C14" s="6">
        <v>13.568281173706049</v>
      </c>
      <c r="D14" s="6">
        <v>10.666696548461911</v>
      </c>
      <c r="E14" s="6"/>
      <c r="F14" s="6">
        <v>10</v>
      </c>
      <c r="G14" s="6">
        <v>49.462882995605469</v>
      </c>
    </row>
    <row r="15" spans="1:8" x14ac:dyDescent="0.35">
      <c r="A15" t="s">
        <v>73</v>
      </c>
      <c r="B15" t="s">
        <v>39</v>
      </c>
      <c r="C15" s="6">
        <v>5</v>
      </c>
      <c r="D15" s="6">
        <v>5</v>
      </c>
      <c r="E15" s="6"/>
      <c r="F15" s="6">
        <v>4</v>
      </c>
      <c r="G15" s="6">
        <v>5.5301947593688956</v>
      </c>
    </row>
    <row r="16" spans="1:8" x14ac:dyDescent="0.35">
      <c r="A16" t="s">
        <v>73</v>
      </c>
      <c r="B16" t="s">
        <v>46</v>
      </c>
      <c r="C16" s="6"/>
      <c r="D16" s="6"/>
      <c r="E16" s="6">
        <v>8</v>
      </c>
      <c r="F16" s="6"/>
      <c r="G16" s="6"/>
    </row>
  </sheetData>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16"/>
  <sheetViews>
    <sheetView workbookViewId="0">
      <selection activeCell="H15" sqref="H15"/>
    </sheetView>
  </sheetViews>
  <sheetFormatPr defaultRowHeight="14.5" x14ac:dyDescent="0.35"/>
  <sheetData>
    <row r="1" spans="1:8" x14ac:dyDescent="0.35">
      <c r="A1" t="s">
        <v>47</v>
      </c>
      <c r="B1" t="s">
        <v>48</v>
      </c>
      <c r="C1" t="s">
        <v>49</v>
      </c>
      <c r="D1" t="s">
        <v>50</v>
      </c>
      <c r="E1" s="9" t="s">
        <v>51</v>
      </c>
      <c r="F1" t="s">
        <v>52</v>
      </c>
      <c r="G1" t="s">
        <v>53</v>
      </c>
      <c r="H1" t="s">
        <v>18</v>
      </c>
    </row>
    <row r="2" spans="1:8" x14ac:dyDescent="0.35">
      <c r="A2" t="s">
        <v>70</v>
      </c>
      <c r="B2" t="s">
        <v>67</v>
      </c>
      <c r="C2" s="6">
        <v>100.5732421875</v>
      </c>
      <c r="D2" s="6">
        <v>335.85455322265631</v>
      </c>
      <c r="E2" s="6">
        <v>475.59942626953131</v>
      </c>
      <c r="F2" s="6">
        <v>82.462005615234375</v>
      </c>
      <c r="G2" s="6">
        <v>1470.638793945313</v>
      </c>
    </row>
    <row r="3" spans="1:8" x14ac:dyDescent="0.35">
      <c r="A3" t="s">
        <v>70</v>
      </c>
      <c r="B3" t="s">
        <v>68</v>
      </c>
      <c r="C3" s="6">
        <v>47.943267822265632</v>
      </c>
      <c r="D3" s="6">
        <v>154.61566162109381</v>
      </c>
      <c r="E3" s="6">
        <v>149.88465881347659</v>
      </c>
      <c r="F3" s="6">
        <v>43.049629211425781</v>
      </c>
      <c r="G3" s="6">
        <v>561.6044921875</v>
      </c>
    </row>
    <row r="4" spans="1:8" x14ac:dyDescent="0.35">
      <c r="A4" t="s">
        <v>70</v>
      </c>
      <c r="B4" t="s">
        <v>39</v>
      </c>
      <c r="C4" s="6">
        <v>15.87324237823486</v>
      </c>
      <c r="D4" s="6">
        <v>28.247402191162109</v>
      </c>
      <c r="E4" s="6">
        <v>45.647441864013672</v>
      </c>
      <c r="F4" s="6">
        <v>11.767239570617679</v>
      </c>
      <c r="G4" s="6">
        <v>106.0087356567383</v>
      </c>
    </row>
    <row r="5" spans="1:8" x14ac:dyDescent="0.35">
      <c r="A5" t="s">
        <v>71</v>
      </c>
      <c r="B5" t="s">
        <v>67</v>
      </c>
      <c r="C5" s="6">
        <v>37.717926025390632</v>
      </c>
      <c r="D5" s="6">
        <v>87.648139953613281</v>
      </c>
      <c r="E5" s="6">
        <v>147.38194274902341</v>
      </c>
      <c r="F5" s="6">
        <v>10.86753463745117</v>
      </c>
      <c r="G5" s="6">
        <v>224.37052917480469</v>
      </c>
    </row>
    <row r="6" spans="1:8" x14ac:dyDescent="0.35">
      <c r="A6" t="s">
        <v>71</v>
      </c>
      <c r="B6" t="s">
        <v>68</v>
      </c>
      <c r="C6" s="6">
        <v>9.3712158203125</v>
      </c>
      <c r="D6" s="6">
        <v>46.198860168457031</v>
      </c>
      <c r="E6" s="6"/>
      <c r="F6" s="6">
        <v>5.932797908782959</v>
      </c>
      <c r="G6" s="6"/>
    </row>
    <row r="7" spans="1:8" x14ac:dyDescent="0.35">
      <c r="A7" t="s">
        <v>71</v>
      </c>
      <c r="B7" t="s">
        <v>39</v>
      </c>
      <c r="C7" s="6">
        <v>2.3926208019256592</v>
      </c>
      <c r="D7" s="6">
        <v>15.785068511962891</v>
      </c>
      <c r="E7" s="6"/>
      <c r="F7" s="6">
        <v>1</v>
      </c>
      <c r="G7" s="6"/>
    </row>
    <row r="8" spans="1:8" x14ac:dyDescent="0.35">
      <c r="A8" t="s">
        <v>71</v>
      </c>
      <c r="B8" t="s">
        <v>46</v>
      </c>
      <c r="C8" s="6"/>
      <c r="D8" s="6"/>
      <c r="E8" s="6">
        <v>13.42548751831055</v>
      </c>
      <c r="F8" s="6"/>
      <c r="G8" s="6">
        <v>43.497573852539063</v>
      </c>
    </row>
    <row r="9" spans="1:8" x14ac:dyDescent="0.35">
      <c r="A9" t="s">
        <v>72</v>
      </c>
      <c r="B9" t="s">
        <v>67</v>
      </c>
      <c r="C9" s="6">
        <v>83.367271423339844</v>
      </c>
      <c r="D9" s="6">
        <v>112.7438201904297</v>
      </c>
      <c r="E9" s="6">
        <v>190.2243347167969</v>
      </c>
      <c r="F9" s="6">
        <v>28.761173248291019</v>
      </c>
      <c r="G9" s="6">
        <v>332.30654907226563</v>
      </c>
    </row>
    <row r="10" spans="1:8" x14ac:dyDescent="0.35">
      <c r="A10" t="s">
        <v>72</v>
      </c>
      <c r="B10" t="s">
        <v>68</v>
      </c>
      <c r="C10" s="6">
        <v>19.848236083984379</v>
      </c>
      <c r="D10" s="6">
        <v>42.280303955078132</v>
      </c>
      <c r="E10" s="6">
        <v>23.879947662353519</v>
      </c>
      <c r="F10" s="6"/>
      <c r="G10" s="6">
        <v>61.570335388183587</v>
      </c>
    </row>
    <row r="11" spans="1:8" x14ac:dyDescent="0.35">
      <c r="A11" t="s">
        <v>72</v>
      </c>
      <c r="B11" t="s">
        <v>39</v>
      </c>
      <c r="C11" s="6">
        <v>4.6904630661010742</v>
      </c>
      <c r="D11" s="6">
        <v>15.35608959197998</v>
      </c>
      <c r="E11" s="6">
        <v>1.233242273330688</v>
      </c>
      <c r="F11" s="6"/>
      <c r="G11" s="6">
        <v>8.3303413391113281</v>
      </c>
    </row>
    <row r="12" spans="1:8" x14ac:dyDescent="0.35">
      <c r="A12" t="s">
        <v>72</v>
      </c>
      <c r="B12" t="s">
        <v>46</v>
      </c>
      <c r="C12" s="6"/>
      <c r="D12" s="6"/>
      <c r="E12" s="6"/>
      <c r="F12" s="6">
        <v>14.01937294006348</v>
      </c>
      <c r="G12" s="6"/>
    </row>
    <row r="13" spans="1:8" x14ac:dyDescent="0.35">
      <c r="A13" t="s">
        <v>73</v>
      </c>
      <c r="B13" t="s">
        <v>67</v>
      </c>
      <c r="C13" s="6">
        <v>57.5560302734375</v>
      </c>
      <c r="D13" s="6">
        <v>67.502662658691406</v>
      </c>
      <c r="E13" s="6">
        <v>158.52555847167969</v>
      </c>
      <c r="F13" s="6">
        <v>30.151668548583981</v>
      </c>
      <c r="G13" s="6">
        <v>364.4608154296875</v>
      </c>
    </row>
    <row r="14" spans="1:8" x14ac:dyDescent="0.35">
      <c r="A14" t="s">
        <v>73</v>
      </c>
      <c r="B14" t="s">
        <v>68</v>
      </c>
      <c r="C14" s="6">
        <v>17.610830307006839</v>
      </c>
      <c r="D14" s="6">
        <v>22.316608428955082</v>
      </c>
      <c r="E14" s="6"/>
      <c r="F14" s="6">
        <v>12.00235748291016</v>
      </c>
      <c r="G14" s="6">
        <v>106.2000274658203</v>
      </c>
    </row>
    <row r="15" spans="1:8" x14ac:dyDescent="0.35">
      <c r="A15" t="s">
        <v>73</v>
      </c>
      <c r="B15" t="s">
        <v>39</v>
      </c>
      <c r="C15" s="6">
        <v>5</v>
      </c>
      <c r="D15" s="6">
        <v>6.9150362014770508</v>
      </c>
      <c r="E15" s="6"/>
      <c r="F15" s="6">
        <v>6.4527988433837891</v>
      </c>
      <c r="G15" s="6">
        <v>11.883156776428221</v>
      </c>
    </row>
    <row r="16" spans="1:8" x14ac:dyDescent="0.35">
      <c r="A16" t="s">
        <v>73</v>
      </c>
      <c r="B16" t="s">
        <v>46</v>
      </c>
      <c r="C16" s="6"/>
      <c r="D16" s="6"/>
      <c r="E16" s="6">
        <v>17.004812240600589</v>
      </c>
      <c r="F16" s="6"/>
      <c r="G16" s="6"/>
    </row>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16"/>
  <sheetViews>
    <sheetView workbookViewId="0">
      <selection activeCell="I23" sqref="I23"/>
    </sheetView>
  </sheetViews>
  <sheetFormatPr defaultRowHeight="14.5" x14ac:dyDescent="0.35"/>
  <sheetData>
    <row r="1" spans="1:8" x14ac:dyDescent="0.35">
      <c r="A1" t="s">
        <v>47</v>
      </c>
      <c r="B1" t="s">
        <v>48</v>
      </c>
      <c r="C1" t="s">
        <v>49</v>
      </c>
      <c r="D1" t="s">
        <v>50</v>
      </c>
      <c r="E1" s="9" t="s">
        <v>51</v>
      </c>
      <c r="F1" t="s">
        <v>52</v>
      </c>
      <c r="G1" t="s">
        <v>53</v>
      </c>
      <c r="H1" t="s">
        <v>18</v>
      </c>
    </row>
    <row r="2" spans="1:8" x14ac:dyDescent="0.35">
      <c r="A2" t="s">
        <v>70</v>
      </c>
      <c r="B2" t="s">
        <v>67</v>
      </c>
      <c r="C2" s="6">
        <v>182.3211364746094</v>
      </c>
      <c r="D2" s="6">
        <v>579.85107421875</v>
      </c>
      <c r="E2" s="6">
        <v>980.3255615234375</v>
      </c>
      <c r="F2" s="6">
        <v>156.2655334472656</v>
      </c>
      <c r="G2" s="6">
        <v>3579.269775390625</v>
      </c>
    </row>
    <row r="3" spans="1:8" x14ac:dyDescent="0.35">
      <c r="A3" t="s">
        <v>70</v>
      </c>
      <c r="B3" t="s">
        <v>68</v>
      </c>
      <c r="C3" s="6">
        <v>64.459114074707031</v>
      </c>
      <c r="D3" s="6">
        <v>197.9797668457031</v>
      </c>
      <c r="E3" s="6">
        <v>229.1334228515625</v>
      </c>
      <c r="F3" s="6">
        <v>60.503559112548828</v>
      </c>
      <c r="G3" s="6">
        <v>1013.727355957031</v>
      </c>
    </row>
    <row r="4" spans="1:8" x14ac:dyDescent="0.35">
      <c r="A4" t="s">
        <v>70</v>
      </c>
      <c r="B4" t="s">
        <v>39</v>
      </c>
      <c r="C4" s="6">
        <v>20.770156860351559</v>
      </c>
      <c r="D4" s="6">
        <v>35.201671600341797</v>
      </c>
      <c r="E4" s="6">
        <v>67.914901733398438</v>
      </c>
      <c r="F4" s="6">
        <v>16.095462799072269</v>
      </c>
      <c r="G4" s="6">
        <v>186.22996520996091</v>
      </c>
    </row>
    <row r="5" spans="1:8" x14ac:dyDescent="0.35">
      <c r="A5" t="s">
        <v>71</v>
      </c>
      <c r="B5" t="s">
        <v>67</v>
      </c>
      <c r="C5" s="6">
        <v>51.219036102294922</v>
      </c>
      <c r="D5" s="6">
        <v>113.35402679443359</v>
      </c>
      <c r="E5" s="6">
        <v>227.56340026855469</v>
      </c>
      <c r="F5" s="6">
        <v>15.426570892333981</v>
      </c>
      <c r="G5" s="6">
        <v>409.05645751953131</v>
      </c>
    </row>
    <row r="6" spans="1:8" x14ac:dyDescent="0.35">
      <c r="A6" t="s">
        <v>71</v>
      </c>
      <c r="B6" t="s">
        <v>68</v>
      </c>
      <c r="C6" s="6">
        <v>9.2344675064086914</v>
      </c>
      <c r="D6" s="6">
        <v>44.312648773193359</v>
      </c>
      <c r="E6" s="6"/>
      <c r="F6" s="6">
        <v>6.2459735870361328</v>
      </c>
      <c r="G6" s="6"/>
    </row>
    <row r="7" spans="1:8" x14ac:dyDescent="0.35">
      <c r="A7" t="s">
        <v>71</v>
      </c>
      <c r="B7" t="s">
        <v>39</v>
      </c>
      <c r="C7" s="6">
        <v>2.3451845645904541</v>
      </c>
      <c r="D7" s="6">
        <v>14.7353458404541</v>
      </c>
      <c r="E7" s="6"/>
      <c r="F7" s="6">
        <v>1</v>
      </c>
      <c r="G7" s="6"/>
    </row>
    <row r="8" spans="1:8" x14ac:dyDescent="0.35">
      <c r="A8" t="s">
        <v>71</v>
      </c>
      <c r="B8" t="s">
        <v>46</v>
      </c>
      <c r="C8" s="6"/>
      <c r="D8" s="6"/>
      <c r="E8" s="6">
        <v>16.901304244995121</v>
      </c>
      <c r="F8" s="6"/>
      <c r="G8" s="6">
        <v>64.656845092773438</v>
      </c>
    </row>
    <row r="9" spans="1:8" x14ac:dyDescent="0.35">
      <c r="A9" t="s">
        <v>72</v>
      </c>
      <c r="B9" t="s">
        <v>67</v>
      </c>
      <c r="C9" s="6">
        <v>127.6825637817383</v>
      </c>
      <c r="D9" s="6">
        <v>164.45210266113281</v>
      </c>
      <c r="E9" s="6">
        <v>331.26583862304688</v>
      </c>
      <c r="F9" s="6">
        <v>46.046581268310547</v>
      </c>
      <c r="G9" s="6">
        <v>683.2958984375</v>
      </c>
    </row>
    <row r="10" spans="1:8" x14ac:dyDescent="0.35">
      <c r="A10" t="s">
        <v>72</v>
      </c>
      <c r="B10" t="s">
        <v>68</v>
      </c>
      <c r="C10" s="6">
        <v>22.11765289306641</v>
      </c>
      <c r="D10" s="6">
        <v>45.739028930664063</v>
      </c>
      <c r="E10" s="6">
        <v>30.842256546020511</v>
      </c>
      <c r="F10" s="6"/>
      <c r="G10" s="6">
        <v>93.895248413085938</v>
      </c>
    </row>
    <row r="11" spans="1:8" x14ac:dyDescent="0.35">
      <c r="A11" t="s">
        <v>72</v>
      </c>
      <c r="B11" t="s">
        <v>39</v>
      </c>
      <c r="C11" s="6">
        <v>5.1852688789367676</v>
      </c>
      <c r="D11" s="6">
        <v>16.167646408081051</v>
      </c>
      <c r="E11" s="6">
        <v>1.5501672029495239</v>
      </c>
      <c r="F11" s="6"/>
      <c r="G11" s="6">
        <v>12.324912071228029</v>
      </c>
    </row>
    <row r="12" spans="1:8" x14ac:dyDescent="0.35">
      <c r="A12" t="s">
        <v>72</v>
      </c>
      <c r="B12" t="s">
        <v>46</v>
      </c>
      <c r="C12" s="6"/>
      <c r="D12" s="6"/>
      <c r="E12" s="6"/>
      <c r="F12" s="6">
        <v>14.21021938323975</v>
      </c>
      <c r="G12" s="6"/>
    </row>
    <row r="13" spans="1:8" x14ac:dyDescent="0.35">
      <c r="A13" t="s">
        <v>73</v>
      </c>
      <c r="B13" t="s">
        <v>67</v>
      </c>
      <c r="C13" s="6">
        <v>113.01255798339839</v>
      </c>
      <c r="D13" s="6">
        <v>126.2314147949219</v>
      </c>
      <c r="E13" s="6">
        <v>353.92379760742188</v>
      </c>
      <c r="F13" s="6">
        <v>61.887367248535163</v>
      </c>
      <c r="G13" s="6">
        <v>960.7724609375</v>
      </c>
    </row>
    <row r="14" spans="1:8" x14ac:dyDescent="0.35">
      <c r="A14" t="s">
        <v>73</v>
      </c>
      <c r="B14" t="s">
        <v>68</v>
      </c>
      <c r="C14" s="6">
        <v>24.798366546630859</v>
      </c>
      <c r="D14" s="6">
        <v>30.9511604309082</v>
      </c>
      <c r="E14" s="6"/>
      <c r="F14" s="6">
        <v>18.009870529174801</v>
      </c>
      <c r="G14" s="6">
        <v>207.63310241699219</v>
      </c>
    </row>
    <row r="15" spans="1:8" x14ac:dyDescent="0.35">
      <c r="A15" t="s">
        <v>73</v>
      </c>
      <c r="B15" t="s">
        <v>39</v>
      </c>
      <c r="C15" s="6">
        <v>5</v>
      </c>
      <c r="D15" s="6">
        <v>9.3338441848754883</v>
      </c>
      <c r="E15" s="6"/>
      <c r="F15" s="6">
        <v>9.2093935012817383</v>
      </c>
      <c r="G15" s="6">
        <v>22.611068725585941</v>
      </c>
    </row>
    <row r="16" spans="1:8" x14ac:dyDescent="0.35">
      <c r="A16" t="s">
        <v>73</v>
      </c>
      <c r="B16" t="s">
        <v>46</v>
      </c>
      <c r="C16" s="6"/>
      <c r="D16" s="6"/>
      <c r="E16" s="6">
        <v>30.95382118225098</v>
      </c>
      <c r="F16" s="6"/>
      <c r="G16" s="6"/>
    </row>
  </sheetData>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35561-C84E-4DBD-BE25-91EBB2620EC7}">
  <dimension ref="A1:G21"/>
  <sheetViews>
    <sheetView workbookViewId="0">
      <selection activeCell="E23" sqref="E23"/>
    </sheetView>
  </sheetViews>
  <sheetFormatPr defaultRowHeight="14.5" x14ac:dyDescent="0.35"/>
  <cols>
    <col min="3" max="3" width="17.54296875" customWidth="1"/>
  </cols>
  <sheetData>
    <row r="1" spans="1:7" x14ac:dyDescent="0.35">
      <c r="A1" t="s">
        <v>58</v>
      </c>
      <c r="B1" t="s">
        <v>59</v>
      </c>
      <c r="C1" t="s">
        <v>64</v>
      </c>
      <c r="D1" t="s">
        <v>80</v>
      </c>
      <c r="E1" t="s">
        <v>81</v>
      </c>
      <c r="F1" t="s">
        <v>82</v>
      </c>
      <c r="G1" t="s">
        <v>83</v>
      </c>
    </row>
    <row r="2" spans="1:7" x14ac:dyDescent="0.35">
      <c r="A2" t="s">
        <v>79</v>
      </c>
      <c r="B2" t="s">
        <v>60</v>
      </c>
      <c r="C2" t="s">
        <v>65</v>
      </c>
      <c r="D2" s="6">
        <v>0.93767702579498291</v>
      </c>
      <c r="E2" s="6">
        <v>1</v>
      </c>
      <c r="F2" s="6">
        <v>0.85552406311035156</v>
      </c>
      <c r="G2" s="6">
        <v>0.579365074634552</v>
      </c>
    </row>
    <row r="3" spans="1:7" x14ac:dyDescent="0.35">
      <c r="A3" t="s">
        <v>79</v>
      </c>
      <c r="B3" t="s">
        <v>60</v>
      </c>
      <c r="C3" t="s">
        <v>66</v>
      </c>
      <c r="D3" s="6">
        <v>0.97071129083633423</v>
      </c>
      <c r="E3" s="6">
        <v>1</v>
      </c>
      <c r="F3" s="6">
        <v>0.89121341705322266</v>
      </c>
      <c r="G3" s="6">
        <v>0.6875</v>
      </c>
    </row>
    <row r="4" spans="1:7" x14ac:dyDescent="0.35">
      <c r="A4" t="s">
        <v>79</v>
      </c>
      <c r="B4" t="s">
        <v>61</v>
      </c>
      <c r="C4" t="s">
        <v>67</v>
      </c>
      <c r="D4" s="6">
        <v>0.95167285203933716</v>
      </c>
      <c r="E4" s="6">
        <v>1</v>
      </c>
      <c r="F4" s="6">
        <v>0.8847583532333374</v>
      </c>
      <c r="G4" s="6">
        <v>0.60465115308761597</v>
      </c>
    </row>
    <row r="5" spans="1:7" x14ac:dyDescent="0.35">
      <c r="A5" t="s">
        <v>79</v>
      </c>
      <c r="B5" t="s">
        <v>61</v>
      </c>
      <c r="C5" t="s">
        <v>68</v>
      </c>
      <c r="D5" s="6">
        <v>0.94339621067047119</v>
      </c>
      <c r="E5" s="6">
        <v>1</v>
      </c>
      <c r="F5" s="6">
        <v>0.86320751905441284</v>
      </c>
      <c r="G5" s="6">
        <v>0.66666668653488159</v>
      </c>
    </row>
    <row r="6" spans="1:7" x14ac:dyDescent="0.35">
      <c r="A6" t="s">
        <v>79</v>
      </c>
      <c r="B6" t="s">
        <v>61</v>
      </c>
      <c r="C6" t="s">
        <v>69</v>
      </c>
      <c r="D6" s="6">
        <v>0.96396398544311523</v>
      </c>
      <c r="E6" s="6">
        <v>1</v>
      </c>
      <c r="F6" s="6">
        <v>0.8468468189239502</v>
      </c>
      <c r="G6" s="6">
        <v>0.56756758689880371</v>
      </c>
    </row>
    <row r="7" spans="1:7" x14ac:dyDescent="0.35">
      <c r="A7" t="s">
        <v>79</v>
      </c>
      <c r="B7" t="s">
        <v>62</v>
      </c>
      <c r="C7" t="s">
        <v>70</v>
      </c>
      <c r="D7" s="6">
        <v>0.91703057289123535</v>
      </c>
      <c r="E7" s="6">
        <v>1</v>
      </c>
      <c r="F7" s="6">
        <v>0.76855897903442383</v>
      </c>
      <c r="G7" s="6">
        <v>0.39436620473861689</v>
      </c>
    </row>
    <row r="8" spans="1:7" x14ac:dyDescent="0.35">
      <c r="A8" t="s">
        <v>79</v>
      </c>
      <c r="B8" t="s">
        <v>62</v>
      </c>
      <c r="C8" t="s">
        <v>71</v>
      </c>
      <c r="D8" s="6">
        <v>0.97247707843780518</v>
      </c>
      <c r="E8" s="6">
        <v>1</v>
      </c>
      <c r="F8" s="6">
        <v>0.94495415687561035</v>
      </c>
      <c r="G8" s="6">
        <v>0.79245281219482422</v>
      </c>
    </row>
    <row r="9" spans="1:7" x14ac:dyDescent="0.35">
      <c r="A9" t="s">
        <v>79</v>
      </c>
      <c r="B9" t="s">
        <v>62</v>
      </c>
      <c r="C9" t="s">
        <v>72</v>
      </c>
      <c r="D9" s="6">
        <v>0.97600001096725464</v>
      </c>
      <c r="E9" s="6">
        <v>1</v>
      </c>
      <c r="F9" s="6">
        <v>0.92000001668930054</v>
      </c>
      <c r="G9" s="6">
        <v>0.69999998807907104</v>
      </c>
    </row>
    <row r="10" spans="1:7" x14ac:dyDescent="0.35">
      <c r="A10" t="s">
        <v>79</v>
      </c>
      <c r="B10" t="s">
        <v>62</v>
      </c>
      <c r="C10" t="s">
        <v>73</v>
      </c>
      <c r="D10" s="6">
        <v>0.96899223327636719</v>
      </c>
      <c r="E10" s="6">
        <v>1</v>
      </c>
      <c r="F10" s="6">
        <v>0.93798446655273438</v>
      </c>
      <c r="G10" s="6">
        <v>0.70833331346511841</v>
      </c>
    </row>
    <row r="11" spans="1:7" x14ac:dyDescent="0.35">
      <c r="A11" t="s">
        <v>79</v>
      </c>
      <c r="B11" t="s">
        <v>63</v>
      </c>
      <c r="C11" t="s">
        <v>74</v>
      </c>
      <c r="D11" s="6">
        <v>0.98019802570343018</v>
      </c>
      <c r="E11" s="6">
        <v>1</v>
      </c>
      <c r="F11" s="6">
        <v>0.87128710746765137</v>
      </c>
      <c r="G11" s="6">
        <v>0.6336633563041687</v>
      </c>
    </row>
    <row r="12" spans="1:7" x14ac:dyDescent="0.35">
      <c r="A12" t="s">
        <v>79</v>
      </c>
      <c r="B12" t="s">
        <v>63</v>
      </c>
      <c r="C12" t="s">
        <v>75</v>
      </c>
      <c r="D12" s="6">
        <v>0.94949495792388916</v>
      </c>
      <c r="E12" s="6">
        <v>1</v>
      </c>
      <c r="F12" s="6">
        <v>0.8888888955116272</v>
      </c>
      <c r="G12" s="6"/>
    </row>
    <row r="13" spans="1:7" x14ac:dyDescent="0.35">
      <c r="A13" t="s">
        <v>79</v>
      </c>
      <c r="B13" t="s">
        <v>63</v>
      </c>
      <c r="C13" t="s">
        <v>76</v>
      </c>
      <c r="D13" s="6">
        <v>0.96721309423446655</v>
      </c>
      <c r="E13" s="6">
        <v>1</v>
      </c>
      <c r="F13" s="6">
        <v>0.86885243654251099</v>
      </c>
      <c r="G13" s="6">
        <v>0.625</v>
      </c>
    </row>
    <row r="14" spans="1:7" x14ac:dyDescent="0.35">
      <c r="A14" t="s">
        <v>79</v>
      </c>
      <c r="B14" t="s">
        <v>63</v>
      </c>
      <c r="C14" t="s">
        <v>77</v>
      </c>
      <c r="D14" s="6">
        <v>0.91558444499969482</v>
      </c>
      <c r="E14" s="6">
        <v>1</v>
      </c>
      <c r="F14" s="6">
        <v>0.84415584802627563</v>
      </c>
      <c r="G14" s="6"/>
    </row>
    <row r="15" spans="1:7" x14ac:dyDescent="0.35">
      <c r="A15" t="s">
        <v>79</v>
      </c>
      <c r="B15" t="s">
        <v>63</v>
      </c>
      <c r="C15" t="s">
        <v>78</v>
      </c>
      <c r="D15" s="6">
        <v>0.95689654350280762</v>
      </c>
      <c r="E15" s="6">
        <v>1</v>
      </c>
      <c r="F15" s="6">
        <v>0.88793104887008667</v>
      </c>
      <c r="G15" s="6">
        <v>0</v>
      </c>
    </row>
    <row r="16" spans="1:7" x14ac:dyDescent="0.35">
      <c r="A16" t="s">
        <v>79</v>
      </c>
      <c r="B16" t="s">
        <v>79</v>
      </c>
      <c r="C16" t="s">
        <v>79</v>
      </c>
      <c r="D16" s="6">
        <v>0.95101350545883179</v>
      </c>
      <c r="E16" s="6">
        <v>1</v>
      </c>
      <c r="F16" s="6">
        <v>0.86993241310119629</v>
      </c>
      <c r="G16" s="6">
        <v>0.62612611055374146</v>
      </c>
    </row>
    <row r="17" spans="2:7" x14ac:dyDescent="0.35">
      <c r="D17" s="6"/>
      <c r="E17" s="6"/>
      <c r="F17" s="6"/>
      <c r="G17" s="6"/>
    </row>
    <row r="18" spans="2:7" x14ac:dyDescent="0.35">
      <c r="D18" s="6"/>
      <c r="E18" s="6"/>
      <c r="F18" s="6"/>
      <c r="G18" s="6"/>
    </row>
    <row r="19" spans="2:7" x14ac:dyDescent="0.35">
      <c r="B19" s="9"/>
      <c r="D19" s="6"/>
      <c r="E19" s="6"/>
      <c r="F19" s="6"/>
      <c r="G19" s="6"/>
    </row>
    <row r="20" spans="2:7" x14ac:dyDescent="0.35">
      <c r="D20" s="6"/>
      <c r="E20" s="6"/>
      <c r="F20" s="6"/>
      <c r="G20" s="6"/>
    </row>
    <row r="21" spans="2:7" x14ac:dyDescent="0.35">
      <c r="B21" s="9"/>
      <c r="D21" s="6"/>
      <c r="E21" s="6"/>
      <c r="F21" s="6"/>
      <c r="G21" s="6"/>
    </row>
  </sheetData>
  <autoFilter ref="A1:G16" xr:uid="{00000000-0009-0000-0000-000014000000}"/>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Table 1 Universe</vt:lpstr>
      <vt:lpstr>Table 2 Frame</vt:lpstr>
      <vt:lpstr>Table 3 Original Survey Design</vt:lpstr>
      <vt:lpstr>Table 4 Response Outcomes</vt:lpstr>
      <vt:lpstr>Table 5 Survey Yield Rates</vt:lpstr>
      <vt:lpstr>Table 6 Achieved Total Sample </vt:lpstr>
      <vt:lpstr>Table 7 Achieved Panel Sample</vt:lpstr>
      <vt:lpstr>Table 8 Weak Universe Estimates</vt:lpstr>
      <vt:lpstr>Table 9 Median Universe Est</vt:lpstr>
      <vt:lpstr>Table 10 Strict Universe Est</vt:lpstr>
      <vt:lpstr>Table 11 Item Response Rates</vt:lpstr>
      <vt:lpstr>universe</vt:lpstr>
      <vt:lpstr>frame fresh and panel</vt:lpstr>
      <vt:lpstr>original survey design</vt:lpstr>
      <vt:lpstr>yield calculation</vt:lpstr>
      <vt:lpstr>achieved fresh and panel</vt:lpstr>
      <vt:lpstr>achieved panel</vt:lpstr>
      <vt:lpstr>universe_strict</vt:lpstr>
      <vt:lpstr>universe_median</vt:lpstr>
      <vt:lpstr>universe_weak</vt:lpstr>
      <vt:lpstr>item response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Nona Karalashvili</cp:lastModifiedBy>
  <dcterms:created xsi:type="dcterms:W3CDTF">2017-10-24T16:55:12Z</dcterms:created>
  <dcterms:modified xsi:type="dcterms:W3CDTF">2023-11-02T15:15:10Z</dcterms:modified>
</cp:coreProperties>
</file>