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O:\FPDEA\Surveys\2023 Enterprise Surveys\Greece\_Implementation Report\"/>
    </mc:Choice>
  </mc:AlternateContent>
  <xr:revisionPtr revIDLastSave="0" documentId="13_ncr:1_{C55E3682-4649-46D2-A4A6-DC3F2C7CFC14}" xr6:coauthVersionLast="47" xr6:coauthVersionMax="47" xr10:uidLastSave="{00000000-0000-0000-0000-000000000000}"/>
  <bookViews>
    <workbookView xWindow="-120" yWindow="-120" windowWidth="21840" windowHeight="13140" firstSheet="8" activeTab="10" xr2:uid="{00000000-000D-0000-FFFF-FFFF00000000}"/>
  </bookViews>
  <sheets>
    <sheet name="Table 1 Universe" sheetId="25" r:id="rId1"/>
    <sheet name="Table 2 Frame" sheetId="14" r:id="rId2"/>
    <sheet name="Table 3 Original Survey Design" sheetId="32" r:id="rId3"/>
    <sheet name="Table 4 Response Outcomes" sheetId="28" r:id="rId4"/>
    <sheet name="Table 5 Survey Yield Rates" sheetId="27" r:id="rId5"/>
    <sheet name="Table 6 Achieved Total Sample " sheetId="17" r:id="rId6"/>
    <sheet name="Table 7 Achieved Panel Sample" sheetId="16" r:id="rId7"/>
    <sheet name="Table 8 Weak Universe Estimates" sheetId="20" r:id="rId8"/>
    <sheet name="Table 9 Median Universe Est" sheetId="19" r:id="rId9"/>
    <sheet name="Table 10 Strict Universe Est" sheetId="18" r:id="rId10"/>
    <sheet name="Table 11 Item Response Rates" sheetId="29" r:id="rId11"/>
    <sheet name="item response" sheetId="30" r:id="rId12"/>
    <sheet name="universe" sheetId="24" r:id="rId13"/>
    <sheet name="frame fresh and panel" sheetId="3" r:id="rId14"/>
    <sheet name="original survey design" sheetId="33" r:id="rId15"/>
    <sheet name="yield calculation" sheetId="26" r:id="rId16"/>
    <sheet name="achieved fresh and panel" sheetId="1" r:id="rId17"/>
    <sheet name="achieved panel" sheetId="2" r:id="rId18"/>
    <sheet name="universe_strict" sheetId="21" r:id="rId19"/>
    <sheet name="universe_median" sheetId="22" r:id="rId20"/>
    <sheet name="universe_weak" sheetId="23" r:id="rId21"/>
  </sheets>
  <definedNames>
    <definedName name="_xlnm._FilterDatabase" localSheetId="11" hidden="1">'item response'!$A$1:$G$48</definedName>
    <definedName name="_xlnm._FilterDatabase" localSheetId="5" hidden="1">'Table 6 Achieved Total Sample '!$A$1:$H$14</definedName>
    <definedName name="_xlnm._FilterDatabase" localSheetId="6" hidden="1">'Table 7 Achieved Panel Sample'!$A$1:$H$14</definedName>
    <definedName name="solver_ntri" hidden="1">1000</definedName>
    <definedName name="solver_rsmp" hidden="1">2</definedName>
    <definedName name="solver_seed"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 i="29" l="1"/>
  <c r="E4" i="29"/>
  <c r="F4" i="29"/>
  <c r="G4" i="29"/>
  <c r="D5" i="29"/>
  <c r="E5" i="29"/>
  <c r="F5" i="29"/>
  <c r="G5" i="29"/>
  <c r="D6" i="29"/>
  <c r="E6" i="29"/>
  <c r="F6" i="29"/>
  <c r="G6" i="29"/>
  <c r="D7" i="29"/>
  <c r="E7" i="29"/>
  <c r="F7" i="29"/>
  <c r="G7" i="29"/>
  <c r="D8" i="29"/>
  <c r="E8" i="29"/>
  <c r="F8" i="29"/>
  <c r="G8" i="29"/>
  <c r="D9" i="29"/>
  <c r="E9" i="29"/>
  <c r="F9" i="29"/>
  <c r="G9" i="29"/>
  <c r="D10" i="29"/>
  <c r="E10" i="29"/>
  <c r="F10" i="29"/>
  <c r="G10" i="29"/>
  <c r="D11" i="29"/>
  <c r="E11" i="29"/>
  <c r="F11" i="29"/>
  <c r="G11" i="29"/>
  <c r="D12" i="29"/>
  <c r="E12" i="29"/>
  <c r="F12" i="29"/>
  <c r="G12" i="29"/>
  <c r="D13" i="29"/>
  <c r="E13" i="29"/>
  <c r="F13" i="29"/>
  <c r="G13" i="29"/>
  <c r="D14" i="29"/>
  <c r="E14" i="29"/>
  <c r="F14" i="29"/>
  <c r="G14" i="29"/>
  <c r="D15" i="29"/>
  <c r="E15" i="29"/>
  <c r="F15" i="29"/>
  <c r="G15" i="29"/>
  <c r="D16" i="29"/>
  <c r="E16" i="29"/>
  <c r="F16" i="29"/>
  <c r="G16" i="29"/>
  <c r="D17" i="29"/>
  <c r="E17" i="29"/>
  <c r="F17" i="29"/>
  <c r="G17" i="29"/>
  <c r="H1" i="18"/>
  <c r="H11" i="18"/>
  <c r="H5" i="18"/>
  <c r="A3" i="18"/>
  <c r="B3" i="18"/>
  <c r="C3" i="18"/>
  <c r="D3" i="18"/>
  <c r="E3" i="18"/>
  <c r="F3" i="18"/>
  <c r="G3" i="18"/>
  <c r="A4" i="18"/>
  <c r="B4" i="18"/>
  <c r="C4" i="18"/>
  <c r="D4" i="18"/>
  <c r="E4" i="18"/>
  <c r="F4" i="18"/>
  <c r="G4" i="18"/>
  <c r="A5" i="18"/>
  <c r="B5" i="18"/>
  <c r="C5" i="18"/>
  <c r="D5" i="18"/>
  <c r="E5" i="18"/>
  <c r="F5" i="18"/>
  <c r="G5" i="18"/>
  <c r="A6" i="18"/>
  <c r="B6" i="18"/>
  <c r="C6" i="18"/>
  <c r="D6" i="18"/>
  <c r="E6" i="18"/>
  <c r="F6" i="18"/>
  <c r="G6" i="18"/>
  <c r="A7" i="18"/>
  <c r="B7" i="18"/>
  <c r="C7" i="18"/>
  <c r="D7" i="18"/>
  <c r="E7" i="18"/>
  <c r="F7" i="18"/>
  <c r="G7" i="18"/>
  <c r="A8" i="18"/>
  <c r="B8" i="18"/>
  <c r="C8" i="18"/>
  <c r="D8" i="18"/>
  <c r="E8" i="18"/>
  <c r="F8" i="18"/>
  <c r="G8" i="18"/>
  <c r="A9" i="18"/>
  <c r="B9" i="18"/>
  <c r="C9" i="18"/>
  <c r="D9" i="18"/>
  <c r="E9" i="18"/>
  <c r="F9" i="18"/>
  <c r="G9" i="18"/>
  <c r="A10" i="18"/>
  <c r="B10" i="18"/>
  <c r="C10" i="18"/>
  <c r="D10" i="18"/>
  <c r="E10" i="18"/>
  <c r="F10" i="18"/>
  <c r="G10" i="18"/>
  <c r="A11" i="18"/>
  <c r="B11" i="18"/>
  <c r="C11" i="18"/>
  <c r="D11" i="18"/>
  <c r="E11" i="18"/>
  <c r="F11" i="18"/>
  <c r="G11" i="18"/>
  <c r="A12" i="18"/>
  <c r="B12" i="18"/>
  <c r="C12" i="18"/>
  <c r="D12" i="18"/>
  <c r="E12" i="18"/>
  <c r="F12" i="18"/>
  <c r="G12" i="18"/>
  <c r="A13" i="18"/>
  <c r="B13" i="18"/>
  <c r="C13" i="18"/>
  <c r="D13" i="18"/>
  <c r="E13" i="18"/>
  <c r="F13" i="18"/>
  <c r="G13" i="18"/>
  <c r="A14" i="18"/>
  <c r="B14" i="18"/>
  <c r="C14" i="18"/>
  <c r="D14" i="18"/>
  <c r="E14" i="18"/>
  <c r="F14" i="18"/>
  <c r="G14" i="18"/>
  <c r="H11" i="19"/>
  <c r="H5" i="19"/>
  <c r="C3" i="19"/>
  <c r="D3" i="19"/>
  <c r="E3" i="19"/>
  <c r="F3" i="19"/>
  <c r="G3" i="19"/>
  <c r="C4" i="19"/>
  <c r="D4" i="19"/>
  <c r="E4" i="19"/>
  <c r="F4" i="19"/>
  <c r="G4" i="19"/>
  <c r="C5" i="19"/>
  <c r="D5" i="19"/>
  <c r="E5" i="19"/>
  <c r="F5" i="19"/>
  <c r="G5" i="19"/>
  <c r="C6" i="19"/>
  <c r="D6" i="19"/>
  <c r="E6" i="19"/>
  <c r="F6" i="19"/>
  <c r="G6" i="19"/>
  <c r="C7" i="19"/>
  <c r="D7" i="19"/>
  <c r="E7" i="19"/>
  <c r="F7" i="19"/>
  <c r="G7" i="19"/>
  <c r="C8" i="19"/>
  <c r="D8" i="19"/>
  <c r="E8" i="19"/>
  <c r="F8" i="19"/>
  <c r="G8" i="19"/>
  <c r="C9" i="19"/>
  <c r="D9" i="19"/>
  <c r="E9" i="19"/>
  <c r="F9" i="19"/>
  <c r="G9" i="19"/>
  <c r="C10" i="19"/>
  <c r="D10" i="19"/>
  <c r="E10" i="19"/>
  <c r="F10" i="19"/>
  <c r="G10" i="19"/>
  <c r="C11" i="19"/>
  <c r="D11" i="19"/>
  <c r="E11" i="19"/>
  <c r="F11" i="19"/>
  <c r="G11" i="19"/>
  <c r="C12" i="19"/>
  <c r="D12" i="19"/>
  <c r="E12" i="19"/>
  <c r="F12" i="19"/>
  <c r="G12" i="19"/>
  <c r="C13" i="19"/>
  <c r="D13" i="19"/>
  <c r="E13" i="19"/>
  <c r="F13" i="19"/>
  <c r="G13" i="19"/>
  <c r="C14" i="19"/>
  <c r="D14" i="19"/>
  <c r="E14" i="19"/>
  <c r="F14" i="19"/>
  <c r="G14" i="19"/>
  <c r="B3" i="19"/>
  <c r="B4" i="19"/>
  <c r="B5" i="19"/>
  <c r="B6" i="19"/>
  <c r="B7" i="19"/>
  <c r="B8" i="19"/>
  <c r="B9" i="19"/>
  <c r="B10" i="19"/>
  <c r="B11" i="19"/>
  <c r="B12" i="19"/>
  <c r="B13" i="19"/>
  <c r="B14" i="19"/>
  <c r="A14" i="19"/>
  <c r="A3" i="19"/>
  <c r="A4" i="19"/>
  <c r="A5" i="19"/>
  <c r="A6" i="19"/>
  <c r="A7" i="19"/>
  <c r="A8" i="19"/>
  <c r="A9" i="19"/>
  <c r="A10" i="19"/>
  <c r="A11" i="19"/>
  <c r="A12" i="19"/>
  <c r="A13" i="19"/>
  <c r="H1" i="19"/>
  <c r="H11" i="20"/>
  <c r="H8" i="20"/>
  <c r="H5" i="20"/>
  <c r="C14" i="20"/>
  <c r="D14" i="20"/>
  <c r="E14" i="20"/>
  <c r="F14" i="20"/>
  <c r="G14" i="20"/>
  <c r="B14" i="20"/>
  <c r="A14" i="20"/>
  <c r="B3" i="20"/>
  <c r="B4" i="20"/>
  <c r="B5" i="20"/>
  <c r="B6" i="20"/>
  <c r="B7" i="20"/>
  <c r="B8" i="20"/>
  <c r="B9" i="20"/>
  <c r="B10" i="20"/>
  <c r="B11" i="20"/>
  <c r="B12" i="20"/>
  <c r="B13" i="20"/>
  <c r="A3" i="20"/>
  <c r="A4" i="20"/>
  <c r="A5" i="20"/>
  <c r="A6" i="20"/>
  <c r="A7" i="20"/>
  <c r="A8" i="20"/>
  <c r="A9" i="20"/>
  <c r="A10" i="20"/>
  <c r="A11" i="20"/>
  <c r="A12" i="20"/>
  <c r="A13" i="20"/>
  <c r="C3" i="20"/>
  <c r="D3" i="20"/>
  <c r="E3" i="20"/>
  <c r="F3" i="20"/>
  <c r="G3" i="20"/>
  <c r="C4" i="20"/>
  <c r="D4" i="20"/>
  <c r="E4" i="20"/>
  <c r="F4" i="20"/>
  <c r="G4" i="20"/>
  <c r="C5" i="20"/>
  <c r="D5" i="20"/>
  <c r="E5" i="20"/>
  <c r="F5" i="20"/>
  <c r="G5" i="20"/>
  <c r="C6" i="20"/>
  <c r="D6" i="20"/>
  <c r="E6" i="20"/>
  <c r="F6" i="20"/>
  <c r="G6" i="20"/>
  <c r="C7" i="20"/>
  <c r="D7" i="20"/>
  <c r="E7" i="20"/>
  <c r="F7" i="20"/>
  <c r="G7" i="20"/>
  <c r="C8" i="20"/>
  <c r="D8" i="20"/>
  <c r="E8" i="20"/>
  <c r="F8" i="20"/>
  <c r="G8" i="20"/>
  <c r="C9" i="20"/>
  <c r="D9" i="20"/>
  <c r="E9" i="20"/>
  <c r="F9" i="20"/>
  <c r="G9" i="20"/>
  <c r="C10" i="20"/>
  <c r="D10" i="20"/>
  <c r="E10" i="20"/>
  <c r="F10" i="20"/>
  <c r="G10" i="20"/>
  <c r="C11" i="20"/>
  <c r="D11" i="20"/>
  <c r="E11" i="20"/>
  <c r="F11" i="20"/>
  <c r="G11" i="20"/>
  <c r="C12" i="20"/>
  <c r="D12" i="20"/>
  <c r="E12" i="20"/>
  <c r="F12" i="20"/>
  <c r="G12" i="20"/>
  <c r="C13" i="20"/>
  <c r="D13" i="20"/>
  <c r="E13" i="20"/>
  <c r="F13" i="20"/>
  <c r="G13" i="20"/>
  <c r="H1" i="20"/>
  <c r="H1" i="16"/>
  <c r="C3" i="16"/>
  <c r="D3" i="16"/>
  <c r="E3" i="16"/>
  <c r="F3" i="16"/>
  <c r="G3" i="16"/>
  <c r="C4" i="16"/>
  <c r="D4" i="16"/>
  <c r="E4" i="16"/>
  <c r="F4" i="16"/>
  <c r="G4" i="16"/>
  <c r="C5" i="16"/>
  <c r="D5" i="16"/>
  <c r="E5" i="16"/>
  <c r="F5" i="16"/>
  <c r="G5" i="16"/>
  <c r="C6" i="16"/>
  <c r="D6" i="16"/>
  <c r="E6" i="16"/>
  <c r="F6" i="16"/>
  <c r="G6" i="16"/>
  <c r="C7" i="16"/>
  <c r="D7" i="16"/>
  <c r="E7" i="16"/>
  <c r="F7" i="16"/>
  <c r="G7" i="16"/>
  <c r="C8" i="16"/>
  <c r="D8" i="16"/>
  <c r="E8" i="16"/>
  <c r="F8" i="16"/>
  <c r="G8" i="16"/>
  <c r="C9" i="16"/>
  <c r="D9" i="16"/>
  <c r="E9" i="16"/>
  <c r="F9" i="16"/>
  <c r="G9" i="16"/>
  <c r="C10" i="16"/>
  <c r="D10" i="16"/>
  <c r="E10" i="16"/>
  <c r="F10" i="16"/>
  <c r="G10" i="16"/>
  <c r="C11" i="16"/>
  <c r="D11" i="16"/>
  <c r="E11" i="16"/>
  <c r="F11" i="16"/>
  <c r="G11" i="16"/>
  <c r="C12" i="16"/>
  <c r="D12" i="16"/>
  <c r="E12" i="16"/>
  <c r="F12" i="16"/>
  <c r="G12" i="16"/>
  <c r="C13" i="16"/>
  <c r="D13" i="16"/>
  <c r="E13" i="16"/>
  <c r="F13" i="16"/>
  <c r="G13" i="16"/>
  <c r="B3" i="16"/>
  <c r="B4" i="16"/>
  <c r="B5" i="16"/>
  <c r="B6" i="16"/>
  <c r="B7" i="16"/>
  <c r="B8" i="16"/>
  <c r="B9" i="16"/>
  <c r="B10" i="16"/>
  <c r="B11" i="16"/>
  <c r="B12" i="16"/>
  <c r="B13" i="16"/>
  <c r="A3" i="16"/>
  <c r="A4" i="16"/>
  <c r="A5" i="16"/>
  <c r="A6" i="16"/>
  <c r="A7" i="16"/>
  <c r="A8" i="16"/>
  <c r="A9" i="16"/>
  <c r="A10" i="16"/>
  <c r="A11" i="16"/>
  <c r="A12" i="16"/>
  <c r="A13" i="16"/>
  <c r="H1" i="17"/>
  <c r="C3" i="17"/>
  <c r="D3" i="17"/>
  <c r="E3" i="17"/>
  <c r="F3" i="17"/>
  <c r="G3" i="17"/>
  <c r="C4" i="17"/>
  <c r="D4" i="17"/>
  <c r="E4" i="17"/>
  <c r="F4" i="17"/>
  <c r="G4" i="17"/>
  <c r="C5" i="17"/>
  <c r="D5" i="17"/>
  <c r="E5" i="17"/>
  <c r="F5" i="17"/>
  <c r="G5" i="17"/>
  <c r="C6" i="17"/>
  <c r="D6" i="17"/>
  <c r="E6" i="17"/>
  <c r="F6" i="17"/>
  <c r="G6" i="17"/>
  <c r="C7" i="17"/>
  <c r="D7" i="17"/>
  <c r="E7" i="17"/>
  <c r="F7" i="17"/>
  <c r="G7" i="17"/>
  <c r="C8" i="17"/>
  <c r="D8" i="17"/>
  <c r="E8" i="17"/>
  <c r="F8" i="17"/>
  <c r="G8" i="17"/>
  <c r="C9" i="17"/>
  <c r="D9" i="17"/>
  <c r="E9" i="17"/>
  <c r="F9" i="17"/>
  <c r="G9" i="17"/>
  <c r="C10" i="17"/>
  <c r="D10" i="17"/>
  <c r="E10" i="17"/>
  <c r="F10" i="17"/>
  <c r="G10" i="17"/>
  <c r="C11" i="17"/>
  <c r="D11" i="17"/>
  <c r="E11" i="17"/>
  <c r="F11" i="17"/>
  <c r="G11" i="17"/>
  <c r="C12" i="17"/>
  <c r="D12" i="17"/>
  <c r="E12" i="17"/>
  <c r="F12" i="17"/>
  <c r="G12" i="17"/>
  <c r="C13" i="17"/>
  <c r="D13" i="17"/>
  <c r="E13" i="17"/>
  <c r="F13" i="17"/>
  <c r="G13" i="17"/>
  <c r="B3" i="17"/>
  <c r="B4" i="17"/>
  <c r="B5" i="17"/>
  <c r="B6" i="17"/>
  <c r="B7" i="17"/>
  <c r="B8" i="17"/>
  <c r="B9" i="17"/>
  <c r="B10" i="17"/>
  <c r="B11" i="17"/>
  <c r="B12" i="17"/>
  <c r="B13" i="17"/>
  <c r="A3" i="17"/>
  <c r="A4" i="17"/>
  <c r="A5" i="17"/>
  <c r="A6" i="17"/>
  <c r="A7" i="17"/>
  <c r="A8" i="17"/>
  <c r="A9" i="17"/>
  <c r="A10" i="17"/>
  <c r="A11" i="17"/>
  <c r="A12" i="17"/>
  <c r="A13" i="17"/>
  <c r="H1" i="32"/>
  <c r="C3" i="32"/>
  <c r="D3" i="32"/>
  <c r="E3" i="32"/>
  <c r="F3" i="32"/>
  <c r="G3" i="32"/>
  <c r="C4" i="32"/>
  <c r="D4" i="32"/>
  <c r="E4" i="32"/>
  <c r="F4" i="32"/>
  <c r="G4" i="32"/>
  <c r="C5" i="32"/>
  <c r="D5" i="32"/>
  <c r="E5" i="32"/>
  <c r="F5" i="32"/>
  <c r="G5" i="32"/>
  <c r="C6" i="32"/>
  <c r="D6" i="32"/>
  <c r="E6" i="32"/>
  <c r="F6" i="32"/>
  <c r="G6" i="32"/>
  <c r="C7" i="32"/>
  <c r="D7" i="32"/>
  <c r="E7" i="32"/>
  <c r="F7" i="32"/>
  <c r="G7" i="32"/>
  <c r="C8" i="32"/>
  <c r="D8" i="32"/>
  <c r="E8" i="32"/>
  <c r="F8" i="32"/>
  <c r="G8" i="32"/>
  <c r="C9" i="32"/>
  <c r="D9" i="32"/>
  <c r="E9" i="32"/>
  <c r="F9" i="32"/>
  <c r="G9" i="32"/>
  <c r="C10" i="32"/>
  <c r="D10" i="32"/>
  <c r="E10" i="32"/>
  <c r="F10" i="32"/>
  <c r="G10" i="32"/>
  <c r="C11" i="32"/>
  <c r="D11" i="32"/>
  <c r="E11" i="32"/>
  <c r="F11" i="32"/>
  <c r="G11" i="32"/>
  <c r="C12" i="32"/>
  <c r="D12" i="32"/>
  <c r="E12" i="32"/>
  <c r="F12" i="32"/>
  <c r="G12" i="32"/>
  <c r="C13" i="32"/>
  <c r="D13" i="32"/>
  <c r="E13" i="32"/>
  <c r="F13" i="32"/>
  <c r="G13" i="32"/>
  <c r="B3" i="32"/>
  <c r="B4" i="32"/>
  <c r="B5" i="32"/>
  <c r="B6" i="32"/>
  <c r="B7" i="32"/>
  <c r="B8" i="32"/>
  <c r="B9" i="32"/>
  <c r="B10" i="32"/>
  <c r="B11" i="32"/>
  <c r="B12" i="32"/>
  <c r="B13" i="32"/>
  <c r="A3" i="32"/>
  <c r="A4" i="32"/>
  <c r="A5" i="32"/>
  <c r="A6" i="32"/>
  <c r="A7" i="32"/>
  <c r="A8" i="32"/>
  <c r="A9" i="32"/>
  <c r="A10" i="32"/>
  <c r="A11" i="32"/>
  <c r="A12" i="32"/>
  <c r="A13" i="32"/>
  <c r="H1" i="14"/>
  <c r="B3" i="14"/>
  <c r="B4" i="14"/>
  <c r="B5" i="14"/>
  <c r="B6" i="14"/>
  <c r="B7" i="14"/>
  <c r="B8" i="14"/>
  <c r="B9" i="14"/>
  <c r="B10" i="14"/>
  <c r="B11" i="14"/>
  <c r="B12" i="14"/>
  <c r="B13" i="14"/>
  <c r="C3" i="14"/>
  <c r="D3" i="14"/>
  <c r="E3" i="14"/>
  <c r="F3" i="14"/>
  <c r="G3" i="14"/>
  <c r="C4" i="14"/>
  <c r="D4" i="14"/>
  <c r="E4" i="14"/>
  <c r="F4" i="14"/>
  <c r="G4" i="14"/>
  <c r="C5" i="14"/>
  <c r="D5" i="14"/>
  <c r="E5" i="14"/>
  <c r="F5" i="14"/>
  <c r="G5" i="14"/>
  <c r="C6" i="14"/>
  <c r="D6" i="14"/>
  <c r="E6" i="14"/>
  <c r="F6" i="14"/>
  <c r="G6" i="14"/>
  <c r="C7" i="14"/>
  <c r="D7" i="14"/>
  <c r="E7" i="14"/>
  <c r="F7" i="14"/>
  <c r="G7" i="14"/>
  <c r="C8" i="14"/>
  <c r="D8" i="14"/>
  <c r="E8" i="14"/>
  <c r="F8" i="14"/>
  <c r="G8" i="14"/>
  <c r="C9" i="14"/>
  <c r="D9" i="14"/>
  <c r="E9" i="14"/>
  <c r="F9" i="14"/>
  <c r="G9" i="14"/>
  <c r="C10" i="14"/>
  <c r="D10" i="14"/>
  <c r="E10" i="14"/>
  <c r="F10" i="14"/>
  <c r="G10" i="14"/>
  <c r="C11" i="14"/>
  <c r="D11" i="14"/>
  <c r="E11" i="14"/>
  <c r="F11" i="14"/>
  <c r="G11" i="14"/>
  <c r="C12" i="14"/>
  <c r="D12" i="14"/>
  <c r="E12" i="14"/>
  <c r="F12" i="14"/>
  <c r="G12" i="14"/>
  <c r="C13" i="14"/>
  <c r="D13" i="14"/>
  <c r="E13" i="14"/>
  <c r="F13" i="14"/>
  <c r="G13" i="14"/>
  <c r="B2" i="14"/>
  <c r="C2" i="14"/>
  <c r="D2" i="14"/>
  <c r="E2" i="14"/>
  <c r="F2" i="14"/>
  <c r="G2" i="14"/>
  <c r="A3" i="14"/>
  <c r="A4" i="14"/>
  <c r="A5" i="14"/>
  <c r="A6" i="14"/>
  <c r="A7" i="14"/>
  <c r="A8" i="14"/>
  <c r="A9" i="14"/>
  <c r="A10" i="14"/>
  <c r="A11" i="14"/>
  <c r="A12" i="14"/>
  <c r="A13" i="14"/>
  <c r="H2" i="25"/>
  <c r="D2" i="25"/>
  <c r="E2" i="25"/>
  <c r="F2" i="25"/>
  <c r="G2" i="25"/>
  <c r="D3" i="25"/>
  <c r="E3" i="25"/>
  <c r="F3" i="25"/>
  <c r="G3" i="25"/>
  <c r="D4" i="25"/>
  <c r="E4" i="25"/>
  <c r="F4" i="25"/>
  <c r="G4" i="25"/>
  <c r="D5" i="25"/>
  <c r="E5" i="25"/>
  <c r="F5" i="25"/>
  <c r="G5" i="25"/>
  <c r="D6" i="25"/>
  <c r="E6" i="25"/>
  <c r="F6" i="25"/>
  <c r="G6" i="25"/>
  <c r="D7" i="25"/>
  <c r="E7" i="25"/>
  <c r="F7" i="25"/>
  <c r="G7" i="25"/>
  <c r="D8" i="25"/>
  <c r="E8" i="25"/>
  <c r="F8" i="25"/>
  <c r="G8" i="25"/>
  <c r="D9" i="25"/>
  <c r="E9" i="25"/>
  <c r="F9" i="25"/>
  <c r="G9" i="25"/>
  <c r="D10" i="25"/>
  <c r="E10" i="25"/>
  <c r="F10" i="25"/>
  <c r="G10" i="25"/>
  <c r="D11" i="25"/>
  <c r="E11" i="25"/>
  <c r="F11" i="25"/>
  <c r="G11" i="25"/>
  <c r="D12" i="25"/>
  <c r="E12" i="25"/>
  <c r="F12" i="25"/>
  <c r="G12" i="25"/>
  <c r="D13" i="25"/>
  <c r="E13" i="25"/>
  <c r="F13" i="25"/>
  <c r="G13" i="25"/>
  <c r="C5" i="25"/>
  <c r="C6" i="25"/>
  <c r="C7" i="25"/>
  <c r="C8" i="25"/>
  <c r="C9" i="25"/>
  <c r="C10" i="25"/>
  <c r="C11" i="25"/>
  <c r="C12" i="25"/>
  <c r="C13" i="25"/>
  <c r="B5" i="25"/>
  <c r="B6" i="25"/>
  <c r="B7" i="25"/>
  <c r="B8" i="25"/>
  <c r="B9" i="25"/>
  <c r="B10" i="25"/>
  <c r="B11" i="25"/>
  <c r="B12" i="25"/>
  <c r="B13" i="25"/>
  <c r="A5" i="25"/>
  <c r="A6" i="25"/>
  <c r="A7" i="25"/>
  <c r="A8" i="25"/>
  <c r="A9" i="25"/>
  <c r="A10" i="25"/>
  <c r="A11" i="25"/>
  <c r="A12" i="25"/>
  <c r="A13" i="25"/>
  <c r="H1" i="25"/>
  <c r="E8" i="28"/>
  <c r="E7" i="28"/>
  <c r="G3" i="29"/>
  <c r="F3" i="29"/>
  <c r="E3" i="29"/>
  <c r="D3" i="29"/>
  <c r="G2" i="18"/>
  <c r="F2" i="18"/>
  <c r="E2" i="18"/>
  <c r="D2" i="18"/>
  <c r="C2" i="18"/>
  <c r="B2" i="18"/>
  <c r="A2" i="18"/>
  <c r="G1" i="18"/>
  <c r="F1" i="18"/>
  <c r="E1" i="18"/>
  <c r="D1" i="18"/>
  <c r="C1" i="18"/>
  <c r="G2" i="19"/>
  <c r="F2" i="19"/>
  <c r="E2" i="19"/>
  <c r="D2" i="19"/>
  <c r="C2" i="19"/>
  <c r="B2" i="19"/>
  <c r="A2" i="19"/>
  <c r="G1" i="19"/>
  <c r="F1" i="19"/>
  <c r="E1" i="19"/>
  <c r="D1" i="19"/>
  <c r="C1" i="19"/>
  <c r="G2" i="20"/>
  <c r="F2" i="20"/>
  <c r="E2" i="20"/>
  <c r="D2" i="20"/>
  <c r="C2" i="20"/>
  <c r="B2" i="20"/>
  <c r="A2" i="20"/>
  <c r="G1" i="20"/>
  <c r="F1" i="20"/>
  <c r="E1" i="20"/>
  <c r="D1" i="20"/>
  <c r="C1" i="20"/>
  <c r="G2" i="16"/>
  <c r="F2" i="16"/>
  <c r="E2" i="16"/>
  <c r="D2" i="16"/>
  <c r="C2" i="16"/>
  <c r="B2" i="16"/>
  <c r="A2" i="16"/>
  <c r="G1" i="16"/>
  <c r="F1" i="16"/>
  <c r="E1" i="16"/>
  <c r="D1" i="16"/>
  <c r="C1" i="16"/>
  <c r="G2" i="17"/>
  <c r="F2" i="17"/>
  <c r="E2" i="17"/>
  <c r="D2" i="17"/>
  <c r="C2" i="17"/>
  <c r="B2" i="17"/>
  <c r="A2" i="17"/>
  <c r="G1" i="17"/>
  <c r="F1" i="17"/>
  <c r="E1" i="17"/>
  <c r="D1" i="17"/>
  <c r="C1" i="17"/>
  <c r="F17" i="27"/>
  <c r="E17" i="27"/>
  <c r="D17" i="27"/>
  <c r="F16" i="27"/>
  <c r="E16" i="27"/>
  <c r="D16" i="27"/>
  <c r="F15" i="27"/>
  <c r="E15" i="27"/>
  <c r="D15" i="27"/>
  <c r="F14" i="27"/>
  <c r="E14" i="27"/>
  <c r="D14" i="27"/>
  <c r="F13" i="27"/>
  <c r="E13" i="27"/>
  <c r="D13" i="27"/>
  <c r="F12" i="27"/>
  <c r="E12" i="27"/>
  <c r="D12" i="27"/>
  <c r="F11" i="27"/>
  <c r="E11" i="27"/>
  <c r="D11" i="27"/>
  <c r="F10" i="27"/>
  <c r="E10" i="27"/>
  <c r="D10" i="27"/>
  <c r="F9" i="27"/>
  <c r="E9" i="27"/>
  <c r="D9" i="27"/>
  <c r="F8" i="27"/>
  <c r="E8" i="27"/>
  <c r="D8" i="27"/>
  <c r="F7" i="27"/>
  <c r="E7" i="27"/>
  <c r="D7" i="27"/>
  <c r="F6" i="27"/>
  <c r="E6" i="27"/>
  <c r="D6" i="27"/>
  <c r="F5" i="27"/>
  <c r="E5" i="27"/>
  <c r="D5" i="27"/>
  <c r="F4" i="27"/>
  <c r="E4" i="27"/>
  <c r="D4" i="27"/>
  <c r="F3" i="27"/>
  <c r="E3" i="27"/>
  <c r="D3" i="27"/>
  <c r="E12" i="28"/>
  <c r="E11" i="28"/>
  <c r="E10" i="28"/>
  <c r="E9" i="28"/>
  <c r="E6" i="28"/>
  <c r="G2" i="32"/>
  <c r="F2" i="32"/>
  <c r="E2" i="32"/>
  <c r="D2" i="32"/>
  <c r="C2" i="32"/>
  <c r="B2" i="32"/>
  <c r="A2" i="32"/>
  <c r="G1" i="32"/>
  <c r="F1" i="32"/>
  <c r="E1" i="32"/>
  <c r="D1" i="32"/>
  <c r="C1" i="32"/>
  <c r="A2" i="14"/>
  <c r="G1" i="14"/>
  <c r="F1" i="14"/>
  <c r="E1" i="14"/>
  <c r="D1" i="14"/>
  <c r="C1" i="14"/>
  <c r="C4" i="25"/>
  <c r="B4" i="25"/>
  <c r="A4" i="25"/>
  <c r="C3" i="25"/>
  <c r="B3" i="25"/>
  <c r="A3" i="25"/>
  <c r="C2" i="25"/>
  <c r="B2" i="25"/>
  <c r="A2" i="25"/>
  <c r="G1" i="25"/>
  <c r="F1" i="25"/>
  <c r="E1" i="25"/>
  <c r="D1" i="25"/>
  <c r="C1" i="25"/>
  <c r="G14" i="32" l="1"/>
  <c r="H2" i="19"/>
  <c r="G15" i="19"/>
  <c r="F15" i="18"/>
  <c r="C15" i="18"/>
  <c r="H2" i="18"/>
  <c r="E15" i="18"/>
  <c r="G15" i="18"/>
  <c r="H8" i="18"/>
  <c r="F15" i="19"/>
  <c r="D15" i="19"/>
  <c r="E15" i="19"/>
  <c r="H8" i="19"/>
  <c r="E15" i="20"/>
  <c r="F15" i="20"/>
  <c r="C15" i="20"/>
  <c r="G15" i="20"/>
  <c r="H2" i="20"/>
  <c r="F14" i="16"/>
  <c r="H2" i="16"/>
  <c r="G14" i="16"/>
  <c r="E14" i="16"/>
  <c r="D14" i="16"/>
  <c r="F14" i="17"/>
  <c r="H2" i="17"/>
  <c r="H8" i="17"/>
  <c r="H11" i="17"/>
  <c r="E14" i="17"/>
  <c r="H5" i="17"/>
  <c r="C14" i="17"/>
  <c r="G14" i="17"/>
  <c r="D14" i="32"/>
  <c r="E14" i="32"/>
  <c r="H8" i="32"/>
  <c r="F14" i="32"/>
  <c r="H11" i="32"/>
  <c r="C14" i="32"/>
  <c r="F14" i="14"/>
  <c r="C14" i="14"/>
  <c r="H2" i="14"/>
  <c r="G14" i="14"/>
  <c r="H8" i="14"/>
  <c r="E14" i="14"/>
  <c r="H5" i="14"/>
  <c r="H11" i="14"/>
  <c r="E14" i="25"/>
  <c r="H8" i="25"/>
  <c r="H11" i="25"/>
  <c r="G14" i="25"/>
  <c r="F14" i="25"/>
  <c r="C14" i="25"/>
  <c r="D14" i="25"/>
  <c r="H5" i="25"/>
  <c r="H8" i="16"/>
  <c r="H5" i="16"/>
  <c r="C14" i="16"/>
  <c r="H11" i="16"/>
  <c r="H5" i="32"/>
  <c r="H2" i="32"/>
  <c r="D15" i="20"/>
  <c r="D14" i="17"/>
  <c r="D14" i="14"/>
  <c r="D15" i="18"/>
  <c r="C15" i="19"/>
  <c r="H15" i="18" l="1"/>
  <c r="H15" i="19"/>
  <c r="H15" i="20"/>
  <c r="H14" i="16"/>
  <c r="H14" i="17"/>
  <c r="H14" i="32"/>
  <c r="H14" i="14"/>
  <c r="H14" i="25"/>
</calcChain>
</file>

<file path=xl/sharedStrings.xml><?xml version="1.0" encoding="utf-8"?>
<sst xmlns="http://schemas.openxmlformats.org/spreadsheetml/2006/main" count="438" uniqueCount="69">
  <si>
    <t>Screening phase</t>
  </si>
  <si>
    <t>Eligibles</t>
  </si>
  <si>
    <t>Ineligible + out of target</t>
  </si>
  <si>
    <t>Stratification</t>
  </si>
  <si>
    <t>Small (5-19)</t>
  </si>
  <si>
    <t>Medium (20-99)</t>
  </si>
  <si>
    <t>Large (100-199)</t>
  </si>
  <si>
    <t/>
  </si>
  <si>
    <t>Region</t>
  </si>
  <si>
    <t>Sector</t>
  </si>
  <si>
    <t>Size</t>
  </si>
  <si>
    <t>Food</t>
  </si>
  <si>
    <t>Fresh</t>
  </si>
  <si>
    <t>Panel</t>
  </si>
  <si>
    <t>Yield</t>
  </si>
  <si>
    <t>_Grand_Total</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</si>
  <si>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</si>
  <si>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</si>
  <si>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</si>
  <si>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</si>
  <si>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</si>
  <si>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</si>
  <si>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</si>
  <si>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</si>
  <si>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</si>
  <si>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</si>
  <si>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</si>
  <si>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</si>
  <si>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Issued</t>
  </si>
  <si>
    <t>Contacted</t>
  </si>
  <si>
    <t>Assumed eligibles</t>
  </si>
  <si>
    <t>Notes: the rates are calculated as defined in Section III.4</t>
  </si>
  <si>
    <t>d2</t>
  </si>
  <si>
    <t>l1</t>
  </si>
  <si>
    <t>n2a</t>
  </si>
  <si>
    <t>all TFP variables</t>
  </si>
  <si>
    <t>Large (100+)</t>
  </si>
  <si>
    <t>Screener/Interview</t>
  </si>
  <si>
    <r>
      <t xml:space="preserve">Source: </t>
    </r>
    <r>
      <rPr>
        <i/>
        <sz val="9"/>
        <rFont val="Times New Roman"/>
        <family val="1"/>
      </rPr>
      <t>6</t>
    </r>
    <r>
      <rPr>
        <i/>
        <vertAlign val="superscript"/>
        <sz val="9"/>
        <rFont val="Times New Roman"/>
        <family val="1"/>
      </rPr>
      <t>th</t>
    </r>
    <r>
      <rPr>
        <i/>
        <sz val="9"/>
        <rFont val="Times New Roman"/>
        <family val="1"/>
      </rPr>
      <t xml:space="preserve"> Economic Census (conducted between January 2013 and April 2014).</t>
    </r>
  </si>
  <si>
    <r>
      <t xml:space="preserve">Source: </t>
    </r>
    <r>
      <rPr>
        <i/>
        <sz val="9"/>
        <rFont val="Times New Roman"/>
        <family val="1"/>
      </rPr>
      <t>Annual Survey of Industries (ASI, 2018-2019), and the 6th EC (conducted between January 2013 and April 2014).</t>
    </r>
  </si>
  <si>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</si>
  <si>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t>stratificationregionname</t>
  </si>
  <si>
    <t>stratificationsizename</t>
  </si>
  <si>
    <t>_Food</t>
  </si>
  <si>
    <t>_Other_Manufacturing</t>
  </si>
  <si>
    <t>_Retail</t>
  </si>
  <si>
    <t>_Hotels</t>
  </si>
  <si>
    <t>_Other_Services</t>
  </si>
  <si>
    <t>Survey</t>
  </si>
  <si>
    <t>Cell</t>
  </si>
  <si>
    <t>Fresh/Panel</t>
  </si>
  <si>
    <t>Name</t>
  </si>
  <si>
    <t>Other Manufacturing</t>
  </si>
  <si>
    <t>Retail</t>
  </si>
  <si>
    <t>Hotels</t>
  </si>
  <si>
    <t>Other Services</t>
  </si>
  <si>
    <t>Survey_response_rate</t>
  </si>
  <si>
    <t>Frame_quality</t>
  </si>
  <si>
    <t>rr_d2</t>
  </si>
  <si>
    <t>rr_l1</t>
  </si>
  <si>
    <t>rr_n2a</t>
  </si>
  <si>
    <t>rr_TFP</t>
  </si>
  <si>
    <t>Attica (EL3)</t>
  </si>
  <si>
    <t>Large (100 or more)</t>
  </si>
  <si>
    <t>Aegean Islands, Crete (EL4)</t>
  </si>
  <si>
    <t>Northern Greece (EL5)</t>
  </si>
  <si>
    <t>Central Greece (EL6)</t>
  </si>
  <si>
    <t>Medium and Large (20+)</t>
  </si>
  <si>
    <t>Greece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</si>
</sst>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0.0%"/>
    <numFmt numFmtId="165" formatCode="_(* #,##0_);_(* \(#,##0\);_(* &quot;-&quot;??_);_(@_)"/>
    <numFmt numFmtId="166" formatCode="0.000000000000000%"/>
    <numFmt numFmtId="167" formatCode="0.00000"/>
  </numFmts>
  <fonts count="17">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b/>
      <sz val="11"/>
      <name val="Calibri"/>
      <family val="2"/>
    </font>
    <font>
      <sz val="12"/>
      <name val="Times New Roman"/>
      <family val="1"/>
    </font>
    <font>
      <b/>
      <sz val="12"/>
      <name val="Times New Roman"/>
      <family val="1"/>
    </font>
    <font>
      <sz val="11"/>
      <name val="Calibri"/>
      <family val="2"/>
    </font>
    <font>
      <sz val="9"/>
      <name val="Times New Roman"/>
      <family val="1"/>
    </font>
    <font>
      <i/>
      <sz val="9"/>
      <name val="Times New Roman"/>
      <family val="1"/>
    </font>
    <font>
      <i/>
      <vertAlign val="superscript"/>
      <sz val="9"/>
      <name val="Times New Roman"/>
      <family val="1"/>
    </font>
  </fonts>
  <fills count="3">
    <fill>
      <patternFill patternType="none"/>
    </fill>
    <fill>
      <patternFill patternType="gray125"/>
    </fill>
    <fill>
      <patternFill patternType="solid">
        <fgColor theme="8" tint="0.79995117038483843"/>
        <bgColor indexed="64"/>
      </patternFill>
    </fill>
  </fills>
  <borders count="7">
    <border>
      <left/>
      <right/>
      <top/>
      <bottom/>
      <diagonal/>
    </border>
    <border>
      <left/>
      <right/>
      <top/>
      <bottom style="medium">
        <color theme="4" tint="0.39997558519241921"/>
      </bottom>
      <diagonal/>
    </border>
    <border>
      <left/>
      <right/>
      <top style="thin">
        <color theme="4"/>
      </top>
      <bottom style="double">
        <color theme="4"/>
      </bottom>
      <diagonal/>
    </border>
    <border>
      <left/>
      <right/>
      <top/>
      <bottom/>
      <diagonal/>
    </border>
    <border>
      <left/>
      <right/>
      <top/>
      <bottom style="double">
        <color indexed="64"/>
      </bottom>
      <diagonal/>
    </border>
    <border>
      <left/>
      <right/>
      <top style="double">
        <color indexed="64"/>
      </top>
      <bottom style="thin">
        <color indexed="64"/>
      </bottom>
      <diagonal/>
    </border>
    <border>
      <left/>
      <right/>
      <top style="double">
        <color indexed="64"/>
      </top>
      <bottom/>
      <diagonal/>
    </border>
  </borders>
  <cellStyleXfs count="8">
    <xf numFmtId="0" fontId="0" fillId="0" borderId="0"/>
    <xf numFmtId="9" fontId="2"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8" fillId="0" borderId="0" applyBorder="0"/>
    <xf numFmtId="0" fontId="9" fillId="0" borderId="0" applyBorder="0"/>
    <xf numFmtId="0" fontId="1" fillId="0" borderId="0"/>
    <xf numFmtId="43" fontId="13" fillId="0" borderId="0" applyFont="0" applyFill="0" applyBorder="0" applyAlignment="0" applyProtection="0"/>
  </cellStyleXfs>
  <cellXfs count="37">
    <xf numFmtId="0" fontId="0" fillId="0" borderId="0" xfId="0"/>
    <xf numFmtId="0" fontId="5" fillId="2" borderId="1" xfId="2" applyFont="1" applyFill="1" applyAlignment="1">
      <alignment horizontal="right" wrapText="1"/>
    </xf>
    <xf numFmtId="0" fontId="6" fillId="0" borderId="0" xfId="0" applyFont="1"/>
    <xf numFmtId="0" fontId="3" fillId="2" borderId="1" xfId="2" applyFill="1"/>
    <xf numFmtId="0" fontId="5" fillId="0" borderId="0" xfId="0" applyFont="1"/>
    <xf numFmtId="0" fontId="7" fillId="2" borderId="2" xfId="3" applyFont="1" applyFill="1"/>
    <xf numFmtId="1" fontId="6" fillId="0" borderId="0" xfId="0" applyNumberFormat="1" applyFont="1"/>
    <xf numFmtId="1" fontId="7" fillId="2" borderId="2" xfId="3" applyNumberFormat="1" applyFont="1" applyFill="1"/>
    <xf numFmtId="0" fontId="10" fillId="0" borderId="0" xfId="0" applyFont="1"/>
    <xf numFmtId="1" fontId="10" fillId="0" borderId="0" xfId="0" applyNumberFormat="1" applyFont="1"/>
    <xf numFmtId="3" fontId="0" fillId="0" borderId="3" xfId="0" applyNumberFormat="1" applyBorder="1"/>
    <xf numFmtId="0" fontId="3" fillId="2" borderId="1" xfId="2" applyNumberFormat="1" applyFill="1"/>
    <xf numFmtId="0" fontId="5" fillId="2" borderId="1" xfId="2" applyNumberFormat="1" applyFont="1" applyFill="1" applyAlignment="1">
      <alignment horizontal="right" wrapText="1"/>
    </xf>
    <xf numFmtId="0" fontId="0" fillId="0" borderId="0" xfId="0" applyNumberFormat="1"/>
    <xf numFmtId="0" fontId="5" fillId="0" borderId="0" xfId="0" applyNumberFormat="1" applyFont="1"/>
    <xf numFmtId="0" fontId="6" fillId="0" borderId="0" xfId="0" applyNumberFormat="1" applyFont="1"/>
    <xf numFmtId="0" fontId="10" fillId="0" borderId="0" xfId="0" applyNumberFormat="1" applyFont="1"/>
    <xf numFmtId="0" fontId="11" fillId="0" borderId="0" xfId="0" applyFont="1"/>
    <xf numFmtId="9" fontId="11" fillId="0" borderId="3" xfId="1" applyFont="1" applyBorder="1"/>
    <xf numFmtId="9" fontId="11" fillId="0" borderId="4" xfId="1" applyFont="1" applyBorder="1"/>
    <xf numFmtId="164" fontId="11" fillId="0" borderId="3" xfId="1" applyNumberFormat="1" applyFont="1" applyBorder="1"/>
    <xf numFmtId="164" fontId="11" fillId="0" borderId="4" xfId="1" applyNumberFormat="1" applyFont="1" applyBorder="1"/>
    <xf numFmtId="165" fontId="5" fillId="2" borderId="1" xfId="7" applyNumberFormat="1" applyFont="1" applyFill="1" applyBorder="1" applyAlignment="1">
      <alignment horizontal="right" wrapText="1"/>
    </xf>
    <xf numFmtId="165" fontId="10" fillId="0" borderId="0" xfId="7" applyNumberFormat="1" applyFont="1"/>
    <xf numFmtId="165" fontId="7" fillId="2" borderId="2" xfId="7" applyNumberFormat="1" applyFont="1" applyFill="1" applyBorder="1"/>
    <xf numFmtId="165" fontId="0" fillId="0" borderId="0" xfId="7" applyNumberFormat="1" applyFont="1"/>
    <xf numFmtId="3" fontId="6" fillId="0" borderId="0" xfId="0" applyNumberFormat="1" applyFont="1"/>
    <xf numFmtId="166" fontId="0" fillId="0" borderId="0" xfId="0" applyNumberFormat="1"/>
    <xf numFmtId="0" fontId="11" fillId="0" borderId="4" xfId="0" applyFont="1" applyBorder="1"/>
    <xf numFmtId="10" fontId="12" fillId="0" borderId="5" xfId="1" applyNumberFormat="1" applyFont="1" applyBorder="1" applyAlignment="1">
      <alignment wrapText="1"/>
    </xf>
    <xf numFmtId="10" fontId="12" fillId="0" borderId="5" xfId="1" applyNumberFormat="1" applyFont="1" applyBorder="1" applyAlignment="1">
      <alignment horizontal="center" wrapText="1"/>
    </xf>
    <xf numFmtId="0" fontId="0" fillId="0" borderId="4" xfId="0" applyBorder="1"/>
    <xf numFmtId="0" fontId="14" fillId="0" borderId="0" xfId="0" applyFont="1"/>
    <xf numFmtId="1" fontId="0" fillId="0" borderId="3" xfId="0" applyNumberFormat="1" applyBorder="1"/>
    <xf numFmtId="167" fontId="0" fillId="0" borderId="0" xfId="0" applyNumberFormat="1"/>
    <xf numFmtId="0" fontId="6" fillId="0" borderId="6" xfId="0" applyFont="1" applyBorder="1" applyAlignment="1">
      <alignment horizontal="left" vertical="top" wrapText="1"/>
    </xf>
    <xf numFmtId="0" fontId="6" fillId="0" borderId="3" xfId="0" applyFont="1" applyBorder="1" applyAlignment="1">
      <alignment horizontal="left" vertical="top" wrapText="1"/>
    </xf>
  </cellXfs>
  <cellStyles count="8">
    <cellStyle name="3232" xfId="5" xr:uid="{00000000-0005-0000-0000-000000000000}"/>
    <cellStyle name="Comma" xfId="7" builtinId="3"/>
    <cellStyle name="Heading 3" xfId="2" builtinId="18"/>
    <cellStyle name="Normal" xfId="0" builtinId="0"/>
    <cellStyle name="Normal 2" xfId="6" xr:uid="{00000000-0005-0000-0000-000003000000}"/>
    <cellStyle name="Normal 2 2" xfId="4" xr:uid="{00000000-0005-0000-0000-000004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dimension ref="A1:H15"/>
  <sheetViews>
    <sheetView workbookViewId="0">
      <selection sqref="A1:H15"/>
    </sheetView>
  </sheetViews>
  <sheetFormatPr defaultRowHeight="15"/>
  <cols>
    <col min="1" max="1" width="15" style="13" customWidth="1"/>
    <col min="2" max="2" width="19.85546875" style="13" bestFit="1" customWidth="1"/>
    <col min="3" max="4" width="13.140625" style="13" bestFit="1" customWidth="1"/>
    <col min="5" max="5" width="13.140625" style="16" bestFit="1" customWidth="1"/>
    <col min="6" max="6" width="16.42578125" style="13" bestFit="1" customWidth="1"/>
    <col min="7" max="7" width="15.28515625" style="13" bestFit="1" customWidth="1"/>
    <col min="8" max="8" width="14.5703125" style="25" bestFit="1" customWidth="1"/>
    <col min="9" max="16384" width="9.140625" style="13"/>
  </cols>
  <sheetData>
    <row r="1" spans="1:8" ht="27" thickBot="1">
      <c r="A1" s="11"/>
      <c r="B1" s="11"/>
      <c r="C1" s="12" t="str">
        <f>RIGHT(SUBSTITUTE(universe!C1,"_"," "),LEN(SUBSTITUTE(universe!C1,"_"," "))-1)</f>
        <v>Food</v>
      </c>
      <c r="D1" s="12" t="str">
        <f>RIGHT(SUBSTITUTE(universe!D1,"_"," "),LEN(SUBSTITUTE(universe!D1,"_"," "))-1)</f>
        <v>Other Manufacturing</v>
      </c>
      <c r="E1" s="12" t="str">
        <f>RIGHT(SUBSTITUTE(universe!E1,"_"," "),LEN(SUBSTITUTE(universe!E1,"_"," "))-1)</f>
        <v>Retail</v>
      </c>
      <c r="F1" s="12" t="str">
        <f>RIGHT(SUBSTITUTE(universe!F1,"_"," "),LEN(SUBSTITUTE(universe!F1,"_"," "))-1)</f>
        <v>Hotels</v>
      </c>
      <c r="G1" s="12" t="str">
        <f>RIGHT(SUBSTITUTE(universe!G1,"_"," "),LEN(SUBSTITUTE(universe!G1,"_"," "))-1)</f>
        <v>Other Services</v>
      </c>
      <c r="H1" s="22" t="str">
        <f>RIGHT(SUBSTITUTE(universe!H1,"_"," "),LEN(SUBSTITUTE(universe!H1,"_"," "))-1)</f>
        <v>Grand Total</v>
      </c>
    </row>
    <row r="2" spans="1:8">
      <c r="A2" s="14" t="str">
        <f>universe!A2</f>
        <v>Attica (EL3)</v>
      </c>
      <c r="B2" s="15" t="str">
        <f>LEFT(universe!B2,FIND(")",universe!B2))</f>
        <v>Small (5-19)</v>
      </c>
      <c r="C2" s="15">
        <f>universe!C2</f>
        <v>825</v>
      </c>
      <c r="D2" s="15">
        <f>universe!D2</f>
        <v>1866</v>
      </c>
      <c r="E2" s="15">
        <f>universe!E2</f>
        <v>3281</v>
      </c>
      <c r="F2" s="15">
        <f>universe!F2</f>
        <v>384</v>
      </c>
      <c r="G2" s="15">
        <f>universe!G2</f>
        <v>13082</v>
      </c>
      <c r="H2" s="23">
        <f>SUM(C2:G4)</f>
        <v>25418</v>
      </c>
    </row>
    <row r="3" spans="1:8">
      <c r="A3" s="14" t="str">
        <f>universe!A3</f>
        <v>Attica (EL3)</v>
      </c>
      <c r="B3" s="15" t="str">
        <f>LEFT(universe!B3,FIND(")",universe!B3))</f>
        <v>Medium (20-99)</v>
      </c>
      <c r="C3" s="15">
        <f>universe!C3</f>
        <v>191</v>
      </c>
      <c r="D3" s="15">
        <f>universe!D3</f>
        <v>534</v>
      </c>
      <c r="E3" s="15">
        <f>universe!E3</f>
        <v>431</v>
      </c>
      <c r="F3" s="15">
        <f>universe!F3</f>
        <v>164</v>
      </c>
      <c r="G3" s="15">
        <f>universe!G3</f>
        <v>3908</v>
      </c>
      <c r="H3" s="23"/>
    </row>
    <row r="4" spans="1:8">
      <c r="A4" s="14" t="str">
        <f>universe!A4</f>
        <v>Attica (EL3)</v>
      </c>
      <c r="B4" s="15" t="str">
        <f>LEFT(universe!B4,FIND(")",universe!B4))</f>
        <v>Large (100-199)</v>
      </c>
      <c r="C4" s="15">
        <f>universe!C4</f>
        <v>57</v>
      </c>
      <c r="D4" s="15">
        <f>universe!D4</f>
        <v>146</v>
      </c>
      <c r="E4" s="15">
        <f>universe!E4</f>
        <v>80</v>
      </c>
      <c r="F4" s="15">
        <f>universe!F4</f>
        <v>37</v>
      </c>
      <c r="G4" s="15">
        <f>universe!G4</f>
        <v>432</v>
      </c>
      <c r="H4" s="23"/>
    </row>
    <row r="5" spans="1:8">
      <c r="A5" s="14" t="str">
        <f>universe!A5</f>
        <v>Aegean Islands, Crete (EL4)</v>
      </c>
      <c r="B5" s="15" t="str">
        <f>LEFT(universe!B5,FIND(")",universe!B5))</f>
        <v>Small (5-19)</v>
      </c>
      <c r="C5" s="15">
        <f>universe!C5</f>
        <v>300</v>
      </c>
      <c r="D5" s="15">
        <f>universe!D5</f>
        <v>216</v>
      </c>
      <c r="E5" s="15">
        <f>universe!E5</f>
        <v>905</v>
      </c>
      <c r="F5" s="15">
        <f>universe!F5</f>
        <v>847</v>
      </c>
      <c r="G5" s="15">
        <f>universe!G5</f>
        <v>4456</v>
      </c>
      <c r="H5" s="23">
        <f>SUM(C5:G7)</f>
        <v>7903</v>
      </c>
    </row>
    <row r="6" spans="1:8">
      <c r="A6" s="14" t="str">
        <f>universe!A6</f>
        <v>Aegean Islands, Crete (EL4)</v>
      </c>
      <c r="B6" s="15" t="str">
        <f>LEFT(universe!B6,FIND(")",universe!B6))</f>
        <v>Medium (20-99)</v>
      </c>
      <c r="C6" s="15">
        <f>universe!C6</f>
        <v>62</v>
      </c>
      <c r="D6" s="15">
        <f>universe!D6</f>
        <v>51</v>
      </c>
      <c r="E6" s="15">
        <f>universe!E6</f>
        <v>108</v>
      </c>
      <c r="F6" s="15">
        <f>universe!F6</f>
        <v>271</v>
      </c>
      <c r="G6" s="15">
        <f>universe!G6</f>
        <v>596</v>
      </c>
      <c r="H6" s="23"/>
    </row>
    <row r="7" spans="1:8">
      <c r="A7" s="14" t="str">
        <f>universe!A7</f>
        <v>Aegean Islands, Crete (EL4)</v>
      </c>
      <c r="B7" s="15" t="str">
        <f>LEFT(universe!B7,FIND(")",universe!B7))</f>
        <v>Large (100-199)</v>
      </c>
      <c r="C7" s="15">
        <f>universe!C7</f>
        <v>9</v>
      </c>
      <c r="D7" s="15">
        <f>universe!D7</f>
        <v>0</v>
      </c>
      <c r="E7" s="15">
        <f>universe!E7</f>
        <v>8</v>
      </c>
      <c r="F7" s="15">
        <f>universe!F7</f>
        <v>54</v>
      </c>
      <c r="G7" s="15">
        <f>universe!G7</f>
        <v>20</v>
      </c>
      <c r="H7" s="23"/>
    </row>
    <row r="8" spans="1:8">
      <c r="A8" s="14" t="str">
        <f>universe!A8</f>
        <v>Northern Greece (EL5)</v>
      </c>
      <c r="B8" s="15" t="str">
        <f>LEFT(universe!B8,FIND(")",universe!B8))</f>
        <v>Small (5-19)</v>
      </c>
      <c r="C8" s="15">
        <f>universe!C8</f>
        <v>706</v>
      </c>
      <c r="D8" s="15">
        <f>universe!D8</f>
        <v>1156</v>
      </c>
      <c r="E8" s="15">
        <f>universe!E8</f>
        <v>1809</v>
      </c>
      <c r="F8" s="15">
        <f>universe!F8</f>
        <v>452</v>
      </c>
      <c r="G8" s="15">
        <f>universe!G8</f>
        <v>7654</v>
      </c>
      <c r="H8" s="23">
        <f>SUM(C8:G10)</f>
        <v>14396</v>
      </c>
    </row>
    <row r="9" spans="1:8">
      <c r="A9" s="14" t="str">
        <f>universe!A9</f>
        <v>Northern Greece (EL5)</v>
      </c>
      <c r="B9" s="15" t="str">
        <f>LEFT(universe!B9,FIND(")",universe!B9))</f>
        <v>Medium (20-99)</v>
      </c>
      <c r="C9" s="15">
        <f>universe!C9</f>
        <v>231</v>
      </c>
      <c r="D9" s="15">
        <f>universe!D9</f>
        <v>320</v>
      </c>
      <c r="E9" s="15">
        <f>universe!E9</f>
        <v>189</v>
      </c>
      <c r="F9" s="15">
        <f>universe!F9</f>
        <v>136</v>
      </c>
      <c r="G9" s="15">
        <f>universe!G9</f>
        <v>1529</v>
      </c>
      <c r="H9" s="23"/>
    </row>
    <row r="10" spans="1:8">
      <c r="A10" s="14" t="str">
        <f>universe!A10</f>
        <v>Northern Greece (EL5)</v>
      </c>
      <c r="B10" s="15" t="str">
        <f>LEFT(universe!B10,FIND(")",universe!B10))</f>
        <v>Large (100-199)</v>
      </c>
      <c r="C10" s="15">
        <f>universe!C10</f>
        <v>65</v>
      </c>
      <c r="D10" s="15">
        <f>universe!D10</f>
        <v>49</v>
      </c>
      <c r="E10" s="15">
        <f>universe!E10</f>
        <v>26</v>
      </c>
      <c r="F10" s="15">
        <f>universe!F10</f>
        <v>11</v>
      </c>
      <c r="G10" s="15">
        <f>universe!G10</f>
        <v>63</v>
      </c>
      <c r="H10" s="23"/>
    </row>
    <row r="11" spans="1:8">
      <c r="A11" s="14" t="str">
        <f>universe!A11</f>
        <v>Central Greece (EL6)</v>
      </c>
      <c r="B11" s="15" t="str">
        <f>LEFT(universe!B11,FIND(")",universe!B11))</f>
        <v>Small (5-19)</v>
      </c>
      <c r="C11" s="15">
        <f>universe!C11</f>
        <v>550</v>
      </c>
      <c r="D11" s="15">
        <f>universe!D11</f>
        <v>570</v>
      </c>
      <c r="E11" s="15">
        <f>universe!E11</f>
        <v>1477</v>
      </c>
      <c r="F11" s="15">
        <f>universe!F11</f>
        <v>606</v>
      </c>
      <c r="G11" s="15">
        <f>universe!G11</f>
        <v>6687</v>
      </c>
      <c r="H11" s="23">
        <f>SUM(C11:G13)</f>
        <v>11388</v>
      </c>
    </row>
    <row r="12" spans="1:8">
      <c r="A12" s="14" t="str">
        <f>universe!A12</f>
        <v>Central Greece (EL6)</v>
      </c>
      <c r="B12" s="15" t="str">
        <f>LEFT(universe!B12,FIND(")",universe!B12))</f>
        <v>Medium (20-99)</v>
      </c>
      <c r="C12" s="15">
        <f>universe!C12</f>
        <v>183</v>
      </c>
      <c r="D12" s="15">
        <f>universe!D12</f>
        <v>122</v>
      </c>
      <c r="E12" s="15">
        <f>universe!E12</f>
        <v>104</v>
      </c>
      <c r="F12" s="15">
        <f>universe!F12</f>
        <v>106</v>
      </c>
      <c r="G12" s="15">
        <f>universe!G12</f>
        <v>880</v>
      </c>
      <c r="H12" s="23"/>
    </row>
    <row r="13" spans="1:8">
      <c r="A13" s="14" t="str">
        <f>universe!A13</f>
        <v>Central Greece (EL6)</v>
      </c>
      <c r="B13" s="15" t="str">
        <f>LEFT(universe!B13,FIND(")",universe!B13))</f>
        <v>Large (100-199)</v>
      </c>
      <c r="C13" s="15">
        <f>universe!C13</f>
        <v>40</v>
      </c>
      <c r="D13" s="15">
        <f>universe!D13</f>
        <v>23</v>
      </c>
      <c r="E13" s="15">
        <f>universe!E13</f>
        <v>13</v>
      </c>
      <c r="F13" s="15">
        <f>universe!F13</f>
        <v>5</v>
      </c>
      <c r="G13" s="15">
        <f>universe!G13</f>
        <v>22</v>
      </c>
      <c r="H13" s="23"/>
    </row>
    <row r="14" spans="1:8" s="25" customFormat="1" ht="15.75" thickBot="1">
      <c r="A14" s="24"/>
      <c r="B14" s="24"/>
      <c r="C14" s="24">
        <f t="shared" ref="C14:H14" si="0">SUM(C2:C13)</f>
        <v>3219</v>
      </c>
      <c r="D14" s="24">
        <f t="shared" si="0"/>
        <v>5053</v>
      </c>
      <c r="E14" s="24">
        <f t="shared" si="0"/>
        <v>8431</v>
      </c>
      <c r="F14" s="24">
        <f t="shared" si="0"/>
        <v>3073</v>
      </c>
      <c r="G14" s="24">
        <f t="shared" si="0"/>
        <v>39329</v>
      </c>
      <c r="H14" s="24">
        <f t="shared" si="0"/>
        <v>59105</v>
      </c>
    </row>
    <row r="15" spans="1:8" ht="15.75" thickTop="1">
      <c r="A15" s="32" t="s">
        <v>38</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5"/>
  <sheetViews>
    <sheetView workbookViewId="0">
      <selection sqref="A1:H15"/>
    </sheetView>
  </sheetViews>
  <sheetFormatPr defaultRowHeight="15"/>
  <cols>
    <col min="1" max="1" width="15" style="13" customWidth="1"/>
    <col min="2" max="2" width="16" style="13" customWidth="1"/>
    <col min="3" max="3" width="7.85546875" style="13" customWidth="1"/>
    <col min="4" max="4" width="13.140625" style="13" bestFit="1" customWidth="1"/>
    <col min="5" max="5" width="8.140625" style="16" customWidth="1"/>
    <col min="6" max="6" width="7.140625" style="13" customWidth="1"/>
    <col min="7" max="7" width="15.28515625" style="13" bestFit="1" customWidth="1"/>
    <col min="8" max="8" width="11.28515625" style="25" customWidth="1"/>
    <col min="9" max="16384" width="9.140625" style="13"/>
  </cols>
  <sheetData>
    <row r="1" spans="1:8" ht="27" thickBot="1">
      <c r="A1" s="11"/>
      <c r="B1" s="11"/>
      <c r="C1" s="12" t="str">
        <f>RIGHT(SUBSTITUTE('frame fresh and panel'!C1,"_"," "),LEN(SUBSTITUTE('frame fresh and panel'!C1,"_"," "))-1)</f>
        <v>Food</v>
      </c>
      <c r="D1" s="12" t="str">
        <f>RIGHT(SUBSTITUTE('frame fresh and panel'!D1,"_"," "),LEN(SUBSTITUTE('frame fresh and panel'!D1,"_"," "))-1)</f>
        <v>Other Manufacturing</v>
      </c>
      <c r="E1" s="12" t="str">
        <f>RIGHT(SUBSTITUTE('frame fresh and panel'!E1,"_"," "),LEN(SUBSTITUTE('frame fresh and panel'!E1,"_"," "))-1)</f>
        <v>Retail</v>
      </c>
      <c r="F1" s="12" t="str">
        <f>RIGHT(SUBSTITUTE('frame fresh and panel'!F1,"_"," "),LEN(SUBSTITUTE('frame fresh and panel'!F1,"_"," "))-1)</f>
        <v>Hotels</v>
      </c>
      <c r="G1" s="12" t="str">
        <f>RIGHT(SUBSTITUTE('frame fresh and panel'!G1,"_"," "),LEN(SUBSTITUTE('frame fresh and panel'!G1,"_"," "))-1)</f>
        <v>Other Services</v>
      </c>
      <c r="H1" s="22" t="str">
        <f>RIGHT(SUBSTITUTE('frame fresh and panel'!H1,"_"," "),LEN(SUBSTITUTE('frame fresh and panel'!H1,"_"," "))-1)</f>
        <v>Grand Total</v>
      </c>
    </row>
    <row r="2" spans="1:8">
      <c r="A2" s="14" t="str">
        <f>'frame fresh and panel'!A2</f>
        <v>Attica (EL3)</v>
      </c>
      <c r="B2" s="15" t="str">
        <f>LEFT('frame fresh and panel'!B2,FIND(")",'frame fresh and panel'!B2))</f>
        <v>Small (5-19)</v>
      </c>
      <c r="C2" s="15">
        <f>'frame fresh and panel'!C2</f>
        <v>967</v>
      </c>
      <c r="D2" s="15">
        <f>'frame fresh and panel'!D2</f>
        <v>2214</v>
      </c>
      <c r="E2" s="15">
        <f>'frame fresh and panel'!E2</f>
        <v>4962</v>
      </c>
      <c r="F2" s="15">
        <f>'frame fresh and panel'!F2</f>
        <v>359</v>
      </c>
      <c r="G2" s="15">
        <f>'frame fresh and panel'!G2</f>
        <v>15363</v>
      </c>
      <c r="H2" s="23">
        <f>SUM(C2:G4)</f>
        <v>30856</v>
      </c>
    </row>
    <row r="3" spans="1:8">
      <c r="A3" s="14" t="str">
        <f>'frame fresh and panel'!A3</f>
        <v>Attica (EL3)</v>
      </c>
      <c r="B3" s="15" t="str">
        <f>LEFT('frame fresh and panel'!B3,FIND(")",'frame fresh and panel'!B3))</f>
        <v>Medium (20-99)</v>
      </c>
      <c r="C3" s="15">
        <f>'frame fresh and panel'!C3</f>
        <v>209</v>
      </c>
      <c r="D3" s="15">
        <f>'frame fresh and panel'!D3</f>
        <v>743</v>
      </c>
      <c r="E3" s="15">
        <f>'frame fresh and panel'!E3</f>
        <v>1071</v>
      </c>
      <c r="F3" s="15">
        <f>'frame fresh and panel'!F3</f>
        <v>152</v>
      </c>
      <c r="G3" s="15">
        <f>'frame fresh and panel'!G3</f>
        <v>4097</v>
      </c>
      <c r="H3" s="23"/>
    </row>
    <row r="4" spans="1:8">
      <c r="A4" s="14" t="str">
        <f>'frame fresh and panel'!A4</f>
        <v>Attica (EL3)</v>
      </c>
      <c r="B4" s="15" t="str">
        <f>LEFT('frame fresh and panel'!B4,FIND(")",'frame fresh and panel'!B4))</f>
        <v>Large (100 or more)</v>
      </c>
      <c r="C4" s="15">
        <f>'frame fresh and panel'!C4</f>
        <v>41</v>
      </c>
      <c r="D4" s="15">
        <f>'frame fresh and panel'!D4</f>
        <v>140</v>
      </c>
      <c r="E4" s="15">
        <f>'frame fresh and panel'!E4</f>
        <v>98</v>
      </c>
      <c r="F4" s="15">
        <f>'frame fresh and panel'!F4</f>
        <v>24</v>
      </c>
      <c r="G4" s="15">
        <f>'frame fresh and panel'!G4</f>
        <v>416</v>
      </c>
      <c r="H4" s="23"/>
    </row>
    <row r="5" spans="1:8">
      <c r="A5" s="14" t="str">
        <f>'frame fresh and panel'!A5</f>
        <v>Aegean Islands, Crete (EL4)</v>
      </c>
      <c r="B5" s="15" t="str">
        <f>LEFT('frame fresh and panel'!B5,FIND(")",'frame fresh and panel'!B5))</f>
        <v>Small (5-19)</v>
      </c>
      <c r="C5" s="15">
        <f>'frame fresh and panel'!C5</f>
        <v>351</v>
      </c>
      <c r="D5" s="15">
        <f>'frame fresh and panel'!D5</f>
        <v>352</v>
      </c>
      <c r="E5" s="15">
        <f>'frame fresh and panel'!E5</f>
        <v>1383</v>
      </c>
      <c r="F5" s="15">
        <f>'frame fresh and panel'!F5</f>
        <v>889</v>
      </c>
      <c r="G5" s="15">
        <f>'frame fresh and panel'!G5</f>
        <v>4477</v>
      </c>
      <c r="H5" s="23">
        <f>SUM(C5:G7)</f>
        <v>8976</v>
      </c>
    </row>
    <row r="6" spans="1:8">
      <c r="A6" s="14" t="str">
        <f>'frame fresh and panel'!A6</f>
        <v>Aegean Islands, Crete (EL4)</v>
      </c>
      <c r="B6" s="15" t="str">
        <f>LEFT('frame fresh and panel'!B6,FIND(")",'frame fresh and panel'!B6))</f>
        <v>Medium (20-99)</v>
      </c>
      <c r="C6" s="15">
        <f>'frame fresh and panel'!C6</f>
        <v>63</v>
      </c>
      <c r="D6" s="15">
        <f>'frame fresh and panel'!D6</f>
        <v>76</v>
      </c>
      <c r="E6" s="15">
        <f>'frame fresh and panel'!E6</f>
        <v>285</v>
      </c>
      <c r="F6" s="15">
        <f>'frame fresh and panel'!F6</f>
        <v>375</v>
      </c>
      <c r="G6" s="15">
        <f>'frame fresh and panel'!G6</f>
        <v>569</v>
      </c>
      <c r="H6" s="23"/>
    </row>
    <row r="7" spans="1:8">
      <c r="A7" s="14" t="str">
        <f>'frame fresh and panel'!A7</f>
        <v>Aegean Islands, Crete (EL4)</v>
      </c>
      <c r="B7" s="15" t="str">
        <f>LEFT('frame fresh and panel'!B7,FIND(")",'frame fresh and panel'!B7))</f>
        <v>Large (100 or more)</v>
      </c>
      <c r="C7" s="15">
        <f>'frame fresh and panel'!C7</f>
        <v>7</v>
      </c>
      <c r="D7" s="15">
        <f>'frame fresh and panel'!D7</f>
        <v>8</v>
      </c>
      <c r="E7" s="15">
        <f>'frame fresh and panel'!E7</f>
        <v>6</v>
      </c>
      <c r="F7" s="15">
        <f>'frame fresh and panel'!F7</f>
        <v>108</v>
      </c>
      <c r="G7" s="15">
        <f>'frame fresh and panel'!G7</f>
        <v>27</v>
      </c>
      <c r="H7" s="23"/>
    </row>
    <row r="8" spans="1:8">
      <c r="A8" s="14" t="str">
        <f>'frame fresh and panel'!A8</f>
        <v>Northern Greece (EL5)</v>
      </c>
      <c r="B8" s="15" t="str">
        <f>LEFT('frame fresh and panel'!B8,FIND(")",'frame fresh and panel'!B8))</f>
        <v>Small (5-19)</v>
      </c>
      <c r="C8" s="15">
        <f>'frame fresh and panel'!C8</f>
        <v>919</v>
      </c>
      <c r="D8" s="15">
        <f>'frame fresh and panel'!D8</f>
        <v>1500</v>
      </c>
      <c r="E8" s="15">
        <f>'frame fresh and panel'!E8</f>
        <v>2775</v>
      </c>
      <c r="F8" s="15">
        <f>'frame fresh and panel'!F8</f>
        <v>341</v>
      </c>
      <c r="G8" s="15">
        <f>'frame fresh and panel'!G8</f>
        <v>8474</v>
      </c>
      <c r="H8" s="23">
        <f>SUM(C8:G10)</f>
        <v>17288</v>
      </c>
    </row>
    <row r="9" spans="1:8">
      <c r="A9" s="14" t="str">
        <f>'frame fresh and panel'!A9</f>
        <v>Northern Greece (EL5)</v>
      </c>
      <c r="B9" s="15" t="str">
        <f>LEFT('frame fresh and panel'!B9,FIND(")",'frame fresh and panel'!B9))</f>
        <v>Medium (20-99)</v>
      </c>
      <c r="C9" s="15">
        <f>'frame fresh and panel'!C9</f>
        <v>242</v>
      </c>
      <c r="D9" s="15">
        <f>'frame fresh and panel'!D9</f>
        <v>520</v>
      </c>
      <c r="E9" s="15">
        <f>'frame fresh and panel'!E9</f>
        <v>611</v>
      </c>
      <c r="F9" s="15">
        <f>'frame fresh and panel'!F9</f>
        <v>99</v>
      </c>
      <c r="G9" s="15">
        <f>'frame fresh and panel'!G9</f>
        <v>1517</v>
      </c>
      <c r="H9" s="23"/>
    </row>
    <row r="10" spans="1:8">
      <c r="A10" s="14" t="str">
        <f>'frame fresh and panel'!A10</f>
        <v>Northern Greece (EL5)</v>
      </c>
      <c r="B10" s="15" t="str">
        <f>LEFT('frame fresh and panel'!B10,FIND(")",'frame fresh and panel'!B10))</f>
        <v>Large (100 or more)</v>
      </c>
      <c r="C10" s="15">
        <f>'frame fresh and panel'!C10</f>
        <v>71</v>
      </c>
      <c r="D10" s="15">
        <f>'frame fresh and panel'!D10</f>
        <v>87</v>
      </c>
      <c r="E10" s="15">
        <f>'frame fresh and panel'!E10</f>
        <v>26</v>
      </c>
      <c r="F10" s="15">
        <f>'frame fresh and panel'!F10</f>
        <v>12</v>
      </c>
      <c r="G10" s="15">
        <f>'frame fresh and panel'!G10</f>
        <v>94</v>
      </c>
      <c r="H10" s="23"/>
    </row>
    <row r="11" spans="1:8">
      <c r="A11" s="14" t="str">
        <f>'frame fresh and panel'!A11</f>
        <v>Central Greece (EL6)</v>
      </c>
      <c r="B11" s="15" t="str">
        <f>LEFT('frame fresh and panel'!B11,FIND(")",'frame fresh and panel'!B11))</f>
        <v>Small (5-19)</v>
      </c>
      <c r="C11" s="15">
        <f>'frame fresh and panel'!C11</f>
        <v>701</v>
      </c>
      <c r="D11" s="15">
        <f>'frame fresh and panel'!D11</f>
        <v>955</v>
      </c>
      <c r="E11" s="15">
        <f>'frame fresh and panel'!E11</f>
        <v>2149</v>
      </c>
      <c r="F11" s="15">
        <f>'frame fresh and panel'!F11</f>
        <v>452</v>
      </c>
      <c r="G11" s="15">
        <f>'frame fresh and panel'!G11</f>
        <v>6499</v>
      </c>
      <c r="H11" s="23">
        <f>SUM(C11:G13)</f>
        <v>13022</v>
      </c>
    </row>
    <row r="12" spans="1:8">
      <c r="A12" s="14" t="str">
        <f>'frame fresh and panel'!A12</f>
        <v>Central Greece (EL6)</v>
      </c>
      <c r="B12" s="15" t="str">
        <f>LEFT('frame fresh and panel'!B12,FIND(")",'frame fresh and panel'!B12))</f>
        <v>Medium (20-99)</v>
      </c>
      <c r="C12" s="15">
        <f>'frame fresh and panel'!C12</f>
        <v>190</v>
      </c>
      <c r="D12" s="15">
        <f>'frame fresh and panel'!D12</f>
        <v>336</v>
      </c>
      <c r="E12" s="15">
        <f>'frame fresh and panel'!E12</f>
        <v>524</v>
      </c>
      <c r="F12" s="15">
        <f>'frame fresh and panel'!F12</f>
        <v>130</v>
      </c>
      <c r="G12" s="15">
        <f>'frame fresh and panel'!G12</f>
        <v>888</v>
      </c>
      <c r="H12" s="23"/>
    </row>
    <row r="13" spans="1:8">
      <c r="A13" s="14" t="str">
        <f>'frame fresh and panel'!A13</f>
        <v>Central Greece (EL6)</v>
      </c>
      <c r="B13" s="15" t="str">
        <f>LEFT('frame fresh and panel'!B13,FIND(")",'frame fresh and panel'!B13))</f>
        <v>Large (100 or more)</v>
      </c>
      <c r="C13" s="15">
        <f>'frame fresh and panel'!C13</f>
        <v>44</v>
      </c>
      <c r="D13" s="15">
        <f>'frame fresh and panel'!D13</f>
        <v>91</v>
      </c>
      <c r="E13" s="15">
        <f>'frame fresh and panel'!E13</f>
        <v>10</v>
      </c>
      <c r="F13" s="15">
        <f>'frame fresh and panel'!F13</f>
        <v>21</v>
      </c>
      <c r="G13" s="15">
        <f>'frame fresh and panel'!G13</f>
        <v>32</v>
      </c>
      <c r="H13" s="23"/>
    </row>
    <row r="14" spans="1:8" s="25" customFormat="1" ht="15.75" thickBot="1">
      <c r="A14" s="24"/>
      <c r="B14" s="24"/>
      <c r="C14" s="24">
        <f t="shared" ref="C14:H14" si="0">SUM(C2:C13)</f>
        <v>3805</v>
      </c>
      <c r="D14" s="24">
        <f t="shared" si="0"/>
        <v>7022</v>
      </c>
      <c r="E14" s="24">
        <f t="shared" si="0"/>
        <v>13900</v>
      </c>
      <c r="F14" s="24">
        <f t="shared" si="0"/>
        <v>2962</v>
      </c>
      <c r="G14" s="24">
        <f t="shared" si="0"/>
        <v>42453</v>
      </c>
      <c r="H14" s="24">
        <f t="shared" si="0"/>
        <v>70142</v>
      </c>
    </row>
    <row r="15" spans="1:8" ht="15.75" thickTop="1">
      <c r="A15" s="32" t="s">
        <v>39</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H15"/>
  <sheetViews>
    <sheetView workbookViewId="0">
      <selection sqref="A1:H14"/>
    </sheetView>
  </sheetViews>
  <sheetFormatPr defaultRowHeight="15"/>
  <cols>
    <col min="1" max="2" width="15" style="13" customWidth="1"/>
    <col min="3" max="3" width="5.140625" style="13" bestFit="1" customWidth="1"/>
    <col min="4" max="4" width="12.42578125" style="13" customWidth="1"/>
    <col min="5" max="5" width="7.7109375" style="16" customWidth="1"/>
    <col min="6" max="6" width="8.140625" style="13" customWidth="1"/>
    <col min="7" max="7" width="12.28515625" style="13" customWidth="1"/>
    <col min="8" max="8" width="11.28515625" style="25" customWidth="1"/>
    <col min="9" max="16384" width="9.140625" style="13"/>
  </cols>
  <sheetData>
    <row r="1" spans="1:8" ht="39.75" thickBot="1">
      <c r="A1" s="11"/>
      <c r="B1" s="11"/>
      <c r="C1" s="12" t="str">
        <f>RIGHT(SUBSTITUTE('original survey design'!C1,"_"," "),LEN(SUBSTITUTE('original survey design'!C1,"_"," "))-1)</f>
        <v>Food</v>
      </c>
      <c r="D1" s="12" t="str">
        <f>RIGHT(SUBSTITUTE('original survey design'!D1,"_"," "),LEN(SUBSTITUTE('original survey design'!D1,"_"," "))-1)</f>
        <v>Other Manufacturing</v>
      </c>
      <c r="E1" s="12" t="str">
        <f>RIGHT(SUBSTITUTE('original survey design'!E1,"_"," "),LEN(SUBSTITUTE('original survey design'!E1,"_"," "))-1)</f>
        <v>Retail</v>
      </c>
      <c r="F1" s="12" t="str">
        <f>RIGHT(SUBSTITUTE('original survey design'!F1,"_"," "),LEN(SUBSTITUTE('original survey design'!F1,"_"," "))-1)</f>
        <v>Hotels</v>
      </c>
      <c r="G1" s="12" t="str">
        <f>RIGHT(SUBSTITUTE('original survey design'!G1,"_"," "),LEN(SUBSTITUTE('original survey design'!G1,"_"," "))-1)</f>
        <v>Other Services</v>
      </c>
      <c r="H1" s="22" t="str">
        <f>RIGHT(SUBSTITUTE('original survey design'!H1,"_"," "),LEN(SUBSTITUTE('original survey design'!H1,"_"," "))-1)</f>
        <v>Grand Total</v>
      </c>
    </row>
    <row r="2" spans="1:8">
      <c r="A2" s="14" t="str">
        <f>'original survey design'!A2</f>
        <v>Attica (EL3)</v>
      </c>
      <c r="B2" s="15" t="str">
        <f>LEFT('original survey design'!B2,FIND(")",'original survey design'!B2))</f>
        <v>Small (5-19)</v>
      </c>
      <c r="C2" s="26">
        <f>'original survey design'!C2</f>
        <v>9</v>
      </c>
      <c r="D2" s="26">
        <f>'original survey design'!D2</f>
        <v>13</v>
      </c>
      <c r="E2" s="26">
        <f>'original survey design'!E2</f>
        <v>27</v>
      </c>
      <c r="F2" s="26">
        <f>'original survey design'!F2</f>
        <v>6</v>
      </c>
      <c r="G2" s="26">
        <f>'original survey design'!G2</f>
        <v>31</v>
      </c>
      <c r="H2" s="23">
        <f>SUM(C2:G4)</f>
        <v>206</v>
      </c>
    </row>
    <row r="3" spans="1:8">
      <c r="A3" s="14" t="str">
        <f>'original survey design'!A3</f>
        <v>Attica (EL3)</v>
      </c>
      <c r="B3" s="15" t="str">
        <f>LEFT('original survey design'!B3,FIND(")",'original survey design'!B3))</f>
        <v>Medium (20-99)</v>
      </c>
      <c r="C3" s="26">
        <f>'original survey design'!C3</f>
        <v>11</v>
      </c>
      <c r="D3" s="26">
        <f>'original survey design'!D3</f>
        <v>11</v>
      </c>
      <c r="E3" s="26">
        <f>'original survey design'!E3</f>
        <v>9</v>
      </c>
      <c r="F3" s="26">
        <f>'original survey design'!F3</f>
        <v>14</v>
      </c>
      <c r="G3" s="26">
        <f>'original survey design'!G3</f>
        <v>14</v>
      </c>
      <c r="H3" s="23"/>
    </row>
    <row r="4" spans="1:8">
      <c r="A4" s="14" t="str">
        <f>'original survey design'!A4</f>
        <v>Attica (EL3)</v>
      </c>
      <c r="B4" s="15" t="str">
        <f>LEFT('original survey design'!B4,FIND(")",'original survey design'!B4))</f>
        <v>Large (100-199)</v>
      </c>
      <c r="C4" s="26">
        <f>'original survey design'!C4</f>
        <v>16</v>
      </c>
      <c r="D4" s="26">
        <f>'original survey design'!D4</f>
        <v>15</v>
      </c>
      <c r="E4" s="26">
        <f>'original survey design'!E4</f>
        <v>12</v>
      </c>
      <c r="F4" s="26">
        <f>'original survey design'!F4</f>
        <v>10</v>
      </c>
      <c r="G4" s="26">
        <f>'original survey design'!G4</f>
        <v>8</v>
      </c>
      <c r="H4" s="23"/>
    </row>
    <row r="5" spans="1:8">
      <c r="A5" s="14" t="str">
        <f>'original survey design'!A5</f>
        <v>Aegean Islands, Crete (EL4)</v>
      </c>
      <c r="B5" s="15" t="str">
        <f>LEFT('original survey design'!B5,FIND(")",'original survey design'!B5))</f>
        <v>Small (5-19)</v>
      </c>
      <c r="C5" s="26">
        <f>'original survey design'!C5</f>
        <v>11</v>
      </c>
      <c r="D5" s="26">
        <f>'original survey design'!D5</f>
        <v>5</v>
      </c>
      <c r="E5" s="26">
        <f>'original survey design'!E5</f>
        <v>9</v>
      </c>
      <c r="F5" s="26">
        <f>'original survey design'!F5</f>
        <v>6</v>
      </c>
      <c r="G5" s="26">
        <f>'original survey design'!G5</f>
        <v>13</v>
      </c>
      <c r="H5" s="23">
        <f>SUM(C5:G7)</f>
        <v>127</v>
      </c>
    </row>
    <row r="6" spans="1:8">
      <c r="A6" s="14" t="str">
        <f>'original survey design'!A6</f>
        <v>Aegean Islands, Crete (EL4)</v>
      </c>
      <c r="B6" s="15" t="str">
        <f>LEFT('original survey design'!B6,FIND(")",'original survey design'!B6))</f>
        <v>Medium (20-99)</v>
      </c>
      <c r="C6" s="26">
        <f>'original survey design'!C6</f>
        <v>9</v>
      </c>
      <c r="D6" s="26">
        <f>'original survey design'!D6</f>
        <v>8</v>
      </c>
      <c r="E6" s="26">
        <f>'original survey design'!E6</f>
        <v>11</v>
      </c>
      <c r="F6" s="26">
        <f>'original survey design'!F6</f>
        <v>12</v>
      </c>
      <c r="G6" s="26">
        <f>'original survey design'!G6</f>
        <v>5</v>
      </c>
      <c r="H6" s="23"/>
    </row>
    <row r="7" spans="1:8">
      <c r="A7" s="14" t="str">
        <f>'original survey design'!A7</f>
        <v>Aegean Islands, Crete (EL4)</v>
      </c>
      <c r="B7" s="15" t="str">
        <f>LEFT('original survey design'!B7,FIND(")",'original survey design'!B7))</f>
        <v>Large (100-199)</v>
      </c>
      <c r="C7" s="26">
        <f>'original survey design'!C7</f>
        <v>2</v>
      </c>
      <c r="D7" s="26">
        <f>'original survey design'!D7</f>
        <v>5</v>
      </c>
      <c r="E7" s="26">
        <f>'original survey design'!E7</f>
        <v>3</v>
      </c>
      <c r="F7" s="26">
        <f>'original survey design'!F7</f>
        <v>26</v>
      </c>
      <c r="G7" s="26">
        <f>'original survey design'!G7</f>
        <v>2</v>
      </c>
      <c r="H7" s="23"/>
    </row>
    <row r="8" spans="1:8">
      <c r="A8" s="14" t="str">
        <f>'original survey design'!A8</f>
        <v>Northern Greece (EL5)</v>
      </c>
      <c r="B8" s="15" t="str">
        <f>LEFT('original survey design'!B8,FIND(")",'original survey design'!B8))</f>
        <v>Small (5-19)</v>
      </c>
      <c r="C8" s="26">
        <f>'original survey design'!C8</f>
        <v>6</v>
      </c>
      <c r="D8" s="26">
        <f>'original survey design'!D8</f>
        <v>9</v>
      </c>
      <c r="E8" s="26">
        <f>'original survey design'!E8</f>
        <v>17</v>
      </c>
      <c r="F8" s="26">
        <f>'original survey design'!F8</f>
        <v>2</v>
      </c>
      <c r="G8" s="26">
        <f>'original survey design'!G8</f>
        <v>15</v>
      </c>
      <c r="H8" s="23">
        <f>SUM(C8:G10)</f>
        <v>137</v>
      </c>
    </row>
    <row r="9" spans="1:8">
      <c r="A9" s="14" t="str">
        <f>'original survey design'!A9</f>
        <v>Northern Greece (EL5)</v>
      </c>
      <c r="B9" s="15" t="str">
        <f>LEFT('original survey design'!B9,FIND(")",'original survey design'!B9))</f>
        <v>Medium (20-99)</v>
      </c>
      <c r="C9" s="26">
        <f>'original survey design'!C9</f>
        <v>9</v>
      </c>
      <c r="D9" s="26">
        <f>'original survey design'!D9</f>
        <v>11</v>
      </c>
      <c r="E9" s="26">
        <f>'original survey design'!E9</f>
        <v>10</v>
      </c>
      <c r="F9" s="26">
        <f>'original survey design'!F9</f>
        <v>11</v>
      </c>
      <c r="G9" s="26">
        <f>'original survey design'!G9</f>
        <v>4</v>
      </c>
      <c r="H9" s="23"/>
    </row>
    <row r="10" spans="1:8">
      <c r="A10" s="14" t="str">
        <f>'original survey design'!A10</f>
        <v>Northern Greece (EL5)</v>
      </c>
      <c r="B10" s="15" t="str">
        <f>LEFT('original survey design'!B10,FIND(")",'original survey design'!B10))</f>
        <v>Large (100-199)</v>
      </c>
      <c r="C10" s="26">
        <f>'original survey design'!C10</f>
        <v>15</v>
      </c>
      <c r="D10" s="26">
        <f>'original survey design'!D10</f>
        <v>14</v>
      </c>
      <c r="E10" s="26">
        <f>'original survey design'!E10</f>
        <v>5</v>
      </c>
      <c r="F10" s="26">
        <f>'original survey design'!F10</f>
        <v>5</v>
      </c>
      <c r="G10" s="26">
        <f>'original survey design'!G10</f>
        <v>4</v>
      </c>
      <c r="H10" s="23"/>
    </row>
    <row r="11" spans="1:8">
      <c r="A11" s="14" t="str">
        <f>'original survey design'!A11</f>
        <v>Central Greece (EL6)</v>
      </c>
      <c r="B11" s="15" t="str">
        <f>LEFT('original survey design'!B11,FIND(")",'original survey design'!B11))</f>
        <v>Small (5-19)</v>
      </c>
      <c r="C11" s="26">
        <f>'original survey design'!C11</f>
        <v>4</v>
      </c>
      <c r="D11" s="26">
        <f>'original survey design'!D11</f>
        <v>5</v>
      </c>
      <c r="E11" s="26">
        <f>'original survey design'!E11</f>
        <v>10</v>
      </c>
      <c r="F11" s="26">
        <f>'original survey design'!F11</f>
        <v>2</v>
      </c>
      <c r="G11" s="26">
        <f>'original survey design'!G11</f>
        <v>14</v>
      </c>
      <c r="H11" s="23">
        <f>SUM(C11:G13)</f>
        <v>130</v>
      </c>
    </row>
    <row r="12" spans="1:8">
      <c r="A12" s="14" t="str">
        <f>'original survey design'!A12</f>
        <v>Central Greece (EL6)</v>
      </c>
      <c r="B12" s="15" t="str">
        <f>LEFT('original survey design'!B12,FIND(")",'original survey design'!B12))</f>
        <v>Medium (20-99)</v>
      </c>
      <c r="C12" s="26">
        <f>'original survey design'!C12</f>
        <v>11</v>
      </c>
      <c r="D12" s="26">
        <f>'original survey design'!D12</f>
        <v>9</v>
      </c>
      <c r="E12" s="26">
        <f>'original survey design'!E12</f>
        <v>6</v>
      </c>
      <c r="F12" s="26">
        <f>'original survey design'!F12</f>
        <v>19</v>
      </c>
      <c r="G12" s="26">
        <f>'original survey design'!G12</f>
        <v>7</v>
      </c>
      <c r="H12" s="23"/>
    </row>
    <row r="13" spans="1:8">
      <c r="A13" s="14" t="str">
        <f>'original survey design'!A13</f>
        <v>Central Greece (EL6)</v>
      </c>
      <c r="B13" s="15" t="str">
        <f>LEFT('original survey design'!B13,FIND(")",'original survey design'!B13))</f>
        <v>Large (100-199)</v>
      </c>
      <c r="C13" s="26">
        <f>'original survey design'!C13</f>
        <v>17</v>
      </c>
      <c r="D13" s="26">
        <f>'original survey design'!D13</f>
        <v>15</v>
      </c>
      <c r="E13" s="26">
        <f>'original survey design'!E13</f>
        <v>1</v>
      </c>
      <c r="F13" s="26">
        <f>'original survey design'!F13</f>
        <v>7</v>
      </c>
      <c r="G13" s="26">
        <f>'original survey design'!G13</f>
        <v>3</v>
      </c>
      <c r="H13" s="23"/>
    </row>
    <row r="14" spans="1:8" s="25" customFormat="1" ht="15.75" thickBot="1">
      <c r="A14" s="24"/>
      <c r="B14" s="24"/>
      <c r="C14" s="24">
        <f t="shared" ref="C14:H14" si="0">SUM(C2:C13)</f>
        <v>120</v>
      </c>
      <c r="D14" s="24">
        <f t="shared" si="0"/>
        <v>120</v>
      </c>
      <c r="E14" s="24">
        <f t="shared" si="0"/>
        <v>120</v>
      </c>
      <c r="F14" s="24">
        <f t="shared" si="0"/>
        <v>120</v>
      </c>
      <c r="G14" s="24">
        <f t="shared" si="0"/>
        <v>120</v>
      </c>
      <c r="H14" s="24">
        <f t="shared" si="0"/>
        <v>600</v>
      </c>
    </row>
    <row r="15" spans="1:8" ht="15.75" thickTop="1"/>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zoomScaleNormal="100" workbookViewId="0">
      <selection activeCell="B2" sqref="B2:E12"/>
    </sheetView>
  </sheetViews>
  <sheetFormatPr defaultRowHeight="15"/>
  <cols>
    <col min="2" max="2" width="15.140625" bestFit="1" customWidth="1"/>
    <col min="3" max="3" width="24.5703125" bestFit="1" customWidth="1"/>
    <col min="4" max="4" width="15" bestFit="1" customWidth="1"/>
    <col min="5" max="5" width="15.85546875" customWidth="1"/>
    <col min="6" max="6" width="12.140625" customWidth="1"/>
  </cols>
  <sheetData>
    <row r="1" spans="2:6" ht="15.75" thickBot="1">
      <c r="B1" s="31"/>
      <c r="C1" s="31"/>
      <c r="D1" s="31" t="s">
        <v>7</v>
      </c>
      <c r="E1" s="31"/>
    </row>
    <row r="2" spans="2:6" s="17" customFormat="1" ht="48" thickTop="1">
      <c r="B2" s="29"/>
      <c r="C2" s="29"/>
      <c r="D2" s="30" t="s">
        <v>19</v>
      </c>
      <c r="E2" s="30" t="s">
        <v>21</v>
      </c>
    </row>
    <row r="3" spans="2:6" s="17" customFormat="1" ht="15.75">
      <c r="B3" s="18" t="s">
        <v>16</v>
      </c>
      <c r="C3" s="18" t="s">
        <v>22</v>
      </c>
      <c r="D3">
        <v>70142</v>
      </c>
      <c r="E3" s="20"/>
    </row>
    <row r="4" spans="2:6" s="17" customFormat="1" ht="15.75">
      <c r="B4" s="18"/>
      <c r="C4" s="18" t="s">
        <v>28</v>
      </c>
      <c r="D4">
        <v>3170</v>
      </c>
      <c r="E4" s="20"/>
    </row>
    <row r="5" spans="2:6" s="17" customFormat="1" ht="15.75">
      <c r="B5" s="18"/>
      <c r="C5" s="18" t="s">
        <v>29</v>
      </c>
      <c r="D5">
        <v>3108</v>
      </c>
      <c r="E5" s="20"/>
    </row>
    <row r="6" spans="2:6" ht="15.75" customHeight="1">
      <c r="B6" s="18" t="s">
        <v>0</v>
      </c>
      <c r="C6" s="18" t="s">
        <v>1</v>
      </c>
      <c r="D6">
        <v>1013</v>
      </c>
      <c r="E6" s="20">
        <f t="shared" ref="E6:E12" si="0">D6/D$5</f>
        <v>0.32593307593307591</v>
      </c>
    </row>
    <row r="7" spans="2:6" ht="15.75" customHeight="1">
      <c r="B7" s="18"/>
      <c r="C7" s="18" t="s">
        <v>23</v>
      </c>
      <c r="D7">
        <v>124</v>
      </c>
      <c r="E7" s="20">
        <f t="shared" si="0"/>
        <v>3.9897039897039896E-2</v>
      </c>
    </row>
    <row r="8" spans="2:6" ht="16.5" customHeight="1">
      <c r="B8" s="18"/>
      <c r="C8" s="18" t="s">
        <v>30</v>
      </c>
      <c r="D8">
        <v>1143</v>
      </c>
      <c r="E8" s="20">
        <f t="shared" si="0"/>
        <v>0.36776061776061775</v>
      </c>
    </row>
    <row r="9" spans="2:6" ht="15.75">
      <c r="B9" s="18"/>
      <c r="C9" s="18" t="s">
        <v>2</v>
      </c>
      <c r="D9">
        <v>24</v>
      </c>
      <c r="E9" s="20">
        <f t="shared" si="0"/>
        <v>7.7220077220077222E-3</v>
      </c>
    </row>
    <row r="10" spans="2:6" ht="15.75" customHeight="1">
      <c r="B10" s="18"/>
      <c r="C10" s="18" t="s">
        <v>24</v>
      </c>
      <c r="D10">
        <v>1947</v>
      </c>
      <c r="E10" s="20">
        <f t="shared" si="0"/>
        <v>0.62644787644787647</v>
      </c>
    </row>
    <row r="11" spans="2:6" ht="15.75" customHeight="1">
      <c r="B11" s="18" t="s">
        <v>26</v>
      </c>
      <c r="C11" s="18" t="s">
        <v>25</v>
      </c>
      <c r="D11">
        <v>327</v>
      </c>
      <c r="E11" s="20">
        <f t="shared" si="0"/>
        <v>0.10521235521235521</v>
      </c>
    </row>
    <row r="12" spans="2:6" ht="15.75" customHeight="1" thickBot="1">
      <c r="B12" s="19" t="s">
        <v>27</v>
      </c>
      <c r="C12" s="19" t="s">
        <v>20</v>
      </c>
      <c r="D12" s="31">
        <v>598</v>
      </c>
      <c r="E12" s="21">
        <f t="shared" si="0"/>
        <v>0.19240669240669242</v>
      </c>
      <c r="F12" s="27"/>
    </row>
    <row r="13" spans="2:6" ht="15.75" customHeight="1" thickTop="1"/>
    <row r="14" spans="2:6" ht="16.5" customHeight="1"/>
    <row r="15" spans="2:6" ht="15.75" customHeight="1"/>
    <row r="16" spans="2:6" ht="15.75" customHeight="1"/>
    <row r="17" ht="15.75" customHeight="1"/>
    <row r="18" ht="15.75" customHeight="1"/>
    <row r="19" ht="15.75" customHeight="1"/>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F18"/>
  <sheetViews>
    <sheetView workbookViewId="0">
      <selection activeCell="B2" sqref="B2:F18"/>
    </sheetView>
  </sheetViews>
  <sheetFormatPr defaultRowHeight="15.75"/>
  <cols>
    <col min="1" max="1" width="10.28515625" style="17" customWidth="1"/>
    <col min="2" max="2" width="7.42578125" style="17" bestFit="1" customWidth="1"/>
    <col min="3" max="3" width="35.140625" style="17" customWidth="1"/>
    <col min="4" max="4" width="11.7109375" style="17" customWidth="1"/>
    <col min="5" max="5" width="16.5703125" style="17" customWidth="1"/>
    <col min="6" max="6" width="11.140625" style="17" customWidth="1"/>
    <col min="7" max="16384" width="9.140625" style="17"/>
  </cols>
  <sheetData>
    <row r="1" spans="2:6" ht="16.5" thickBot="1">
      <c r="B1" s="28"/>
      <c r="C1" s="28"/>
      <c r="D1" s="28"/>
      <c r="E1" s="28"/>
      <c r="F1" s="28"/>
    </row>
    <row r="2" spans="2:6" ht="32.25" thickTop="1">
      <c r="B2" s="29"/>
      <c r="C2" s="29" t="s">
        <v>3</v>
      </c>
      <c r="D2" s="30" t="s">
        <v>14</v>
      </c>
      <c r="E2" s="30" t="s">
        <v>17</v>
      </c>
      <c r="F2" s="30" t="s">
        <v>18</v>
      </c>
    </row>
    <row r="3" spans="2:6">
      <c r="B3" s="18" t="s">
        <v>13</v>
      </c>
      <c r="C3" s="18" t="s">
        <v>12</v>
      </c>
      <c r="D3" s="20">
        <f>VLOOKUP($C3,'yield calculation'!$C:$F,2,FALSE)</f>
        <v>0.149920254945755</v>
      </c>
      <c r="E3" s="20">
        <f>VLOOKUP($C3,'yield calculation'!$C:$F,3,FALSE)</f>
        <v>0.48767834901809692</v>
      </c>
      <c r="F3" s="20">
        <f>VLOOKUP($C3,'yield calculation'!$C:$F,4,FALSE)</f>
        <v>0.30741626024246216</v>
      </c>
    </row>
    <row r="4" spans="2:6">
      <c r="B4" s="18"/>
      <c r="C4" s="18" t="s">
        <v>13</v>
      </c>
      <c r="D4" s="20">
        <f>VLOOKUP($C4,'yield calculation'!$C:$F,2,FALSE)</f>
        <v>0.37000000476837158</v>
      </c>
      <c r="E4" s="20">
        <f>VLOOKUP($C4,'yield calculation'!$C:$F,3,FALSE)</f>
        <v>0.59677422046661377</v>
      </c>
      <c r="F4" s="20">
        <f>VLOOKUP($C4,'yield calculation'!$C:$F,4,FALSE)</f>
        <v>0.62000000476837158</v>
      </c>
    </row>
    <row r="5" spans="2:6">
      <c r="B5" s="18" t="s">
        <v>10</v>
      </c>
      <c r="C5" s="18" t="s">
        <v>4</v>
      </c>
      <c r="D5" s="20">
        <f>VLOOKUP($C5,'yield calculation'!$C:$F,2,FALSE)</f>
        <v>0.15113182365894318</v>
      </c>
      <c r="E5" s="20">
        <f>VLOOKUP($C5,'yield calculation'!$C:$F,3,FALSE)</f>
        <v>0.46997928619384766</v>
      </c>
      <c r="F5" s="20">
        <f>VLOOKUP($C5,'yield calculation'!$C:$F,4,FALSE)</f>
        <v>0.3215712308883667</v>
      </c>
    </row>
    <row r="6" spans="2:6">
      <c r="B6" s="18"/>
      <c r="C6" s="18" t="s">
        <v>5</v>
      </c>
      <c r="D6" s="20">
        <f>VLOOKUP($C6,'yield calculation'!$C:$F,2,FALSE)</f>
        <v>0.22394677996635437</v>
      </c>
      <c r="E6" s="20">
        <f>VLOOKUP($C6,'yield calculation'!$C:$F,3,FALSE)</f>
        <v>0.59237533807754517</v>
      </c>
      <c r="F6" s="20">
        <f>VLOOKUP($C6,'yield calculation'!$C:$F,4,FALSE)</f>
        <v>0.37804877758026123</v>
      </c>
    </row>
    <row r="7" spans="2:6">
      <c r="B7" s="18"/>
      <c r="C7" s="18" t="s">
        <v>36</v>
      </c>
      <c r="D7" s="20">
        <f>VLOOKUP($C7,'yield calculation'!$C:$F,2,FALSE)</f>
        <v>0.24624624848365784</v>
      </c>
      <c r="E7" s="20">
        <f>VLOOKUP($C7,'yield calculation'!$C:$F,3,FALSE)</f>
        <v>0.54125410318374634</v>
      </c>
      <c r="F7" s="20">
        <f>VLOOKUP($C7,'yield calculation'!$C:$F,4,FALSE)</f>
        <v>0.45495495200157166</v>
      </c>
    </row>
    <row r="8" spans="2:6">
      <c r="B8" s="18" t="s">
        <v>8</v>
      </c>
      <c r="C8" s="18" t="s">
        <v>62</v>
      </c>
      <c r="D8" s="20">
        <f>VLOOKUP($C8,'yield calculation'!$C:$F,2,FALSE)</f>
        <v>0.22426868975162506</v>
      </c>
      <c r="E8" s="20">
        <f>VLOOKUP($C8,'yield calculation'!$C:$F,3,FALSE)</f>
        <v>0.54330706596374512</v>
      </c>
      <c r="F8" s="20">
        <f>VLOOKUP($C8,'yield calculation'!$C:$F,4,FALSE)</f>
        <v>0.4127843976020813</v>
      </c>
    </row>
    <row r="9" spans="2:6">
      <c r="B9" s="18"/>
      <c r="C9" s="18" t="s">
        <v>64</v>
      </c>
      <c r="D9" s="20">
        <f>VLOOKUP($C9,'yield calculation'!$C:$F,2,FALSE)</f>
        <v>0.23247233033180237</v>
      </c>
      <c r="E9" s="20">
        <f>VLOOKUP($C9,'yield calculation'!$C:$F,3,FALSE)</f>
        <v>0.59715640544891357</v>
      </c>
      <c r="F9" s="20">
        <f>VLOOKUP($C9,'yield calculation'!$C:$F,4,FALSE)</f>
        <v>0.38929888606071472</v>
      </c>
    </row>
    <row r="10" spans="2:6">
      <c r="B10" s="18"/>
      <c r="C10" s="18" t="s">
        <v>65</v>
      </c>
      <c r="D10" s="20">
        <f>VLOOKUP($C10,'yield calculation'!$C:$F,2,FALSE)</f>
        <v>0.15085713565349579</v>
      </c>
      <c r="E10" s="20">
        <f>VLOOKUP($C10,'yield calculation'!$C:$F,3,FALSE)</f>
        <v>0.50381678342819214</v>
      </c>
      <c r="F10" s="20">
        <f>VLOOKUP($C10,'yield calculation'!$C:$F,4,FALSE)</f>
        <v>0.29942858219146729</v>
      </c>
    </row>
    <row r="11" spans="2:6">
      <c r="B11" s="18"/>
      <c r="C11" s="18" t="s">
        <v>66</v>
      </c>
      <c r="D11" s="20">
        <f>VLOOKUP($C11,'yield calculation'!$C:$F,2,FALSE)</f>
        <v>0.1731770783662796</v>
      </c>
      <c r="E11" s="20">
        <f>VLOOKUP($C11,'yield calculation'!$C:$F,3,FALSE)</f>
        <v>0.46020761132240295</v>
      </c>
      <c r="F11" s="20">
        <f>VLOOKUP($C11,'yield calculation'!$C:$F,4,FALSE)</f>
        <v>0.3763020932674408</v>
      </c>
    </row>
    <row r="12" spans="2:6">
      <c r="B12" s="18" t="s">
        <v>9</v>
      </c>
      <c r="C12" s="18" t="s">
        <v>11</v>
      </c>
      <c r="D12" s="20">
        <f>VLOOKUP($C12,'yield calculation'!$C:$F,2,FALSE)</f>
        <v>0.22674418985843658</v>
      </c>
      <c r="E12" s="20">
        <f>VLOOKUP($C12,'yield calculation'!$C:$F,3,FALSE)</f>
        <v>0.48148149251937866</v>
      </c>
      <c r="F12" s="20">
        <f>VLOOKUP($C12,'yield calculation'!$C:$F,4,FALSE)</f>
        <v>0.47093021869659424</v>
      </c>
    </row>
    <row r="13" spans="2:6">
      <c r="B13" s="18"/>
      <c r="C13" s="18" t="s">
        <v>52</v>
      </c>
      <c r="D13" s="20">
        <f>VLOOKUP($C13,'yield calculation'!$C:$F,2,FALSE)</f>
        <v>0.28110599517822266</v>
      </c>
      <c r="E13" s="20">
        <f>VLOOKUP($C13,'yield calculation'!$C:$F,3,FALSE)</f>
        <v>0.62564104795455933</v>
      </c>
      <c r="F13" s="20">
        <f>VLOOKUP($C13,'yield calculation'!$C:$F,4,FALSE)</f>
        <v>0.44930875301361084</v>
      </c>
    </row>
    <row r="14" spans="2:6">
      <c r="B14" s="18"/>
      <c r="C14" s="18" t="s">
        <v>53</v>
      </c>
      <c r="D14" s="20">
        <f>VLOOKUP($C14,'yield calculation'!$C:$F,2,FALSE)</f>
        <v>0.14070351421833038</v>
      </c>
      <c r="E14" s="20">
        <f>VLOOKUP($C14,'yield calculation'!$C:$F,3,FALSE)</f>
        <v>0.46666666865348816</v>
      </c>
      <c r="F14" s="20">
        <f>VLOOKUP($C14,'yield calculation'!$C:$F,4,FALSE)</f>
        <v>0.30150753259658813</v>
      </c>
    </row>
    <row r="15" spans="2:6">
      <c r="B15" s="18"/>
      <c r="C15" s="18" t="s">
        <v>54</v>
      </c>
      <c r="D15" s="20">
        <f>VLOOKUP($C15,'yield calculation'!$C:$F,2,FALSE)</f>
        <v>0.21331058442592621</v>
      </c>
      <c r="E15" s="20">
        <f>VLOOKUP($C15,'yield calculation'!$C:$F,3,FALSE)</f>
        <v>0.58411216735839844</v>
      </c>
      <c r="F15" s="20">
        <f>VLOOKUP($C15,'yield calculation'!$C:$F,4,FALSE)</f>
        <v>0.36518770456314087</v>
      </c>
    </row>
    <row r="16" spans="2:6">
      <c r="B16" s="18"/>
      <c r="C16" s="18" t="s">
        <v>55</v>
      </c>
      <c r="D16" s="20">
        <f>VLOOKUP($C16,'yield calculation'!$C:$F,2,FALSE)</f>
        <v>0.15721648931503296</v>
      </c>
      <c r="E16" s="20">
        <f>VLOOKUP($C16,'yield calculation'!$C:$F,3,FALSE)</f>
        <v>0.48605579137802124</v>
      </c>
      <c r="F16" s="20">
        <f>VLOOKUP($C16,'yield calculation'!$C:$F,4,FALSE)</f>
        <v>0.32345360517501831</v>
      </c>
    </row>
    <row r="17" spans="2:6" ht="16.5" thickBot="1">
      <c r="B17" s="19" t="s">
        <v>16</v>
      </c>
      <c r="C17" s="19" t="s">
        <v>68</v>
      </c>
      <c r="D17" s="21">
        <f>VLOOKUP($C17,'yield calculation'!$C:$F,2,FALSE)</f>
        <v>0.19240669906139374</v>
      </c>
      <c r="E17" s="21">
        <f>VLOOKUP($C17,'yield calculation'!$C:$F,3,FALSE)</f>
        <v>0.52318459749221802</v>
      </c>
      <c r="F17" s="21">
        <f>VLOOKUP($C17,'yield calculation'!$C:$F,4,FALSE)</f>
        <v>0.36776062846183777</v>
      </c>
    </row>
    <row r="18" spans="2:6" ht="16.5" thickTop="1">
      <c r="B18" s="2" t="s">
        <v>31</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15"/>
  <sheetViews>
    <sheetView workbookViewId="0">
      <selection sqref="A1:H14"/>
    </sheetView>
  </sheetViews>
  <sheetFormatPr defaultRowHeight="15"/>
  <cols>
    <col min="1" max="1" width="15" style="13" customWidth="1"/>
    <col min="2" max="2" width="19.28515625" style="13" customWidth="1"/>
    <col min="3" max="3" width="10.140625" style="13" customWidth="1"/>
    <col min="4" max="4" width="15.7109375" style="13" customWidth="1"/>
    <col min="5" max="5" width="10.140625" style="16" customWidth="1"/>
    <col min="6" max="6" width="11.85546875" style="13" customWidth="1"/>
    <col min="7" max="7" width="12.28515625" style="13" customWidth="1"/>
    <col min="8" max="8" width="14.5703125" style="25" bestFit="1" customWidth="1"/>
    <col min="9" max="16384" width="9.140625" style="13"/>
  </cols>
  <sheetData>
    <row r="1" spans="1:8" ht="27" thickBot="1">
      <c r="A1" s="11"/>
      <c r="B1" s="11"/>
      <c r="C1" s="12" t="str">
        <f>RIGHT(SUBSTITUTE('achieved fresh and panel'!C1,"_"," "),LEN(SUBSTITUTE('achieved fresh and panel'!C1,"_"," "))-1)</f>
        <v>Food</v>
      </c>
      <c r="D1" s="12" t="str">
        <f>RIGHT(SUBSTITUTE('achieved fresh and panel'!D1,"_"," "),LEN(SUBSTITUTE('achieved fresh and panel'!D1,"_"," "))-1)</f>
        <v>Other Manufacturing</v>
      </c>
      <c r="E1" s="12" t="str">
        <f>RIGHT(SUBSTITUTE('achieved fresh and panel'!E1,"_"," "),LEN(SUBSTITUTE('achieved fresh and panel'!E1,"_"," "))-1)</f>
        <v>Retail</v>
      </c>
      <c r="F1" s="12" t="str">
        <f>RIGHT(SUBSTITUTE('achieved fresh and panel'!F1,"_"," "),LEN(SUBSTITUTE('achieved fresh and panel'!F1,"_"," "))-1)</f>
        <v>Hotels</v>
      </c>
      <c r="G1" s="12" t="str">
        <f>RIGHT(SUBSTITUTE('achieved fresh and panel'!G1,"_"," "),LEN(SUBSTITUTE('achieved fresh and panel'!G1,"_"," "))-1)</f>
        <v>Other Services</v>
      </c>
      <c r="H1" s="22" t="str">
        <f>RIGHT(SUBSTITUTE('achieved fresh and panel'!H1,"_"," "),LEN(SUBSTITUTE('achieved fresh and panel'!H1,"_"," "))-1)</f>
        <v>Grand Total</v>
      </c>
    </row>
    <row r="2" spans="1:8">
      <c r="A2" s="14" t="str">
        <f>'achieved fresh and panel'!A2</f>
        <v>Attica (EL3)</v>
      </c>
      <c r="B2" s="15" t="str">
        <f>LEFT('achieved fresh and panel'!B2,FIND(")",'achieved fresh and panel'!B2))</f>
        <v>Small (5-19)</v>
      </c>
      <c r="C2" s="26">
        <f>'achieved fresh and panel'!C2</f>
        <v>9</v>
      </c>
      <c r="D2" s="26">
        <f>'achieved fresh and panel'!D2</f>
        <v>13</v>
      </c>
      <c r="E2" s="26">
        <f>'achieved fresh and panel'!E2</f>
        <v>33</v>
      </c>
      <c r="F2" s="26">
        <f>'achieved fresh and panel'!F2</f>
        <v>6</v>
      </c>
      <c r="G2" s="26">
        <f>'achieved fresh and panel'!G2</f>
        <v>34</v>
      </c>
      <c r="H2" s="23">
        <f>SUM(C2:G4)</f>
        <v>209</v>
      </c>
    </row>
    <row r="3" spans="1:8">
      <c r="A3" s="14" t="str">
        <f>'achieved fresh and panel'!A3</f>
        <v>Attica (EL3)</v>
      </c>
      <c r="B3" s="15" t="str">
        <f>LEFT('achieved fresh and panel'!B3,FIND(")",'achieved fresh and panel'!B3))</f>
        <v>Medium (20-99)</v>
      </c>
      <c r="C3" s="26">
        <f>'achieved fresh and panel'!C3</f>
        <v>11</v>
      </c>
      <c r="D3" s="26">
        <f>'achieved fresh and panel'!D3</f>
        <v>12</v>
      </c>
      <c r="E3" s="26">
        <f>'achieved fresh and panel'!E3</f>
        <v>9</v>
      </c>
      <c r="F3" s="26">
        <f>'achieved fresh and panel'!F3</f>
        <v>14</v>
      </c>
      <c r="G3" s="26">
        <f>'achieved fresh and panel'!G3</f>
        <v>15</v>
      </c>
      <c r="H3" s="23"/>
    </row>
    <row r="4" spans="1:8">
      <c r="A4" s="14" t="str">
        <f>'achieved fresh and panel'!A4</f>
        <v>Attica (EL3)</v>
      </c>
      <c r="B4" s="15" t="str">
        <f>LEFT('achieved fresh and panel'!B4,FIND(")",'achieved fresh and panel'!B4))</f>
        <v>Large (100 or more)</v>
      </c>
      <c r="C4" s="26">
        <f>'achieved fresh and panel'!C4</f>
        <v>12</v>
      </c>
      <c r="D4" s="26">
        <f>'achieved fresh and panel'!D4</f>
        <v>15</v>
      </c>
      <c r="E4" s="26">
        <f>'achieved fresh and panel'!E4</f>
        <v>8</v>
      </c>
      <c r="F4" s="26">
        <f>'achieved fresh and panel'!F4</f>
        <v>10</v>
      </c>
      <c r="G4" s="26">
        <f>'achieved fresh and panel'!G4</f>
        <v>8</v>
      </c>
      <c r="H4" s="23"/>
    </row>
    <row r="5" spans="1:8">
      <c r="A5" s="14" t="str">
        <f>'achieved fresh and panel'!A5</f>
        <v>Aegean Islands, Crete (EL4)</v>
      </c>
      <c r="B5" s="15" t="str">
        <f>LEFT('achieved fresh and panel'!B5,FIND(")",'achieved fresh and panel'!B5))</f>
        <v>Small (5-19)</v>
      </c>
      <c r="C5" s="26">
        <f>'achieved fresh and panel'!C5</f>
        <v>12</v>
      </c>
      <c r="D5" s="26">
        <f>'achieved fresh and panel'!D5</f>
        <v>6</v>
      </c>
      <c r="E5" s="26">
        <f>'achieved fresh and panel'!E5</f>
        <v>9</v>
      </c>
      <c r="F5" s="26">
        <f>'achieved fresh and panel'!F5</f>
        <v>6</v>
      </c>
      <c r="G5" s="26">
        <f>'achieved fresh and panel'!G5</f>
        <v>11</v>
      </c>
      <c r="H5" s="23">
        <f>SUM(C5:G7)</f>
        <v>126</v>
      </c>
    </row>
    <row r="6" spans="1:8">
      <c r="A6" s="14" t="str">
        <f>'achieved fresh and panel'!A6</f>
        <v>Aegean Islands, Crete (EL4)</v>
      </c>
      <c r="B6" s="15" t="str">
        <f>LEFT('achieved fresh and panel'!B6,FIND(")",'achieved fresh and panel'!B6))</f>
        <v>Medium (20-99)</v>
      </c>
      <c r="C6" s="26">
        <f>'achieved fresh and panel'!C6</f>
        <v>9</v>
      </c>
      <c r="D6" s="26">
        <f>'achieved fresh and panel'!D6</f>
        <v>8</v>
      </c>
      <c r="E6" s="26">
        <f>'achieved fresh and panel'!E6</f>
        <v>11</v>
      </c>
      <c r="F6" s="26">
        <f>'achieved fresh and panel'!F6</f>
        <v>12</v>
      </c>
      <c r="G6" s="26">
        <f>'achieved fresh and panel'!G6</f>
        <v>5</v>
      </c>
      <c r="H6" s="23"/>
    </row>
    <row r="7" spans="1:8">
      <c r="A7" s="14" t="str">
        <f>'achieved fresh and panel'!A7</f>
        <v>Aegean Islands, Crete (EL4)</v>
      </c>
      <c r="B7" s="15" t="str">
        <f>LEFT('achieved fresh and panel'!B7,FIND(")",'achieved fresh and panel'!B7))</f>
        <v>Large (100 or more)</v>
      </c>
      <c r="C7" s="26">
        <f>'achieved fresh and panel'!C7</f>
        <v>2</v>
      </c>
      <c r="D7" s="26">
        <f>'achieved fresh and panel'!D7</f>
        <v>5</v>
      </c>
      <c r="E7" s="26">
        <f>'achieved fresh and panel'!E7</f>
        <v>2</v>
      </c>
      <c r="F7" s="26">
        <f>'achieved fresh and panel'!F7</f>
        <v>26</v>
      </c>
      <c r="G7" s="26">
        <f>'achieved fresh and panel'!G7</f>
        <v>2</v>
      </c>
      <c r="H7" s="23"/>
    </row>
    <row r="8" spans="1:8">
      <c r="A8" s="14" t="str">
        <f>'achieved fresh and panel'!A8</f>
        <v>Northern Greece (EL5)</v>
      </c>
      <c r="B8" s="15" t="str">
        <f>LEFT('achieved fresh and panel'!B8,FIND(")",'achieved fresh and panel'!B8))</f>
        <v>Small (5-19)</v>
      </c>
      <c r="C8" s="26">
        <f>'achieved fresh and panel'!C8</f>
        <v>5</v>
      </c>
      <c r="D8" s="26">
        <f>'achieved fresh and panel'!D8</f>
        <v>10</v>
      </c>
      <c r="E8" s="26">
        <f>'achieved fresh and panel'!E8</f>
        <v>11</v>
      </c>
      <c r="F8" s="26">
        <f>'achieved fresh and panel'!F8</f>
        <v>4</v>
      </c>
      <c r="G8" s="26">
        <f>'achieved fresh and panel'!G8</f>
        <v>16</v>
      </c>
      <c r="H8" s="23">
        <f>SUM(C8:G10)</f>
        <v>132</v>
      </c>
    </row>
    <row r="9" spans="1:8">
      <c r="A9" s="14" t="str">
        <f>'achieved fresh and panel'!A9</f>
        <v>Northern Greece (EL5)</v>
      </c>
      <c r="B9" s="15" t="str">
        <f>LEFT('achieved fresh and panel'!B9,FIND(")",'achieved fresh and panel'!B9))</f>
        <v>Medium (20-99)</v>
      </c>
      <c r="C9" s="26">
        <f>'achieved fresh and panel'!C9</f>
        <v>12</v>
      </c>
      <c r="D9" s="26">
        <f>'achieved fresh and panel'!D9</f>
        <v>11</v>
      </c>
      <c r="E9" s="26">
        <f>'achieved fresh and panel'!E9</f>
        <v>10</v>
      </c>
      <c r="F9" s="26">
        <f>'achieved fresh and panel'!F9</f>
        <v>12</v>
      </c>
      <c r="G9" s="26">
        <f>'achieved fresh and panel'!G9</f>
        <v>4</v>
      </c>
      <c r="H9" s="23"/>
    </row>
    <row r="10" spans="1:8">
      <c r="A10" s="14" t="str">
        <f>'achieved fresh and panel'!A10</f>
        <v>Northern Greece (EL5)</v>
      </c>
      <c r="B10" s="15" t="str">
        <f>LEFT('achieved fresh and panel'!B10,FIND(")",'achieved fresh and panel'!B10))</f>
        <v>Large (100 or more)</v>
      </c>
      <c r="C10" s="26">
        <f>'achieved fresh and panel'!C10</f>
        <v>16</v>
      </c>
      <c r="D10" s="26">
        <f>'achieved fresh and panel'!D10</f>
        <v>9</v>
      </c>
      <c r="E10" s="26">
        <f>'achieved fresh and panel'!E10</f>
        <v>3</v>
      </c>
      <c r="F10" s="26">
        <f>'achieved fresh and panel'!F10</f>
        <v>5</v>
      </c>
      <c r="G10" s="26">
        <f>'achieved fresh and panel'!G10</f>
        <v>4</v>
      </c>
      <c r="H10" s="23"/>
    </row>
    <row r="11" spans="1:8">
      <c r="A11" s="14" t="str">
        <f>'achieved fresh and panel'!A11</f>
        <v>Central Greece (EL6)</v>
      </c>
      <c r="B11" s="15" t="str">
        <f>LEFT('achieved fresh and panel'!B11,FIND(")",'achieved fresh and panel'!B11))</f>
        <v>Small (5-19)</v>
      </c>
      <c r="C11" s="26">
        <f>'achieved fresh and panel'!C11</f>
        <v>7</v>
      </c>
      <c r="D11" s="26">
        <f>'achieved fresh and panel'!D11</f>
        <v>7</v>
      </c>
      <c r="E11" s="26">
        <f>'achieved fresh and panel'!E11</f>
        <v>13</v>
      </c>
      <c r="F11" s="26">
        <f>'achieved fresh and panel'!F11</f>
        <v>2</v>
      </c>
      <c r="G11" s="26">
        <f>'achieved fresh and panel'!G11</f>
        <v>14</v>
      </c>
      <c r="H11" s="23">
        <f>SUM(C11:G13)</f>
        <v>133</v>
      </c>
    </row>
    <row r="12" spans="1:8">
      <c r="A12" s="14" t="str">
        <f>'achieved fresh and panel'!A12</f>
        <v>Central Greece (EL6)</v>
      </c>
      <c r="B12" s="15" t="str">
        <f>LEFT('achieved fresh and panel'!B12,FIND(")",'achieved fresh and panel'!B12))</f>
        <v>Medium (20-99)</v>
      </c>
      <c r="C12" s="26">
        <f>'achieved fresh and panel'!C12</f>
        <v>10</v>
      </c>
      <c r="D12" s="26">
        <f>'achieved fresh and panel'!D12</f>
        <v>9</v>
      </c>
      <c r="E12" s="26">
        <f>'achieved fresh and panel'!E12</f>
        <v>5</v>
      </c>
      <c r="F12" s="26">
        <f>'achieved fresh and panel'!F12</f>
        <v>22</v>
      </c>
      <c r="G12" s="26">
        <f>'achieved fresh and panel'!G12</f>
        <v>7</v>
      </c>
      <c r="H12" s="23"/>
    </row>
    <row r="13" spans="1:8">
      <c r="A13" s="14" t="str">
        <f>'achieved fresh and panel'!A13</f>
        <v>Central Greece (EL6)</v>
      </c>
      <c r="B13" s="15" t="str">
        <f>LEFT('achieved fresh and panel'!B13,FIND(")",'achieved fresh and panel'!B13))</f>
        <v>Large (100 or more)</v>
      </c>
      <c r="C13" s="26">
        <f>'achieved fresh and panel'!C13</f>
        <v>12</v>
      </c>
      <c r="D13" s="26">
        <f>'achieved fresh and panel'!D13</f>
        <v>17</v>
      </c>
      <c r="E13" s="26">
        <f>'achieved fresh and panel'!E13</f>
        <v>0</v>
      </c>
      <c r="F13" s="26">
        <f>'achieved fresh and panel'!F13</f>
        <v>6</v>
      </c>
      <c r="G13" s="26">
        <f>'achieved fresh and panel'!G13</f>
        <v>2</v>
      </c>
      <c r="H13" s="23"/>
    </row>
    <row r="14" spans="1:8" s="25" customFormat="1" ht="15.75" thickBot="1">
      <c r="A14" s="24"/>
      <c r="B14" s="24"/>
      <c r="C14" s="24">
        <f t="shared" ref="C14:H14" si="0">SUM(C2:C13)</f>
        <v>117</v>
      </c>
      <c r="D14" s="24">
        <f t="shared" si="0"/>
        <v>122</v>
      </c>
      <c r="E14" s="24">
        <f t="shared" si="0"/>
        <v>114</v>
      </c>
      <c r="F14" s="24">
        <f t="shared" si="0"/>
        <v>125</v>
      </c>
      <c r="G14" s="24">
        <f t="shared" si="0"/>
        <v>122</v>
      </c>
      <c r="H14" s="24">
        <f t="shared" si="0"/>
        <v>600</v>
      </c>
    </row>
    <row r="15" spans="1:8" ht="15.75" thickTop="1"/>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15"/>
  <sheetViews>
    <sheetView zoomScaleNormal="100" workbookViewId="0">
      <selection sqref="A1:H14"/>
    </sheetView>
  </sheetViews>
  <sheetFormatPr defaultRowHeight="15"/>
  <cols>
    <col min="1" max="1" width="15" style="13" customWidth="1"/>
    <col min="2" max="2" width="14" style="13" bestFit="1" customWidth="1"/>
    <col min="3" max="4" width="10.140625" style="13" customWidth="1"/>
    <col min="5" max="5" width="10.140625" style="16" customWidth="1"/>
    <col min="6" max="6" width="11.85546875" style="13" customWidth="1"/>
    <col min="7" max="7" width="12.28515625" style="13" customWidth="1"/>
    <col min="8" max="8" width="14.5703125" style="25" bestFit="1" customWidth="1"/>
    <col min="9" max="16384" width="9.140625" style="13"/>
  </cols>
  <sheetData>
    <row r="1" spans="1:8" ht="39.75" thickBot="1">
      <c r="A1" s="11"/>
      <c r="B1" s="11"/>
      <c r="C1" s="12" t="str">
        <f>RIGHT(SUBSTITUTE('achieved panel'!C1,"_"," "),LEN(SUBSTITUTE('achieved panel'!C1,"_"," "))-1)</f>
        <v>Food</v>
      </c>
      <c r="D1" s="12" t="str">
        <f>RIGHT(SUBSTITUTE('achieved panel'!D1,"_"," "),LEN(SUBSTITUTE('achieved panel'!D1,"_"," "))-1)</f>
        <v>Other Manufacturing</v>
      </c>
      <c r="E1" s="12" t="str">
        <f>RIGHT(SUBSTITUTE('achieved panel'!E1,"_"," "),LEN(SUBSTITUTE('achieved panel'!E1,"_"," "))-1)</f>
        <v>Retail</v>
      </c>
      <c r="F1" s="12" t="str">
        <f>RIGHT(SUBSTITUTE('achieved panel'!F1,"_"," "),LEN(SUBSTITUTE('achieved panel'!F1,"_"," "))-1)</f>
        <v>Hotels</v>
      </c>
      <c r="G1" s="12" t="str">
        <f>RIGHT(SUBSTITUTE('achieved panel'!G1,"_"," "),LEN(SUBSTITUTE('achieved panel'!G1,"_"," "))-1)</f>
        <v>Other Services</v>
      </c>
      <c r="H1" s="22" t="str">
        <f>RIGHT(SUBSTITUTE('achieved panel'!H1,"_"," "),LEN(SUBSTITUTE('achieved panel'!H1,"_"," "))-1)</f>
        <v>Grand Total</v>
      </c>
    </row>
    <row r="2" spans="1:8">
      <c r="A2" s="14" t="str">
        <f>'achieved panel'!A2</f>
        <v>Attica (EL3)</v>
      </c>
      <c r="B2" s="15" t="str">
        <f>LEFT('achieved panel'!B2,FIND(")",'achieved panel'!B2))</f>
        <v>Small (5-19)</v>
      </c>
      <c r="C2" s="26">
        <f>'achieved panel'!C2</f>
        <v>4</v>
      </c>
      <c r="D2" s="26">
        <f>'achieved panel'!D2</f>
        <v>8</v>
      </c>
      <c r="E2" s="26">
        <f>'achieved panel'!E2</f>
        <v>15</v>
      </c>
      <c r="F2" s="26">
        <f>'achieved panel'!F2</f>
        <v>0</v>
      </c>
      <c r="G2" s="26">
        <f>'achieved panel'!G2</f>
        <v>10</v>
      </c>
      <c r="H2" s="23">
        <f>SUM(C2:G4)</f>
        <v>83</v>
      </c>
    </row>
    <row r="3" spans="1:8">
      <c r="A3" s="14" t="str">
        <f>'achieved panel'!A3</f>
        <v>Attica (EL3)</v>
      </c>
      <c r="B3" s="15" t="str">
        <f>LEFT('achieved panel'!B3,FIND(")",'achieved panel'!B3))</f>
        <v>Medium (20-99)</v>
      </c>
      <c r="C3" s="26">
        <f>'achieved panel'!C3</f>
        <v>2</v>
      </c>
      <c r="D3" s="26">
        <f>'achieved panel'!D3</f>
        <v>11</v>
      </c>
      <c r="E3" s="26">
        <f>'achieved panel'!E3</f>
        <v>6</v>
      </c>
      <c r="F3" s="26">
        <f>'achieved panel'!F3</f>
        <v>1</v>
      </c>
      <c r="G3" s="26">
        <f>'achieved panel'!G3</f>
        <v>5</v>
      </c>
      <c r="H3" s="23"/>
    </row>
    <row r="4" spans="1:8">
      <c r="A4" s="14" t="str">
        <f>'achieved panel'!A4</f>
        <v>Attica (EL3)</v>
      </c>
      <c r="B4" s="15" t="str">
        <f>LEFT('achieved panel'!B4,FIND(")",'achieved panel'!B4))</f>
        <v>Large (100 or more)</v>
      </c>
      <c r="C4" s="26">
        <f>'achieved panel'!C4</f>
        <v>2</v>
      </c>
      <c r="D4" s="26">
        <f>'achieved panel'!D4</f>
        <v>12</v>
      </c>
      <c r="E4" s="26">
        <f>'achieved panel'!E4</f>
        <v>3</v>
      </c>
      <c r="F4" s="26">
        <f>'achieved panel'!F4</f>
        <v>0</v>
      </c>
      <c r="G4" s="26">
        <f>'achieved panel'!G4</f>
        <v>4</v>
      </c>
      <c r="H4" s="23"/>
    </row>
    <row r="5" spans="1:8">
      <c r="A5" s="14" t="str">
        <f>'achieved panel'!A5</f>
        <v>Aegean Islands, Crete (EL4)</v>
      </c>
      <c r="B5" s="15" t="str">
        <f>LEFT('achieved panel'!B5,FIND(")",'achieved panel'!B5))</f>
        <v>Small (5-19)</v>
      </c>
      <c r="C5" s="26">
        <f>'achieved panel'!C5</f>
        <v>10</v>
      </c>
      <c r="D5" s="26">
        <f>'achieved panel'!D5</f>
        <v>2</v>
      </c>
      <c r="E5" s="26">
        <f>'achieved panel'!E5</f>
        <v>6</v>
      </c>
      <c r="F5" s="26">
        <f>'achieved panel'!F5</f>
        <v>1</v>
      </c>
      <c r="G5" s="26">
        <f>'achieved panel'!G5</f>
        <v>4</v>
      </c>
      <c r="H5" s="23">
        <f>SUM(C5:G7)</f>
        <v>54</v>
      </c>
    </row>
    <row r="6" spans="1:8">
      <c r="A6" s="14" t="str">
        <f>'achieved panel'!A6</f>
        <v>Aegean Islands, Crete (EL4)</v>
      </c>
      <c r="B6" s="15" t="str">
        <f>LEFT('achieved panel'!B6,FIND(")",'achieved panel'!B6))</f>
        <v>Medium (20-99)</v>
      </c>
      <c r="C6" s="26">
        <f>'achieved panel'!C6</f>
        <v>6</v>
      </c>
      <c r="D6" s="26">
        <f>'achieved panel'!D6</f>
        <v>5</v>
      </c>
      <c r="E6" s="26">
        <f>'achieved panel'!E6</f>
        <v>9</v>
      </c>
      <c r="F6" s="26">
        <f>'achieved panel'!F6</f>
        <v>1</v>
      </c>
      <c r="G6" s="26">
        <f>'achieved panel'!G6</f>
        <v>3</v>
      </c>
      <c r="H6" s="23"/>
    </row>
    <row r="7" spans="1:8">
      <c r="A7" s="14" t="str">
        <f>'achieved panel'!A7</f>
        <v>Aegean Islands, Crete (EL4)</v>
      </c>
      <c r="B7" s="15" t="str">
        <f>LEFT('achieved panel'!B7,FIND(")",'achieved panel'!B7))</f>
        <v>Large (100 or more)</v>
      </c>
      <c r="C7" s="26">
        <f>'achieved panel'!C7</f>
        <v>0</v>
      </c>
      <c r="D7" s="26">
        <f>'achieved panel'!D7</f>
        <v>4</v>
      </c>
      <c r="E7" s="26">
        <f>'achieved panel'!E7</f>
        <v>0</v>
      </c>
      <c r="F7" s="26">
        <f>'achieved panel'!F7</f>
        <v>3</v>
      </c>
      <c r="G7" s="26">
        <f>'achieved panel'!G7</f>
        <v>0</v>
      </c>
      <c r="H7" s="23"/>
    </row>
    <row r="8" spans="1:8">
      <c r="A8" s="14" t="str">
        <f>'achieved panel'!A8</f>
        <v>Northern Greece (EL5)</v>
      </c>
      <c r="B8" s="15" t="str">
        <f>LEFT('achieved panel'!B8,FIND(")",'achieved panel'!B8))</f>
        <v>Small (5-19)</v>
      </c>
      <c r="C8" s="26">
        <f>'achieved panel'!C8</f>
        <v>1</v>
      </c>
      <c r="D8" s="26">
        <f>'achieved panel'!D8</f>
        <v>6</v>
      </c>
      <c r="E8" s="26">
        <f>'achieved panel'!E8</f>
        <v>0</v>
      </c>
      <c r="F8" s="26">
        <f>'achieved panel'!F8</f>
        <v>0</v>
      </c>
      <c r="G8" s="26">
        <f>'achieved panel'!G8</f>
        <v>2</v>
      </c>
      <c r="H8" s="23">
        <f>SUM(C8:G10)</f>
        <v>43</v>
      </c>
    </row>
    <row r="9" spans="1:8">
      <c r="A9" s="14" t="str">
        <f>'achieved panel'!A9</f>
        <v>Northern Greece (EL5)</v>
      </c>
      <c r="B9" s="15" t="str">
        <f>LEFT('achieved panel'!B9,FIND(")",'achieved panel'!B9))</f>
        <v>Medium (20-99)</v>
      </c>
      <c r="C9" s="26">
        <f>'achieved panel'!C9</f>
        <v>3</v>
      </c>
      <c r="D9" s="26">
        <f>'achieved panel'!D9</f>
        <v>9</v>
      </c>
      <c r="E9" s="26">
        <f>'achieved panel'!E9</f>
        <v>8</v>
      </c>
      <c r="F9" s="26">
        <f>'achieved panel'!F9</f>
        <v>0</v>
      </c>
      <c r="G9" s="26">
        <f>'achieved panel'!G9</f>
        <v>1</v>
      </c>
      <c r="H9" s="23"/>
    </row>
    <row r="10" spans="1:8">
      <c r="A10" s="14" t="str">
        <f>'achieved panel'!A10</f>
        <v>Northern Greece (EL5)</v>
      </c>
      <c r="B10" s="15" t="str">
        <f>LEFT('achieved panel'!B10,FIND(")",'achieved panel'!B10))</f>
        <v>Large (100 or more)</v>
      </c>
      <c r="C10" s="26">
        <f>'achieved panel'!C10</f>
        <v>4</v>
      </c>
      <c r="D10" s="26">
        <f>'achieved panel'!D10</f>
        <v>7</v>
      </c>
      <c r="E10" s="26">
        <f>'achieved panel'!E10</f>
        <v>0</v>
      </c>
      <c r="F10" s="26">
        <f>'achieved panel'!F10</f>
        <v>0</v>
      </c>
      <c r="G10" s="26">
        <f>'achieved panel'!G10</f>
        <v>2</v>
      </c>
      <c r="H10" s="23"/>
    </row>
    <row r="11" spans="1:8">
      <c r="A11" s="14" t="str">
        <f>'achieved panel'!A11</f>
        <v>Central Greece (EL6)</v>
      </c>
      <c r="B11" s="15" t="str">
        <f>LEFT('achieved panel'!B11,FIND(")",'achieved panel'!B11))</f>
        <v>Small (5-19)</v>
      </c>
      <c r="C11" s="26">
        <f>'achieved panel'!C11</f>
        <v>2</v>
      </c>
      <c r="D11" s="26">
        <f>'achieved panel'!D11</f>
        <v>4</v>
      </c>
      <c r="E11" s="26">
        <f>'achieved panel'!E11</f>
        <v>2</v>
      </c>
      <c r="F11" s="26">
        <f>'achieved panel'!F11</f>
        <v>0</v>
      </c>
      <c r="G11" s="26">
        <f>'achieved panel'!G11</f>
        <v>4</v>
      </c>
      <c r="H11" s="23">
        <f>SUM(C11:G13)</f>
        <v>44</v>
      </c>
    </row>
    <row r="12" spans="1:8">
      <c r="A12" s="14" t="str">
        <f>'achieved panel'!A12</f>
        <v>Central Greece (EL6)</v>
      </c>
      <c r="B12" s="15" t="str">
        <f>LEFT('achieved panel'!B12,FIND(")",'achieved panel'!B12))</f>
        <v>Medium (20-99)</v>
      </c>
      <c r="C12" s="26">
        <f>'achieved panel'!C12</f>
        <v>2</v>
      </c>
      <c r="D12" s="26">
        <f>'achieved panel'!D12</f>
        <v>7</v>
      </c>
      <c r="E12" s="26">
        <f>'achieved panel'!E12</f>
        <v>2</v>
      </c>
      <c r="F12" s="26">
        <f>'achieved panel'!F12</f>
        <v>0</v>
      </c>
      <c r="G12" s="26">
        <f>'achieved panel'!G12</f>
        <v>3</v>
      </c>
      <c r="H12" s="23"/>
    </row>
    <row r="13" spans="1:8">
      <c r="A13" s="14" t="str">
        <f>'achieved panel'!A13</f>
        <v>Central Greece (EL6)</v>
      </c>
      <c r="B13" s="15" t="str">
        <f>LEFT('achieved panel'!B13,FIND(")",'achieved panel'!B13))</f>
        <v>Large (100 or more)</v>
      </c>
      <c r="C13" s="26">
        <f>'achieved panel'!C13</f>
        <v>3</v>
      </c>
      <c r="D13" s="26">
        <f>'achieved panel'!D13</f>
        <v>13</v>
      </c>
      <c r="E13" s="26">
        <f>'achieved panel'!E13</f>
        <v>0</v>
      </c>
      <c r="F13" s="26">
        <f>'achieved panel'!F13</f>
        <v>1</v>
      </c>
      <c r="G13" s="26">
        <f>'achieved panel'!G13</f>
        <v>1</v>
      </c>
      <c r="H13" s="23"/>
    </row>
    <row r="14" spans="1:8" s="25" customFormat="1" ht="15.75" thickBot="1">
      <c r="A14" s="24"/>
      <c r="B14" s="24"/>
      <c r="C14" s="24">
        <f t="shared" ref="C14:H14" si="0">SUM(C2:C13)</f>
        <v>39</v>
      </c>
      <c r="D14" s="24">
        <f t="shared" si="0"/>
        <v>88</v>
      </c>
      <c r="E14" s="24">
        <f t="shared" si="0"/>
        <v>51</v>
      </c>
      <c r="F14" s="24">
        <f t="shared" si="0"/>
        <v>7</v>
      </c>
      <c r="G14" s="24">
        <f t="shared" si="0"/>
        <v>39</v>
      </c>
      <c r="H14" s="24">
        <f t="shared" si="0"/>
        <v>224</v>
      </c>
    </row>
    <row r="15" spans="1:8" ht="15.75" thickTop="1"/>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16"/>
  <sheetViews>
    <sheetView workbookViewId="0">
      <selection sqref="A1:H15"/>
    </sheetView>
  </sheetViews>
  <sheetFormatPr defaultRowHeight="15"/>
  <cols>
    <col min="1" max="1" width="18.42578125" bestFit="1" customWidth="1"/>
    <col min="2" max="2" width="15.7109375" bestFit="1" customWidth="1"/>
    <col min="3" max="3" width="13.28515625" customWidth="1"/>
    <col min="4" max="4" width="13" customWidth="1"/>
    <col min="5" max="5" width="9.140625" style="8"/>
    <col min="6" max="6" width="17.7109375" customWidth="1"/>
    <col min="7" max="7" width="15.85546875" customWidth="1"/>
  </cols>
  <sheetData>
    <row r="1" spans="1:8" ht="27" thickBot="1">
      <c r="A1" s="3"/>
      <c r="B1" s="3"/>
      <c r="C1" s="1" t="str">
        <f>RIGHT(SUBSTITUTE(universe_weak!C1,"_"," "),LEN(SUBSTITUTE(universe_weak!C1,"_"," "))-1)</f>
        <v>Food</v>
      </c>
      <c r="D1" s="1" t="str">
        <f>RIGHT(SUBSTITUTE(universe_weak!D1,"_"," "),LEN(SUBSTITUTE(universe_weak!D1,"_"," "))-1)</f>
        <v>Other Manufacturing</v>
      </c>
      <c r="E1" s="1" t="str">
        <f>RIGHT(SUBSTITUTE(universe_weak!E1,"_"," "),LEN(SUBSTITUTE(universe_weak!E1,"_"," "))-1)</f>
        <v>Retail</v>
      </c>
      <c r="F1" s="1" t="str">
        <f>RIGHT(SUBSTITUTE(universe_weak!F1,"_"," "),LEN(SUBSTITUTE(universe_weak!F1,"_"," "))-1)</f>
        <v>Hotels</v>
      </c>
      <c r="G1" s="1" t="str">
        <f>RIGHT(SUBSTITUTE(universe_weak!G1,"_"," "),LEN(SUBSTITUTE(universe_weak!G1,"_"," "))-1)</f>
        <v>Other Services</v>
      </c>
      <c r="H1" s="1" t="str">
        <f>RIGHT(SUBSTITUTE(universe_weak!H1,"_"," "),LEN(SUBSTITUTE(universe_weak!H1,"_"," "))-1)</f>
        <v>Grand Total</v>
      </c>
    </row>
    <row r="2" spans="1:8">
      <c r="A2" s="4" t="str">
        <f>universe_weak!A2</f>
        <v>Attica (EL3)</v>
      </c>
      <c r="B2" s="2" t="str">
        <f>LEFT(universe_weak!B2,FIND(")",universe_weak!B2))</f>
        <v>Small (5-19)</v>
      </c>
      <c r="C2" s="6">
        <f>universe_weak!C2</f>
        <v>954.815185546875</v>
      </c>
      <c r="D2" s="6">
        <f>universe_weak!D2</f>
        <v>2202.24560546875</v>
      </c>
      <c r="E2" s="6">
        <f>universe_weak!E2</f>
        <v>4943.65966796875</v>
      </c>
      <c r="F2" s="6">
        <f>universe_weak!F2</f>
        <v>382.359130859375</v>
      </c>
      <c r="G2" s="6">
        <f>universe_weak!G2</f>
        <v>15256.6796875</v>
      </c>
      <c r="H2" s="9">
        <f>SUM(C2:G4)</f>
        <v>30734.892948150635</v>
      </c>
    </row>
    <row r="3" spans="1:8">
      <c r="A3" s="4" t="str">
        <f>universe_weak!A3</f>
        <v>Attica (EL3)</v>
      </c>
      <c r="B3" s="2" t="str">
        <f>LEFT(universe_weak!B3,FIND(")",universe_weak!B3))</f>
        <v>Medium (20-99)</v>
      </c>
      <c r="C3" s="6">
        <f>universe_weak!C3</f>
        <v>206.02973937988281</v>
      </c>
      <c r="D3" s="6">
        <f>universe_weak!D3</f>
        <v>737.849365234375</v>
      </c>
      <c r="E3" s="6">
        <f>universe_weak!E3</f>
        <v>1065.3004150390625</v>
      </c>
      <c r="F3" s="6">
        <f>universe_weak!F3</f>
        <v>163.03274536132813</v>
      </c>
      <c r="G3" s="6">
        <f>universe_weak!G3</f>
        <v>4062.007080078125</v>
      </c>
      <c r="H3" s="9"/>
    </row>
    <row r="4" spans="1:8">
      <c r="A4" s="4" t="str">
        <f>universe_weak!A4</f>
        <v>Attica (EL3)</v>
      </c>
      <c r="B4" s="2" t="str">
        <f>LEFT(universe_weak!B4,FIND(")",universe_weak!B4))</f>
        <v>Large (100 or more)</v>
      </c>
      <c r="C4" s="6">
        <f>universe_weak!C4</f>
        <v>55.981426239013672</v>
      </c>
      <c r="D4" s="6">
        <f>universe_weak!D4</f>
        <v>144.44989013671875</v>
      </c>
      <c r="E4" s="6">
        <f>universe_weak!E4</f>
        <v>97.116767883300781</v>
      </c>
      <c r="F4" s="6">
        <f>universe_weak!F4</f>
        <v>36.645294189453125</v>
      </c>
      <c r="G4" s="6">
        <f>universe_weak!G4</f>
        <v>426.720947265625</v>
      </c>
      <c r="H4" s="9"/>
    </row>
    <row r="5" spans="1:8">
      <c r="A5" s="4" t="str">
        <f>universe_weak!A5</f>
        <v>Aegean Islands, Crete (EL4)</v>
      </c>
      <c r="B5" s="2" t="str">
        <f>LEFT(universe_weak!B5,FIND(")",universe_weak!B5))</f>
        <v>Small (5-19)</v>
      </c>
      <c r="C5" s="6">
        <f>universe_weak!C5</f>
        <v>346.63290405273438</v>
      </c>
      <c r="D5" s="6">
        <f>universe_weak!D5</f>
        <v>350.18743896484375</v>
      </c>
      <c r="E5" s="6">
        <f>universe_weak!E5</f>
        <v>1378.1097412109375</v>
      </c>
      <c r="F5" s="6">
        <f>universe_weak!F5</f>
        <v>885.34344482421875</v>
      </c>
      <c r="G5" s="6">
        <f>universe_weak!G5</f>
        <v>4446.73095703125</v>
      </c>
      <c r="H5" s="9">
        <f>SUM(C5:G7)</f>
        <v>8950.3281297683716</v>
      </c>
    </row>
    <row r="6" spans="1:8">
      <c r="A6" s="4" t="str">
        <f>universe_weak!A6</f>
        <v>Aegean Islands, Crete (EL4)</v>
      </c>
      <c r="B6" s="2" t="str">
        <f>LEFT(universe_weak!B6,FIND(")",universe_weak!B6))</f>
        <v>Medium (20-99)</v>
      </c>
      <c r="C6" s="6">
        <f>universe_weak!C6</f>
        <v>62.114631652832031</v>
      </c>
      <c r="D6" s="6">
        <f>universe_weak!D6</f>
        <v>75.485267639160156</v>
      </c>
      <c r="E6" s="6">
        <f>universe_weak!E6</f>
        <v>283.52883911132813</v>
      </c>
      <c r="F6" s="6">
        <f>universe_weak!F6</f>
        <v>372.84817504882813</v>
      </c>
      <c r="G6" s="6">
        <f>universe_weak!G6</f>
        <v>591.00445556640625</v>
      </c>
      <c r="H6" s="9"/>
    </row>
    <row r="7" spans="1:8">
      <c r="A7" s="4" t="str">
        <f>universe_weak!A7</f>
        <v>Aegean Islands, Crete (EL4)</v>
      </c>
      <c r="B7" s="2" t="str">
        <f>LEFT(universe_weak!B7,FIND(")",universe_weak!B7))</f>
        <v>Large (100 or more)</v>
      </c>
      <c r="C7" s="6">
        <f>universe_weak!C7</f>
        <v>8.8405933380126953</v>
      </c>
      <c r="D7" s="6">
        <f>universe_weak!D7</f>
        <v>7.9163351058959961</v>
      </c>
      <c r="E7" s="6">
        <f>universe_weak!E7</f>
        <v>7.9291725158691406</v>
      </c>
      <c r="F7" s="6">
        <f>universe_weak!F7</f>
        <v>106.98182678222656</v>
      </c>
      <c r="G7" s="6">
        <f>universe_weak!G7</f>
        <v>26.674346923828125</v>
      </c>
      <c r="H7" s="9"/>
    </row>
    <row r="8" spans="1:8">
      <c r="A8" s="4" t="str">
        <f>universe_weak!A8</f>
        <v>Northern Greece (EL5)</v>
      </c>
      <c r="B8" s="2" t="str">
        <f>LEFT(universe_weak!B8,FIND(")",universe_weak!B8))</f>
        <v>Small (5-19)</v>
      </c>
      <c r="C8" s="6">
        <f>universe_weak!C8</f>
        <v>909.51226806640625</v>
      </c>
      <c r="D8" s="6">
        <f>universe_weak!D8</f>
        <v>1495.476318359375</v>
      </c>
      <c r="E8" s="6">
        <f>universe_weak!E8</f>
        <v>2771.11767578125</v>
      </c>
      <c r="F8" s="6">
        <f>universe_weak!F8</f>
        <v>451.10626220703125</v>
      </c>
      <c r="G8" s="6">
        <f>universe_weak!G8</f>
        <v>8434.7578125</v>
      </c>
      <c r="H8" s="9">
        <f>SUM(C8:G10)</f>
        <v>17369.731573104858</v>
      </c>
    </row>
    <row r="9" spans="1:8">
      <c r="A9" s="4" t="str">
        <f>universe_weak!A9</f>
        <v>Northern Greece (EL5)</v>
      </c>
      <c r="B9" s="2" t="str">
        <f>LEFT(universe_weak!B9,FIND(")",universe_weak!B9))</f>
        <v>Medium (20-99)</v>
      </c>
      <c r="C9" s="6">
        <f>universe_weak!C9</f>
        <v>239.11079406738281</v>
      </c>
      <c r="D9" s="6">
        <f>universe_weak!D9</f>
        <v>517.5858154296875</v>
      </c>
      <c r="E9" s="6">
        <f>universe_weak!E9</f>
        <v>609.14959716796875</v>
      </c>
      <c r="F9" s="6">
        <f>universe_weak!F9</f>
        <v>135.50959777832031</v>
      </c>
      <c r="G9" s="6">
        <f>universe_weak!G9</f>
        <v>1519.435791015625</v>
      </c>
      <c r="H9" s="9"/>
    </row>
    <row r="10" spans="1:8">
      <c r="A10" s="4" t="str">
        <f>universe_weak!A10</f>
        <v>Northern Greece (EL5)</v>
      </c>
      <c r="B10" s="2" t="str">
        <f>LEFT(universe_weak!B10,FIND(")",universe_weak!B10))</f>
        <v>Large (100 or more)</v>
      </c>
      <c r="C10" s="6">
        <f>universe_weak!C10</f>
        <v>69.89202880859375</v>
      </c>
      <c r="D10" s="6">
        <f>universe_weak!D10</f>
        <v>86.274772644042969</v>
      </c>
      <c r="E10" s="6">
        <f>universe_weak!E10</f>
        <v>25.825077056884766</v>
      </c>
      <c r="F10" s="6">
        <f>universe_weak!F10</f>
        <v>11.912363052368164</v>
      </c>
      <c r="G10" s="6">
        <f>universe_weak!G10</f>
        <v>93.065399169921875</v>
      </c>
      <c r="H10" s="9"/>
    </row>
    <row r="11" spans="1:8">
      <c r="A11" s="4" t="str">
        <f>universe_weak!A11</f>
        <v>Central Greece (EL6)</v>
      </c>
      <c r="B11" s="2" t="str">
        <f>LEFT(universe_weak!B11,FIND(")",universe_weak!B11))</f>
        <v>Small (5-19)</v>
      </c>
      <c r="C11" s="6">
        <f>universe_weak!C11</f>
        <v>696.49908447265625</v>
      </c>
      <c r="D11" s="6">
        <f>universe_weak!D11</f>
        <v>955.875244140625</v>
      </c>
      <c r="E11" s="6">
        <f>universe_weak!E11</f>
        <v>2154.45751953125</v>
      </c>
      <c r="F11" s="6">
        <f>universe_weak!F11</f>
        <v>607.1871337890625</v>
      </c>
      <c r="G11" s="6">
        <f>universe_weak!G11</f>
        <v>6682.28515625</v>
      </c>
      <c r="H11" s="9">
        <f>SUM(C11:G14)</f>
        <v>13363.872674942017</v>
      </c>
    </row>
    <row r="12" spans="1:8">
      <c r="A12" s="4" t="str">
        <f>universe_weak!A12</f>
        <v>Central Greece (EL6)</v>
      </c>
      <c r="B12" s="2" t="str">
        <f>LEFT(universe_weak!B12,FIND(")",universe_weak!B12))</f>
        <v>Medium (20-99)</v>
      </c>
      <c r="C12" s="6">
        <f>universe_weak!C12</f>
        <v>188.4720458984375</v>
      </c>
      <c r="D12" s="6">
        <f>universe_weak!D12</f>
        <v>335.7591552734375</v>
      </c>
      <c r="E12" s="6">
        <f>universe_weak!E12</f>
        <v>0</v>
      </c>
      <c r="F12" s="6">
        <f>universe_weak!F12</f>
        <v>130.0421142578125</v>
      </c>
      <c r="G12" s="6">
        <f>universe_weak!G12</f>
        <v>885.92584228515625</v>
      </c>
      <c r="H12" s="9"/>
    </row>
    <row r="13" spans="1:8">
      <c r="A13" s="4" t="str">
        <f>universe_weak!A13</f>
        <v>Central Greece (EL6)</v>
      </c>
      <c r="B13" s="2" t="str">
        <f>LEFT(universe_weak!B13,FIND(")",universe_weak!B13))</f>
        <v>Large (100 or more)</v>
      </c>
      <c r="C13" s="6">
        <f>universe_weak!C13</f>
        <v>43.484199523925781</v>
      </c>
      <c r="D13" s="6">
        <f>universe_weak!D13</f>
        <v>90.597343444824219</v>
      </c>
      <c r="E13" s="6">
        <f>universe_weak!E13</f>
        <v>0</v>
      </c>
      <c r="F13" s="6">
        <f>universe_weak!F13</f>
        <v>20.928855895996094</v>
      </c>
      <c r="G13" s="6">
        <f>universe_weak!G13</f>
        <v>31.806795120239258</v>
      </c>
      <c r="H13" s="9"/>
    </row>
    <row r="14" spans="1:8">
      <c r="A14" s="4" t="str">
        <f>universe_weak!A14</f>
        <v>Central Greece (EL6)</v>
      </c>
      <c r="B14" s="2" t="str">
        <f>LEFT(universe_weak!B14,FIND(")",universe_weak!B14))</f>
        <v>Medium and Large (20+)</v>
      </c>
      <c r="C14" s="6">
        <f>universe_weak!C14</f>
        <v>0</v>
      </c>
      <c r="D14" s="6">
        <f>universe_weak!D14</f>
        <v>0</v>
      </c>
      <c r="E14" s="6">
        <f>universe_weak!E14</f>
        <v>540.55218505859375</v>
      </c>
      <c r="F14" s="6">
        <f>universe_weak!F14</f>
        <v>0</v>
      </c>
      <c r="G14" s="6">
        <f>universe_weak!G14</f>
        <v>0</v>
      </c>
      <c r="H14" s="9"/>
    </row>
    <row r="15" spans="1:8" ht="15.75" thickBot="1">
      <c r="A15" s="5"/>
      <c r="B15" s="5"/>
      <c r="C15" s="7">
        <f t="shared" ref="C15:H15" si="0">SUM(C2:C13)</f>
        <v>3781.3849010467529</v>
      </c>
      <c r="D15" s="7">
        <f t="shared" si="0"/>
        <v>6999.7025518417358</v>
      </c>
      <c r="E15" s="7">
        <f t="shared" si="0"/>
        <v>13336.194473266602</v>
      </c>
      <c r="F15" s="7">
        <f t="shared" si="0"/>
        <v>3303.8969440460205</v>
      </c>
      <c r="G15" s="7">
        <f t="shared" si="0"/>
        <v>42457.094270706177</v>
      </c>
      <c r="H15" s="7">
        <f t="shared" si="0"/>
        <v>70418.825325965881</v>
      </c>
    </row>
    <row r="16" spans="1:8" ht="15.75" thickTop="1"/>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16"/>
  <sheetViews>
    <sheetView workbookViewId="0">
      <selection sqref="A1:H15"/>
    </sheetView>
  </sheetViews>
  <sheetFormatPr defaultRowHeight="15"/>
  <cols>
    <col min="1" max="1" width="18.42578125" bestFit="1" customWidth="1"/>
    <col min="2" max="2" width="15.7109375" bestFit="1" customWidth="1"/>
    <col min="3" max="3" width="13.28515625" customWidth="1"/>
    <col min="4" max="4" width="13" customWidth="1"/>
    <col min="5" max="5" width="9.140625" style="8"/>
    <col min="6" max="6" width="17.7109375" customWidth="1"/>
    <col min="7" max="7" width="15.85546875" customWidth="1"/>
  </cols>
  <sheetData>
    <row r="1" spans="1:8" ht="27" thickBot="1">
      <c r="A1" s="3"/>
      <c r="B1" s="3"/>
      <c r="C1" s="1" t="str">
        <f>RIGHT(SUBSTITUTE(universe_median!C1,"_"," "),LEN(SUBSTITUTE(universe_median!C1,"_"," "))-1)</f>
        <v>Food</v>
      </c>
      <c r="D1" s="1" t="str">
        <f>RIGHT(SUBSTITUTE(universe_median!D1,"_"," "),LEN(SUBSTITUTE(universe_median!D1,"_"," "))-1)</f>
        <v>Other Manufacturing</v>
      </c>
      <c r="E1" s="1" t="str">
        <f>RIGHT(SUBSTITUTE(universe_median!E1,"_"," "),LEN(SUBSTITUTE(universe_median!E1,"_"," "))-1)</f>
        <v>Retail</v>
      </c>
      <c r="F1" s="1" t="str">
        <f>RIGHT(SUBSTITUTE(universe_median!F1,"_"," "),LEN(SUBSTITUTE(universe_median!F1,"_"," "))-1)</f>
        <v>Hotels</v>
      </c>
      <c r="G1" s="1" t="str">
        <f>RIGHT(SUBSTITUTE(universe_median!G1,"_"," "),LEN(SUBSTITUTE(universe_median!G1,"_"," "))-1)</f>
        <v>Other Services</v>
      </c>
      <c r="H1" s="1" t="str">
        <f>RIGHT(SUBSTITUTE(universe_median!H1,"_"," "),LEN(SUBSTITUTE(universe_median!H1,"_"," "))-1)</f>
        <v>Grand Total</v>
      </c>
    </row>
    <row r="2" spans="1:8">
      <c r="A2" s="4" t="str">
        <f>universe_median!A2</f>
        <v>Attica (EL3)</v>
      </c>
      <c r="B2" s="2" t="str">
        <f>LEFT(universe_median!B2,FIND(")",universe_median!B2))</f>
        <v>Small (5-19)</v>
      </c>
      <c r="C2" s="6">
        <f>universe_median!C2</f>
        <v>383.91796875</v>
      </c>
      <c r="D2" s="6">
        <f>universe_median!D2</f>
        <v>648.11163330078125</v>
      </c>
      <c r="E2" s="6">
        <f>universe_median!E2</f>
        <v>1150.3743896484375</v>
      </c>
      <c r="F2" s="6">
        <f>universe_median!F2</f>
        <v>133.39859008789063</v>
      </c>
      <c r="G2" s="6">
        <f>universe_median!G2</f>
        <v>4434.642578125</v>
      </c>
      <c r="H2" s="9">
        <f>SUM(C2:G4)</f>
        <v>9147.0949859619141</v>
      </c>
    </row>
    <row r="3" spans="1:8">
      <c r="A3" s="4" t="str">
        <f>universe_median!A3</f>
        <v>Attica (EL3)</v>
      </c>
      <c r="B3" s="2" t="str">
        <f>LEFT(universe_median!B3,FIND(")",universe_median!B3))</f>
        <v>Medium (20-99)</v>
      </c>
      <c r="C3" s="6">
        <f>universe_median!C3</f>
        <v>97.048469543457031</v>
      </c>
      <c r="D3" s="6">
        <f>universe_median!D3</f>
        <v>254.385009765625</v>
      </c>
      <c r="E3" s="6">
        <f>universe_median!E3</f>
        <v>290.34878540039063</v>
      </c>
      <c r="F3" s="6">
        <f>universe_median!F3</f>
        <v>66.633758544921875</v>
      </c>
      <c r="G3" s="6">
        <f>universe_median!G3</f>
        <v>1383.1810302734375</v>
      </c>
      <c r="H3" s="9"/>
    </row>
    <row r="4" spans="1:8">
      <c r="A4" s="4" t="str">
        <f>universe_median!A4</f>
        <v>Attica (EL3)</v>
      </c>
      <c r="B4" s="2" t="str">
        <f>LEFT(universe_median!B4,FIND(")",universe_median!B4))</f>
        <v>Large (100 or more)</v>
      </c>
      <c r="C4" s="6">
        <f>universe_median!C4</f>
        <v>30.594884872436523</v>
      </c>
      <c r="D4" s="6">
        <f>universe_median!D4</f>
        <v>57.781269073486328</v>
      </c>
      <c r="E4" s="6">
        <f>universe_median!E4</f>
        <v>30.710592269897461</v>
      </c>
      <c r="F4" s="6">
        <f>universe_median!F4</f>
        <v>17.377357482910156</v>
      </c>
      <c r="G4" s="6">
        <f>universe_median!G4</f>
        <v>168.58866882324219</v>
      </c>
      <c r="H4" s="9"/>
    </row>
    <row r="5" spans="1:8">
      <c r="A5" s="4" t="str">
        <f>universe_median!A5</f>
        <v>Aegean Islands, Crete (EL4)</v>
      </c>
      <c r="B5" s="2" t="str">
        <f>LEFT(universe_median!B5,FIND(")",universe_median!B5))</f>
        <v>Small (5-19)</v>
      </c>
      <c r="C5" s="6">
        <f>universe_median!C5</f>
        <v>133.40742492675781</v>
      </c>
      <c r="D5" s="6">
        <f>universe_median!D5</f>
        <v>98.645164489746094</v>
      </c>
      <c r="E5" s="6">
        <f>universe_median!E5</f>
        <v>306.890380859375</v>
      </c>
      <c r="F5" s="6">
        <f>universe_median!F5</f>
        <v>295.65328979492188</v>
      </c>
      <c r="G5" s="6">
        <f>universe_median!G5</f>
        <v>1237.173583984375</v>
      </c>
      <c r="H5" s="9">
        <f>SUM(C5:G7)</f>
        <v>2609.8918550014496</v>
      </c>
    </row>
    <row r="6" spans="1:8">
      <c r="A6" s="4" t="str">
        <f>universe_median!A6</f>
        <v>Aegean Islands, Crete (EL4)</v>
      </c>
      <c r="B6" s="2" t="str">
        <f>LEFT(universe_median!B6,FIND(")",universe_median!B6))</f>
        <v>Medium (20-99)</v>
      </c>
      <c r="C6" s="6">
        <f>universe_median!C6</f>
        <v>30.084102630615234</v>
      </c>
      <c r="D6" s="6">
        <f>universe_median!D6</f>
        <v>24.910198211669922</v>
      </c>
      <c r="E6" s="6">
        <f>universe_median!E6</f>
        <v>73.966712951660156</v>
      </c>
      <c r="F6" s="6">
        <f>universe_median!F6</f>
        <v>145.86215209960938</v>
      </c>
      <c r="G6" s="6">
        <f>universe_median!G6</f>
        <v>192.62837219238281</v>
      </c>
      <c r="H6" s="9"/>
    </row>
    <row r="7" spans="1:8">
      <c r="A7" s="4" t="str">
        <f>universe_median!A7</f>
        <v>Aegean Islands, Crete (EL4)</v>
      </c>
      <c r="B7" s="2" t="str">
        <f>LEFT(universe_median!B7,FIND(")",universe_median!B7))</f>
        <v>Large (100 or more)</v>
      </c>
      <c r="C7" s="6">
        <f>universe_median!C7</f>
        <v>4.6246347427368164</v>
      </c>
      <c r="D7" s="6">
        <f>universe_median!D7</f>
        <v>5</v>
      </c>
      <c r="E7" s="6">
        <f>universe_median!E7</f>
        <v>2.4000098705291748</v>
      </c>
      <c r="F7" s="6">
        <f>universe_median!F7</f>
        <v>48.558658599853516</v>
      </c>
      <c r="G7" s="6">
        <f>universe_median!G7</f>
        <v>10.087169647216797</v>
      </c>
      <c r="H7" s="9"/>
    </row>
    <row r="8" spans="1:8">
      <c r="A8" s="4" t="str">
        <f>universe_median!A8</f>
        <v>Northern Greece (EL5)</v>
      </c>
      <c r="B8" s="2" t="str">
        <f>LEFT(universe_median!B8,FIND(")",universe_median!B8))</f>
        <v>Small (5-19)</v>
      </c>
      <c r="C8" s="6">
        <f>universe_median!C8</f>
        <v>253.62515258789063</v>
      </c>
      <c r="D8" s="6">
        <f>universe_median!D8</f>
        <v>305.23077392578125</v>
      </c>
      <c r="E8" s="6">
        <f>universe_median!E8</f>
        <v>447.12396240234375</v>
      </c>
      <c r="F8" s="6">
        <f>universe_median!F8</f>
        <v>109.14988708496094</v>
      </c>
      <c r="G8" s="6">
        <f>universe_median!G8</f>
        <v>1700.340576171875</v>
      </c>
      <c r="H8" s="9">
        <f>SUM(C8:G10)</f>
        <v>3618.5417108535767</v>
      </c>
    </row>
    <row r="9" spans="1:8">
      <c r="A9" s="4" t="str">
        <f>universe_median!A9</f>
        <v>Northern Greece (EL5)</v>
      </c>
      <c r="B9" s="2" t="str">
        <f>LEFT(universe_median!B9,FIND(")",universe_median!B9))</f>
        <v>Medium (20-99)</v>
      </c>
      <c r="C9" s="6">
        <f>universe_median!C9</f>
        <v>78.112869262695313</v>
      </c>
      <c r="D9" s="6">
        <f>universe_median!D9</f>
        <v>123.75730133056641</v>
      </c>
      <c r="E9" s="6">
        <f>universe_median!E9</f>
        <v>115.91339874267578</v>
      </c>
      <c r="F9" s="6">
        <f>universe_median!F9</f>
        <v>38.410873413085938</v>
      </c>
      <c r="G9" s="6">
        <f>universe_median!G9</f>
        <v>358.82720947265625</v>
      </c>
      <c r="H9" s="9"/>
    </row>
    <row r="10" spans="1:8">
      <c r="A10" s="4" t="str">
        <f>universe_median!A10</f>
        <v>Northern Greece (EL5)</v>
      </c>
      <c r="B10" s="2" t="str">
        <f>LEFT(universe_median!B10,FIND(")",universe_median!B10))</f>
        <v>Large (100 or more)</v>
      </c>
      <c r="C10" s="6">
        <f>universe_median!C10</f>
        <v>27.077816009521484</v>
      </c>
      <c r="D10" s="6">
        <f>universe_median!D10</f>
        <v>24.105850219726563</v>
      </c>
      <c r="E10" s="6">
        <f>universe_median!E10</f>
        <v>5.663701057434082</v>
      </c>
      <c r="F10" s="6">
        <f>universe_median!F10</f>
        <v>5</v>
      </c>
      <c r="G10" s="6">
        <f>universe_median!G10</f>
        <v>26.202339172363281</v>
      </c>
      <c r="H10" s="9"/>
    </row>
    <row r="11" spans="1:8">
      <c r="A11" s="4" t="str">
        <f>universe_median!A11</f>
        <v>Central Greece (EL6)</v>
      </c>
      <c r="B11" s="2" t="str">
        <f>LEFT(universe_median!B11,FIND(")",universe_median!B11))</f>
        <v>Small (5-19)</v>
      </c>
      <c r="C11" s="6">
        <f>universe_median!C11</f>
        <v>265.984619140625</v>
      </c>
      <c r="D11" s="6">
        <f>universe_median!D11</f>
        <v>267.17889404296875</v>
      </c>
      <c r="E11" s="6">
        <f>universe_median!E11</f>
        <v>476.0615234375</v>
      </c>
      <c r="F11" s="6">
        <f>universe_median!F11</f>
        <v>201.1959228515625</v>
      </c>
      <c r="G11" s="6">
        <f>universe_median!G11</f>
        <v>1844.7625732421875</v>
      </c>
      <c r="H11" s="9">
        <f>SUM(C11:G14)</f>
        <v>3818.6603345870972</v>
      </c>
    </row>
    <row r="12" spans="1:8">
      <c r="A12" s="4" t="str">
        <f>universe_median!A12</f>
        <v>Central Greece (EL6)</v>
      </c>
      <c r="B12" s="2" t="str">
        <f>LEFT(universe_median!B12,FIND(")",universe_median!B12))</f>
        <v>Medium (20-99)</v>
      </c>
      <c r="C12" s="6">
        <f>universe_median!C12</f>
        <v>84.318435668945313</v>
      </c>
      <c r="D12" s="6">
        <f>universe_median!D12</f>
        <v>109.94322204589844</v>
      </c>
      <c r="E12" s="6">
        <f>universe_median!E12</f>
        <v>0</v>
      </c>
      <c r="F12" s="6">
        <f>universe_median!F12</f>
        <v>50.480113983154297</v>
      </c>
      <c r="G12" s="6">
        <f>universe_median!G12</f>
        <v>286.5184326171875</v>
      </c>
      <c r="H12" s="9"/>
    </row>
    <row r="13" spans="1:8">
      <c r="A13" s="4" t="str">
        <f>universe_median!A13</f>
        <v>Central Greece (EL6)</v>
      </c>
      <c r="B13" s="2" t="str">
        <f>LEFT(universe_median!B13,FIND(")",universe_median!B13))</f>
        <v>Large (100 or more)</v>
      </c>
      <c r="C13" s="6">
        <f>universe_median!C13</f>
        <v>22.571123123168945</v>
      </c>
      <c r="D13" s="6">
        <f>universe_median!D13</f>
        <v>34.4193115234375</v>
      </c>
      <c r="E13" s="6">
        <f>universe_median!E13</f>
        <v>0</v>
      </c>
      <c r="F13" s="6">
        <f>universe_median!F13</f>
        <v>9.4260091781616211</v>
      </c>
      <c r="G13" s="6">
        <f>universe_median!G13</f>
        <v>11.934965133666992</v>
      </c>
      <c r="H13" s="9"/>
    </row>
    <row r="14" spans="1:8">
      <c r="A14" s="4" t="str">
        <f>universe_median!A14</f>
        <v>Central Greece (EL6)</v>
      </c>
      <c r="B14" s="2" t="str">
        <f>LEFT(universe_median!B14,FIND(")",universe_median!B14))</f>
        <v>Medium and Large (20+)</v>
      </c>
      <c r="C14" s="6">
        <f>universe_median!C14</f>
        <v>0</v>
      </c>
      <c r="D14" s="6">
        <f>universe_median!D14</f>
        <v>0</v>
      </c>
      <c r="E14" s="6">
        <f>universe_median!E14</f>
        <v>153.86518859863281</v>
      </c>
      <c r="F14" s="6">
        <f>universe_median!F14</f>
        <v>0</v>
      </c>
      <c r="G14" s="6">
        <f>universe_median!G14</f>
        <v>0</v>
      </c>
      <c r="H14" s="9"/>
    </row>
    <row r="15" spans="1:8" ht="15.75" thickBot="1">
      <c r="A15" s="5"/>
      <c r="B15" s="5"/>
      <c r="C15" s="7">
        <f t="shared" ref="C15:H15" si="0">SUM(C2:C13)</f>
        <v>1411.3675012588501</v>
      </c>
      <c r="D15" s="7">
        <f t="shared" si="0"/>
        <v>1953.4686279296875</v>
      </c>
      <c r="E15" s="7">
        <f t="shared" si="0"/>
        <v>2899.4534566402435</v>
      </c>
      <c r="F15" s="7">
        <f t="shared" si="0"/>
        <v>1121.1466131210327</v>
      </c>
      <c r="G15" s="7">
        <f t="shared" si="0"/>
        <v>11654.887498855591</v>
      </c>
      <c r="H15" s="7">
        <f t="shared" si="0"/>
        <v>19194.188886404037</v>
      </c>
    </row>
    <row r="16" spans="1:8" ht="15.75" thickTop="1"/>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16"/>
  <sheetViews>
    <sheetView workbookViewId="0">
      <selection sqref="A1:H15"/>
    </sheetView>
  </sheetViews>
  <sheetFormatPr defaultRowHeight="15"/>
  <cols>
    <col min="1" max="1" width="18.42578125" bestFit="1" customWidth="1"/>
    <col min="2" max="2" width="15.7109375" bestFit="1" customWidth="1"/>
    <col min="3" max="3" width="13.28515625" customWidth="1"/>
    <col min="4" max="4" width="13" customWidth="1"/>
    <col min="5" max="5" width="9.140625" style="8"/>
    <col min="6" max="6" width="17.7109375" customWidth="1"/>
    <col min="7" max="7" width="15.85546875" customWidth="1"/>
  </cols>
  <sheetData>
    <row r="1" spans="1:8" ht="27" thickBot="1">
      <c r="A1" s="3"/>
      <c r="B1" s="3"/>
      <c r="C1" s="1" t="str">
        <f>RIGHT(SUBSTITUTE(universe_strict!C1,"_"," "),LEN(SUBSTITUTE(universe_strict!C1,"_"," "))-1)</f>
        <v>Food</v>
      </c>
      <c r="D1" s="1" t="str">
        <f>RIGHT(SUBSTITUTE(universe_strict!D1,"_"," "),LEN(SUBSTITUTE(universe_strict!D1,"_"," "))-1)</f>
        <v>Other Manufacturing</v>
      </c>
      <c r="E1" s="1" t="str">
        <f>RIGHT(SUBSTITUTE(universe_strict!E1,"_"," "),LEN(SUBSTITUTE(universe_strict!E1,"_"," "))-1)</f>
        <v>Retail</v>
      </c>
      <c r="F1" s="1" t="str">
        <f>RIGHT(SUBSTITUTE(universe_strict!F1,"_"," "),LEN(SUBSTITUTE(universe_strict!F1,"_"," "))-1)</f>
        <v>Hotels</v>
      </c>
      <c r="G1" s="1" t="str">
        <f>RIGHT(SUBSTITUTE(universe_strict!G1,"_"," "),LEN(SUBSTITUTE(universe_strict!G1,"_"," "))-1)</f>
        <v>Other Services</v>
      </c>
      <c r="H1" s="1" t="str">
        <f>RIGHT(SUBSTITUTE(universe_strict!H1,"_"," "),LEN(SUBSTITUTE(universe_strict!H1,"_"," "))-1)</f>
        <v>Grand Total</v>
      </c>
    </row>
    <row r="2" spans="1:8">
      <c r="A2" s="4" t="str">
        <f>universe_strict!A2</f>
        <v>Attica (EL3)</v>
      </c>
      <c r="B2" s="2" t="str">
        <f>LEFT(universe_strict!B2,FIND(")",universe_strict!B2))</f>
        <v>Small (5-19)</v>
      </c>
      <c r="C2" s="6">
        <f>universe_strict!C2</f>
        <v>316.4700927734375</v>
      </c>
      <c r="D2" s="6">
        <f>universe_strict!D2</f>
        <v>540.9276123046875</v>
      </c>
      <c r="E2" s="6">
        <f>universe_strict!E2</f>
        <v>911.90869140625</v>
      </c>
      <c r="F2" s="6">
        <f>universe_strict!F2</f>
        <v>122.52989959716797</v>
      </c>
      <c r="G2" s="6">
        <f>universe_strict!G2</f>
        <v>3495.255126953125</v>
      </c>
      <c r="H2" s="9">
        <f>SUM(C2:G4)</f>
        <v>7397.542818069458</v>
      </c>
    </row>
    <row r="3" spans="1:8">
      <c r="A3" s="4" t="str">
        <f>universe_strict!A3</f>
        <v>Attica (EL3)</v>
      </c>
      <c r="B3" s="2" t="str">
        <f>LEFT(universe_strict!B3,FIND(")",universe_strict!B3))</f>
        <v>Medium (20-99)</v>
      </c>
      <c r="C3" s="6">
        <f>universe_strict!C3</f>
        <v>84.046600341796875</v>
      </c>
      <c r="D3" s="6">
        <f>universe_strict!D3</f>
        <v>223.05810546875</v>
      </c>
      <c r="E3" s="6">
        <f>universe_strict!E3</f>
        <v>241.77874755859375</v>
      </c>
      <c r="F3" s="6">
        <f>universe_strict!F3</f>
        <v>64.301681518554688</v>
      </c>
      <c r="G3" s="6">
        <f>universe_strict!G3</f>
        <v>1145.3453369140625</v>
      </c>
      <c r="H3" s="9"/>
    </row>
    <row r="4" spans="1:8">
      <c r="A4" s="4" t="str">
        <f>universe_strict!A4</f>
        <v>Attica (EL3)</v>
      </c>
      <c r="B4" s="2" t="str">
        <f>LEFT(universe_strict!B4,FIND(")",universe_strict!B4))</f>
        <v>Large (100 or more)</v>
      </c>
      <c r="C4" s="6">
        <f>universe_strict!C4</f>
        <v>25.761434555053711</v>
      </c>
      <c r="D4" s="6">
        <f>universe_strict!D4</f>
        <v>49.261016845703125</v>
      </c>
      <c r="E4" s="6">
        <f>universe_strict!E4</f>
        <v>24.864290237426758</v>
      </c>
      <c r="F4" s="6">
        <f>universe_strict!F4</f>
        <v>16.304277420043945</v>
      </c>
      <c r="G4" s="6">
        <f>universe_strict!G4</f>
        <v>135.72990417480469</v>
      </c>
      <c r="H4" s="9"/>
    </row>
    <row r="5" spans="1:8">
      <c r="A5" s="4" t="str">
        <f>universe_strict!A5</f>
        <v>Aegean Islands, Crete (EL4)</v>
      </c>
      <c r="B5" s="2" t="str">
        <f>LEFT(universe_strict!B5,FIND(")",universe_strict!B5))</f>
        <v>Small (5-19)</v>
      </c>
      <c r="C5" s="6">
        <f>universe_strict!C5</f>
        <v>121.029541015625</v>
      </c>
      <c r="D5" s="6">
        <f>universe_strict!D5</f>
        <v>90.61126708984375</v>
      </c>
      <c r="E5" s="6">
        <f>universe_strict!E5</f>
        <v>267.70791625976563</v>
      </c>
      <c r="F5" s="6">
        <f>universe_strict!F5</f>
        <v>298.87570190429688</v>
      </c>
      <c r="G5" s="6">
        <f>universe_strict!G5</f>
        <v>1073.16845703125</v>
      </c>
      <c r="H5" s="9">
        <f>SUM(C5:G7)</f>
        <v>2372.3325471878052</v>
      </c>
    </row>
    <row r="6" spans="1:8">
      <c r="A6" s="4" t="str">
        <f>universe_strict!A6</f>
        <v>Aegean Islands, Crete (EL4)</v>
      </c>
      <c r="B6" s="2" t="str">
        <f>LEFT(universe_strict!B6,FIND(")",universe_strict!B6))</f>
        <v>Medium (20-99)</v>
      </c>
      <c r="C6" s="6">
        <f>universe_strict!C6</f>
        <v>28.148111343383789</v>
      </c>
      <c r="D6" s="6">
        <f>universe_strict!D6</f>
        <v>24.039241790771484</v>
      </c>
      <c r="E6" s="6">
        <f>universe_strict!E6</f>
        <v>67.787803649902344</v>
      </c>
      <c r="F6" s="6">
        <f>universe_strict!F6</f>
        <v>154.9129638671875</v>
      </c>
      <c r="G6" s="6">
        <f>universe_strict!G6</f>
        <v>175.54751586914063</v>
      </c>
      <c r="H6" s="9"/>
    </row>
    <row r="7" spans="1:8">
      <c r="A7" s="4" t="str">
        <f>universe_strict!A7</f>
        <v>Aegean Islands, Crete (EL4)</v>
      </c>
      <c r="B7" s="2" t="str">
        <f>LEFT(universe_strict!B7,FIND(")",universe_strict!B7))</f>
        <v>Large (100 or more)</v>
      </c>
      <c r="C7" s="6">
        <f>universe_strict!C7</f>
        <v>4.2856407165527344</v>
      </c>
      <c r="D7" s="6">
        <f>universe_strict!D7</f>
        <v>5</v>
      </c>
      <c r="E7" s="6">
        <f>universe_strict!E7</f>
        <v>2.1385431289672852</v>
      </c>
      <c r="F7" s="6">
        <f>universe_strict!F7</f>
        <v>50.141983032226563</v>
      </c>
      <c r="G7" s="6">
        <f>universe_strict!G7</f>
        <v>8.9378604888916016</v>
      </c>
      <c r="H7" s="9"/>
    </row>
    <row r="8" spans="1:8">
      <c r="A8" s="4" t="str">
        <f>universe_strict!A8</f>
        <v>Northern Greece (EL5)</v>
      </c>
      <c r="B8" s="2" t="str">
        <f>LEFT(universe_strict!B8,FIND(")",universe_strict!B8))</f>
        <v>Small (5-19)</v>
      </c>
      <c r="C8" s="6">
        <f>universe_strict!C8</f>
        <v>205.60321044921875</v>
      </c>
      <c r="D8" s="6">
        <f>universe_strict!D8</f>
        <v>250.53070068359375</v>
      </c>
      <c r="E8" s="6">
        <f>universe_strict!E8</f>
        <v>348.5235595703125</v>
      </c>
      <c r="F8" s="6">
        <f>universe_strict!F8</f>
        <v>98.595573425292969</v>
      </c>
      <c r="G8" s="6">
        <f>universe_strict!G8</f>
        <v>1317.951416015625</v>
      </c>
      <c r="H8" s="9">
        <f>SUM(C8:G10)</f>
        <v>2891.6805276870728</v>
      </c>
    </row>
    <row r="9" spans="1:8">
      <c r="A9" s="4" t="str">
        <f>universe_strict!A9</f>
        <v>Northern Greece (EL5)</v>
      </c>
      <c r="B9" s="2" t="str">
        <f>LEFT(universe_strict!B9,FIND(")",universe_strict!B9))</f>
        <v>Medium (20-99)</v>
      </c>
      <c r="C9" s="6">
        <f>universe_strict!C9</f>
        <v>66.52691650390625</v>
      </c>
      <c r="D9" s="6">
        <f>universe_strict!D9</f>
        <v>106.71874237060547</v>
      </c>
      <c r="E9" s="6">
        <f>universe_strict!E9</f>
        <v>95.089828491210938</v>
      </c>
      <c r="F9" s="6">
        <f>universe_strict!F9</f>
        <v>36.452346801757813</v>
      </c>
      <c r="G9" s="6">
        <f>universe_strict!G9</f>
        <v>292.20391845703125</v>
      </c>
      <c r="H9" s="9"/>
    </row>
    <row r="10" spans="1:8">
      <c r="A10" s="4" t="str">
        <f>universe_strict!A10</f>
        <v>Northern Greece (EL5)</v>
      </c>
      <c r="B10" s="2" t="str">
        <f>LEFT(universe_strict!B10,FIND(")",universe_strict!B10))</f>
        <v>Large (100 or more)</v>
      </c>
      <c r="C10" s="6">
        <f>universe_strict!C10</f>
        <v>22.951496124267578</v>
      </c>
      <c r="D10" s="6">
        <f>universe_strict!D10</f>
        <v>20.066791534423828</v>
      </c>
      <c r="E10" s="6">
        <f>universe_strict!E10</f>
        <v>4.5095319747924805</v>
      </c>
      <c r="F10" s="6">
        <f>universe_strict!F10</f>
        <v>5</v>
      </c>
      <c r="G10" s="6">
        <f>universe_strict!G10</f>
        <v>20.95649528503418</v>
      </c>
      <c r="H10" s="9"/>
    </row>
    <row r="11" spans="1:8">
      <c r="A11" s="4" t="str">
        <f>universe_strict!A11</f>
        <v>Central Greece (EL6)</v>
      </c>
      <c r="B11" s="2" t="str">
        <f>LEFT(universe_strict!B11,FIND(")",universe_strict!B11))</f>
        <v>Small (5-19)</v>
      </c>
      <c r="C11" s="6">
        <f>universe_strict!C11</f>
        <v>199.53334045410156</v>
      </c>
      <c r="D11" s="6">
        <f>universe_strict!D11</f>
        <v>202.93461608886719</v>
      </c>
      <c r="E11" s="6">
        <f>universe_strict!E11</f>
        <v>343.39080810546875</v>
      </c>
      <c r="F11" s="6">
        <f>universe_strict!F11</f>
        <v>168.18013000488281</v>
      </c>
      <c r="G11" s="6">
        <f>universe_strict!G11</f>
        <v>1323.1995849609375</v>
      </c>
      <c r="H11" s="9">
        <f>SUM(C11:G14)</f>
        <v>2835.9874849319458</v>
      </c>
    </row>
    <row r="12" spans="1:8">
      <c r="A12" s="4" t="str">
        <f>universe_strict!A12</f>
        <v>Central Greece (EL6)</v>
      </c>
      <c r="B12" s="2" t="str">
        <f>LEFT(universe_strict!B12,FIND(")",universe_strict!B12))</f>
        <v>Medium (20-99)</v>
      </c>
      <c r="C12" s="6">
        <f>universe_strict!C12</f>
        <v>66.453628540039063</v>
      </c>
      <c r="D12" s="6">
        <f>universe_strict!D12</f>
        <v>87.732337951660156</v>
      </c>
      <c r="E12" s="6">
        <f>universe_strict!E12</f>
        <v>0</v>
      </c>
      <c r="F12" s="6">
        <f>universe_strict!F12</f>
        <v>44.331565856933594</v>
      </c>
      <c r="G12" s="6">
        <f>universe_strict!G12</f>
        <v>215.91091918945313</v>
      </c>
      <c r="H12" s="9"/>
    </row>
    <row r="13" spans="1:8">
      <c r="A13" s="4" t="str">
        <f>universe_strict!A13</f>
        <v>Central Greece (EL6)</v>
      </c>
      <c r="B13" s="2" t="str">
        <f>LEFT(universe_strict!B13,FIND(")",universe_strict!B13))</f>
        <v>Large (100 or more)</v>
      </c>
      <c r="C13" s="6">
        <f>universe_strict!C13</f>
        <v>17.295738220214844</v>
      </c>
      <c r="D13" s="6">
        <f>universe_strict!D13</f>
        <v>26.903703689575195</v>
      </c>
      <c r="E13" s="6">
        <f>universe_strict!E13</f>
        <v>0</v>
      </c>
      <c r="F13" s="6">
        <f>universe_strict!F13</f>
        <v>8.0484132766723633</v>
      </c>
      <c r="G13" s="6">
        <f>universe_strict!G13</f>
        <v>8.7444591522216797</v>
      </c>
      <c r="H13" s="9"/>
    </row>
    <row r="14" spans="1:8">
      <c r="A14" s="4" t="str">
        <f>universe_strict!A14</f>
        <v>Central Greece (EL6)</v>
      </c>
      <c r="B14" s="2" t="str">
        <f>LEFT(universe_strict!B14,FIND(")",universe_strict!B14))</f>
        <v>Medium and Large (20+)</v>
      </c>
      <c r="C14" s="6">
        <f>universe_strict!C14</f>
        <v>0</v>
      </c>
      <c r="D14" s="6">
        <f>universe_strict!D14</f>
        <v>0</v>
      </c>
      <c r="E14" s="6">
        <f>universe_strict!E14</f>
        <v>123.32823944091797</v>
      </c>
      <c r="F14" s="6">
        <f>universe_strict!F14</f>
        <v>0</v>
      </c>
      <c r="G14" s="6">
        <f>universe_strict!G14</f>
        <v>0</v>
      </c>
      <c r="H14" s="9"/>
    </row>
    <row r="15" spans="1:8" ht="15.75" thickBot="1">
      <c r="A15" s="5"/>
      <c r="B15" s="5"/>
      <c r="C15" s="7">
        <f t="shared" ref="C15:H15" si="0">SUM(C2:C13)</f>
        <v>1158.1057510375977</v>
      </c>
      <c r="D15" s="7">
        <f t="shared" si="0"/>
        <v>1627.7841358184814</v>
      </c>
      <c r="E15" s="7">
        <f t="shared" si="0"/>
        <v>2307.6997203826904</v>
      </c>
      <c r="F15" s="7">
        <f t="shared" si="0"/>
        <v>1067.6745367050171</v>
      </c>
      <c r="G15" s="7">
        <f t="shared" si="0"/>
        <v>9212.9509944915771</v>
      </c>
      <c r="H15" s="7">
        <f t="shared" si="0"/>
        <v>15497.543377876282</v>
      </c>
    </row>
    <row r="16" spans="1:8" ht="15.75" thickTop="1"/>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G20"/>
  <sheetViews>
    <sheetView tabSelected="1" workbookViewId="0">
      <selection activeCell="B2" sqref="B2:G20"/>
    </sheetView>
  </sheetViews>
  <sheetFormatPr defaultRowHeight="15.75"/>
  <cols>
    <col min="1" max="1" width="6.140625" style="17" customWidth="1"/>
    <col min="2" max="2" width="7.42578125" style="17" bestFit="1" customWidth="1"/>
    <col min="3" max="3" width="35.140625" style="17" customWidth="1"/>
    <col min="4" max="4" width="11.7109375" style="17" customWidth="1"/>
    <col min="5" max="5" width="12.140625" style="17" customWidth="1"/>
    <col min="6" max="7" width="11.140625" style="17" customWidth="1"/>
    <col min="8" max="16384" width="9.140625" style="17"/>
  </cols>
  <sheetData>
    <row r="1" spans="2:7" ht="16.5" thickBot="1">
      <c r="B1" s="28"/>
      <c r="C1" s="28"/>
      <c r="D1" s="28"/>
      <c r="E1" s="28"/>
      <c r="F1" s="28"/>
      <c r="G1" s="28"/>
    </row>
    <row r="2" spans="2:7" ht="32.25" thickTop="1">
      <c r="B2" s="29"/>
      <c r="C2" s="29" t="s">
        <v>37</v>
      </c>
      <c r="D2" s="30" t="s">
        <v>32</v>
      </c>
      <c r="E2" s="30" t="s">
        <v>33</v>
      </c>
      <c r="F2" s="30" t="s">
        <v>34</v>
      </c>
      <c r="G2" s="30" t="s">
        <v>35</v>
      </c>
    </row>
    <row r="3" spans="2:7">
      <c r="B3" s="18" t="s">
        <v>13</v>
      </c>
      <c r="C3" s="18" t="s">
        <v>12</v>
      </c>
      <c r="D3" s="20">
        <f>VLOOKUP($C3,'item response'!$C:$G,2,FALSE)</f>
        <v>1</v>
      </c>
      <c r="E3" s="20">
        <f>VLOOKUP($C3,'item response'!$C:$G,3,FALSE)</f>
        <v>1</v>
      </c>
      <c r="F3" s="20">
        <f>VLOOKUP($C3,'item response'!$C:$G,4,FALSE)</f>
        <v>1</v>
      </c>
      <c r="G3" s="20">
        <f>VLOOKUP($C3,'item response'!$C:$G,5,FALSE)</f>
        <v>0.86725664138793945</v>
      </c>
    </row>
    <row r="4" spans="2:7">
      <c r="B4" s="18"/>
      <c r="C4" s="18" t="s">
        <v>13</v>
      </c>
      <c r="D4" s="20">
        <f>VLOOKUP($C4,'item response'!$C:$G,2,FALSE)</f>
        <v>1</v>
      </c>
      <c r="E4" s="20">
        <f>VLOOKUP($C4,'item response'!$C:$G,3,FALSE)</f>
        <v>1</v>
      </c>
      <c r="F4" s="20">
        <f>VLOOKUP($C4,'item response'!$C:$G,4,FALSE)</f>
        <v>1</v>
      </c>
      <c r="G4" s="20">
        <f>VLOOKUP($C4,'item response'!$C:$G,5,FALSE)</f>
        <v>0.8595041036605835</v>
      </c>
    </row>
    <row r="5" spans="2:7">
      <c r="B5" s="18" t="s">
        <v>10</v>
      </c>
      <c r="C5" s="18" t="s">
        <v>4</v>
      </c>
      <c r="D5" s="20">
        <f>VLOOKUP($C5,'item response'!$C:$G,2,FALSE)</f>
        <v>1</v>
      </c>
      <c r="E5" s="20">
        <f>VLOOKUP($C5,'item response'!$C:$G,3,FALSE)</f>
        <v>1</v>
      </c>
      <c r="F5" s="20">
        <f>VLOOKUP($C5,'item response'!$C:$G,4,FALSE)</f>
        <v>1</v>
      </c>
      <c r="G5" s="20">
        <f>VLOOKUP($C5,'item response'!$C:$G,5,FALSE)</f>
        <v>0.89552241563796997</v>
      </c>
    </row>
    <row r="6" spans="2:7">
      <c r="B6" s="18"/>
      <c r="C6" s="18" t="s">
        <v>5</v>
      </c>
      <c r="D6" s="20">
        <f>VLOOKUP($C6,'item response'!$C:$G,2,FALSE)</f>
        <v>1</v>
      </c>
      <c r="E6" s="20">
        <f>VLOOKUP($C6,'item response'!$C:$G,3,FALSE)</f>
        <v>1</v>
      </c>
      <c r="F6" s="20">
        <f>VLOOKUP($C6,'item response'!$C:$G,4,FALSE)</f>
        <v>1</v>
      </c>
      <c r="G6" s="20">
        <f>VLOOKUP($C6,'item response'!$C:$G,5,FALSE)</f>
        <v>0.86904764175415039</v>
      </c>
    </row>
    <row r="7" spans="2:7">
      <c r="B7" s="18"/>
      <c r="C7" s="18" t="s">
        <v>36</v>
      </c>
      <c r="D7" s="20">
        <f>VLOOKUP($C7,'item response'!$C:$G,2,FALSE)</f>
        <v>1</v>
      </c>
      <c r="E7" s="20">
        <f>VLOOKUP($C7,'item response'!$C:$G,3,FALSE)</f>
        <v>1</v>
      </c>
      <c r="F7" s="20">
        <f>VLOOKUP($C7,'item response'!$C:$G,4,FALSE)</f>
        <v>1</v>
      </c>
      <c r="G7" s="20">
        <f>VLOOKUP($C7,'item response'!$C:$G,5,FALSE)</f>
        <v>0.83132529258728027</v>
      </c>
    </row>
    <row r="8" spans="2:7">
      <c r="B8" s="18" t="s">
        <v>8</v>
      </c>
      <c r="C8" s="18" t="s">
        <v>62</v>
      </c>
      <c r="D8" s="20">
        <f>VLOOKUP($C8,'item response'!$C:$G,2,FALSE)</f>
        <v>1</v>
      </c>
      <c r="E8" s="20">
        <f>VLOOKUP($C8,'item response'!$C:$G,3,FALSE)</f>
        <v>1</v>
      </c>
      <c r="F8" s="20">
        <f>VLOOKUP($C8,'item response'!$C:$G,4,FALSE)</f>
        <v>1</v>
      </c>
      <c r="G8" s="20">
        <f>VLOOKUP($C8,'item response'!$C:$G,5,FALSE)</f>
        <v>0.9189189076423645</v>
      </c>
    </row>
    <row r="9" spans="2:7">
      <c r="B9" s="18"/>
      <c r="C9" s="18" t="s">
        <v>64</v>
      </c>
      <c r="D9" s="20">
        <f>VLOOKUP($C9,'item response'!$C:$G,2,FALSE)</f>
        <v>1</v>
      </c>
      <c r="E9" s="20">
        <f>VLOOKUP($C9,'item response'!$C:$G,3,FALSE)</f>
        <v>1</v>
      </c>
      <c r="F9" s="20">
        <f>VLOOKUP($C9,'item response'!$C:$G,4,FALSE)</f>
        <v>1</v>
      </c>
      <c r="G9" s="20">
        <f>VLOOKUP($C9,'item response'!$C:$G,5,FALSE)</f>
        <v>0.75</v>
      </c>
    </row>
    <row r="10" spans="2:7">
      <c r="B10" s="18"/>
      <c r="C10" s="18" t="s">
        <v>65</v>
      </c>
      <c r="D10" s="20">
        <f>VLOOKUP($C10,'item response'!$C:$G,2,FALSE)</f>
        <v>1</v>
      </c>
      <c r="E10" s="20">
        <f>VLOOKUP($C10,'item response'!$C:$G,3,FALSE)</f>
        <v>1</v>
      </c>
      <c r="F10" s="20">
        <f>VLOOKUP($C10,'item response'!$C:$G,4,FALSE)</f>
        <v>1</v>
      </c>
      <c r="G10" s="20">
        <f>VLOOKUP($C10,'item response'!$C:$G,5,FALSE)</f>
        <v>0.83928573131561279</v>
      </c>
    </row>
    <row r="11" spans="2:7">
      <c r="B11" s="18"/>
      <c r="C11" s="18" t="s">
        <v>66</v>
      </c>
      <c r="D11" s="20">
        <f>VLOOKUP($C11,'item response'!$C:$G,2,FALSE)</f>
        <v>1</v>
      </c>
      <c r="E11" s="20">
        <f>VLOOKUP($C11,'item response'!$C:$G,3,FALSE)</f>
        <v>1</v>
      </c>
      <c r="F11" s="20">
        <f>VLOOKUP($C11,'item response'!$C:$G,4,FALSE)</f>
        <v>1</v>
      </c>
      <c r="G11" s="20">
        <f>VLOOKUP($C11,'item response'!$C:$G,5,FALSE)</f>
        <v>0.890625</v>
      </c>
    </row>
    <row r="12" spans="2:7">
      <c r="B12" s="18" t="s">
        <v>9</v>
      </c>
      <c r="C12" s="18" t="s">
        <v>11</v>
      </c>
      <c r="D12" s="20">
        <f>VLOOKUP($C12,'item response'!$C:$G,2,FALSE)</f>
        <v>1</v>
      </c>
      <c r="E12" s="20">
        <f>VLOOKUP($C12,'item response'!$C:$G,3,FALSE)</f>
        <v>1</v>
      </c>
      <c r="F12" s="20">
        <f>VLOOKUP($C12,'item response'!$C:$G,4,FALSE)</f>
        <v>1</v>
      </c>
      <c r="G12" s="20">
        <f>VLOOKUP($C12,'item response'!$C:$G,5,FALSE)</f>
        <v>0.85087716579437256</v>
      </c>
    </row>
    <row r="13" spans="2:7">
      <c r="B13" s="18"/>
      <c r="C13" s="18" t="s">
        <v>52</v>
      </c>
      <c r="D13" s="20">
        <f>VLOOKUP($C13,'item response'!$C:$G,2,FALSE)</f>
        <v>1</v>
      </c>
      <c r="E13" s="20">
        <f>VLOOKUP($C13,'item response'!$C:$G,3,FALSE)</f>
        <v>1</v>
      </c>
      <c r="F13" s="20">
        <f>VLOOKUP($C13,'item response'!$C:$G,4,FALSE)</f>
        <v>1</v>
      </c>
      <c r="G13" s="20">
        <f>VLOOKUP($C13,'item response'!$C:$G,5,FALSE)</f>
        <v>0.875</v>
      </c>
    </row>
    <row r="14" spans="2:7">
      <c r="B14" s="18"/>
      <c r="C14" s="18" t="s">
        <v>53</v>
      </c>
      <c r="D14" s="20">
        <f>VLOOKUP($C14,'item response'!$C:$G,2,FALSE)</f>
        <v>1</v>
      </c>
      <c r="E14" s="20">
        <f>VLOOKUP($C14,'item response'!$C:$G,3,FALSE)</f>
        <v>1</v>
      </c>
      <c r="F14" s="20">
        <f>VLOOKUP($C14,'item response'!$C:$G,4,FALSE)</f>
        <v>1</v>
      </c>
      <c r="G14" s="20">
        <f>VLOOKUP($C14,'item response'!$C:$G,5,FALSE)</f>
        <v>0</v>
      </c>
    </row>
    <row r="15" spans="2:7">
      <c r="B15" s="18"/>
      <c r="C15" s="18" t="s">
        <v>54</v>
      </c>
      <c r="D15" s="20">
        <f>VLOOKUP($C15,'item response'!$C:$G,2,FALSE)</f>
        <v>1</v>
      </c>
      <c r="E15" s="20">
        <f>VLOOKUP($C15,'item response'!$C:$G,3,FALSE)</f>
        <v>1</v>
      </c>
      <c r="F15" s="20">
        <f>VLOOKUP($C15,'item response'!$C:$G,4,FALSE)</f>
        <v>1</v>
      </c>
      <c r="G15" s="20">
        <f>VLOOKUP($C15,'item response'!$C:$G,5,FALSE)</f>
        <v>0</v>
      </c>
    </row>
    <row r="16" spans="2:7">
      <c r="B16" s="18"/>
      <c r="C16" s="18" t="s">
        <v>55</v>
      </c>
      <c r="D16" s="20">
        <f>VLOOKUP($C16,'item response'!$C:$G,2,FALSE)</f>
        <v>1</v>
      </c>
      <c r="E16" s="20">
        <f>VLOOKUP($C16,'item response'!$C:$G,3,FALSE)</f>
        <v>1</v>
      </c>
      <c r="F16" s="20">
        <f>VLOOKUP($C16,'item response'!$C:$G,4,FALSE)</f>
        <v>1</v>
      </c>
      <c r="G16" s="20">
        <f>VLOOKUP($C16,'item response'!$C:$G,5,FALSE)</f>
        <v>0</v>
      </c>
    </row>
    <row r="17" spans="2:7" ht="16.5" thickBot="1">
      <c r="B17" s="19" t="s">
        <v>16</v>
      </c>
      <c r="C17" s="19" t="s">
        <v>68</v>
      </c>
      <c r="D17" s="20">
        <f>VLOOKUP($C17,'item response'!$C:$G,2,FALSE)</f>
        <v>1</v>
      </c>
      <c r="E17" s="20">
        <f>VLOOKUP($C17,'item response'!$C:$G,3,FALSE)</f>
        <v>1</v>
      </c>
      <c r="F17" s="20">
        <f>VLOOKUP($C17,'item response'!$C:$G,4,FALSE)</f>
        <v>1</v>
      </c>
      <c r="G17" s="20">
        <f>VLOOKUP($C17,'item response'!$C:$G,5,FALSE)</f>
        <v>0.86324787139892578</v>
      </c>
    </row>
    <row r="18" spans="2:7" ht="16.5" customHeight="1" thickTop="1">
      <c r="B18" s="35" t="s">
        <v>40</v>
      </c>
      <c r="C18" s="35"/>
      <c r="D18" s="35"/>
      <c r="E18" s="35"/>
      <c r="F18" s="35"/>
      <c r="G18" s="35"/>
    </row>
    <row r="19" spans="2:7" ht="12.75" customHeight="1">
      <c r="B19" s="36"/>
      <c r="C19" s="36"/>
      <c r="D19" s="36"/>
      <c r="E19" s="36"/>
      <c r="F19" s="36"/>
      <c r="G19" s="36"/>
    </row>
    <row r="20" spans="2:7">
      <c r="B20" s="36"/>
      <c r="C20" s="36"/>
      <c r="D20" s="36"/>
      <c r="E20" s="36"/>
      <c r="F20" s="36"/>
      <c r="G20" s="36"/>
    </row>
  </sheetData>
  <mergeCells count="1">
    <mergeCell ref="B18:G20"/>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35561-C84E-4DBD-BE25-91EBB2620EC7}">
  <dimension ref="A1:G16"/>
  <sheetViews>
    <sheetView workbookViewId="0">
      <selection activeCell="F20" sqref="F20"/>
    </sheetView>
  </sheetViews>
  <sheetFormatPr defaultRowHeight="15"/>
  <cols>
    <col min="4" max="7" width="9.140625" style="34"/>
  </cols>
  <sheetData>
    <row r="1" spans="1:7">
      <c r="A1" t="s">
        <v>48</v>
      </c>
      <c r="B1" t="s">
        <v>49</v>
      </c>
      <c r="C1" t="s">
        <v>51</v>
      </c>
      <c r="D1" t="s">
        <v>58</v>
      </c>
      <c r="E1" t="s">
        <v>59</v>
      </c>
      <c r="F1" t="s">
        <v>60</v>
      </c>
      <c r="G1" t="s">
        <v>61</v>
      </c>
    </row>
    <row r="2" spans="1:7">
      <c r="A2" t="s">
        <v>68</v>
      </c>
      <c r="B2" t="s">
        <v>50</v>
      </c>
      <c r="C2" t="s">
        <v>12</v>
      </c>
      <c r="D2" s="33">
        <v>1</v>
      </c>
      <c r="E2" s="33">
        <v>1</v>
      </c>
      <c r="F2" s="33">
        <v>1</v>
      </c>
      <c r="G2" s="33">
        <v>0.86725664138793945</v>
      </c>
    </row>
    <row r="3" spans="1:7">
      <c r="A3" t="s">
        <v>68</v>
      </c>
      <c r="B3" t="s">
        <v>50</v>
      </c>
      <c r="C3" t="s">
        <v>13</v>
      </c>
      <c r="D3" s="33">
        <v>1</v>
      </c>
      <c r="E3" s="33">
        <v>1</v>
      </c>
      <c r="F3" s="33">
        <v>1</v>
      </c>
      <c r="G3" s="33">
        <v>0.8595041036605835</v>
      </c>
    </row>
    <row r="4" spans="1:7">
      <c r="A4" t="s">
        <v>68</v>
      </c>
      <c r="B4" t="s">
        <v>10</v>
      </c>
      <c r="C4" t="s">
        <v>4</v>
      </c>
      <c r="D4" s="33">
        <v>1</v>
      </c>
      <c r="E4" s="33">
        <v>1</v>
      </c>
      <c r="F4" s="33">
        <v>1</v>
      </c>
      <c r="G4" s="33">
        <v>0.89552241563796997</v>
      </c>
    </row>
    <row r="5" spans="1:7">
      <c r="A5" t="s">
        <v>68</v>
      </c>
      <c r="B5" t="s">
        <v>10</v>
      </c>
      <c r="C5" t="s">
        <v>5</v>
      </c>
      <c r="D5" s="33">
        <v>1</v>
      </c>
      <c r="E5" s="33">
        <v>1</v>
      </c>
      <c r="F5" s="33">
        <v>1</v>
      </c>
      <c r="G5" s="33">
        <v>0.86904764175415039</v>
      </c>
    </row>
    <row r="6" spans="1:7">
      <c r="A6" t="s">
        <v>68</v>
      </c>
      <c r="B6" t="s">
        <v>10</v>
      </c>
      <c r="C6" t="s">
        <v>36</v>
      </c>
      <c r="D6" s="33">
        <v>1</v>
      </c>
      <c r="E6" s="33">
        <v>1</v>
      </c>
      <c r="F6" s="33">
        <v>1</v>
      </c>
      <c r="G6" s="33">
        <v>0.83132529258728027</v>
      </c>
    </row>
    <row r="7" spans="1:7">
      <c r="A7" t="s">
        <v>68</v>
      </c>
      <c r="B7" t="s">
        <v>8</v>
      </c>
      <c r="C7" t="s">
        <v>62</v>
      </c>
      <c r="D7" s="33">
        <v>1</v>
      </c>
      <c r="E7" s="33">
        <v>1</v>
      </c>
      <c r="F7" s="33">
        <v>1</v>
      </c>
      <c r="G7" s="33">
        <v>0.9189189076423645</v>
      </c>
    </row>
    <row r="8" spans="1:7">
      <c r="A8" t="s">
        <v>68</v>
      </c>
      <c r="B8" t="s">
        <v>8</v>
      </c>
      <c r="C8" t="s">
        <v>64</v>
      </c>
      <c r="D8" s="33">
        <v>1</v>
      </c>
      <c r="E8" s="33">
        <v>1</v>
      </c>
      <c r="F8" s="33">
        <v>1</v>
      </c>
      <c r="G8" s="33">
        <v>0.75</v>
      </c>
    </row>
    <row r="9" spans="1:7">
      <c r="A9" t="s">
        <v>68</v>
      </c>
      <c r="B9" t="s">
        <v>8</v>
      </c>
      <c r="C9" t="s">
        <v>65</v>
      </c>
      <c r="D9" s="33">
        <v>1</v>
      </c>
      <c r="E9" s="33">
        <v>1</v>
      </c>
      <c r="F9" s="33">
        <v>1</v>
      </c>
      <c r="G9" s="33">
        <v>0.83928573131561279</v>
      </c>
    </row>
    <row r="10" spans="1:7">
      <c r="A10" t="s">
        <v>68</v>
      </c>
      <c r="B10" t="s">
        <v>8</v>
      </c>
      <c r="C10" t="s">
        <v>66</v>
      </c>
      <c r="D10" s="33">
        <v>1</v>
      </c>
      <c r="E10" s="33">
        <v>1</v>
      </c>
      <c r="F10" s="33">
        <v>1</v>
      </c>
      <c r="G10" s="33">
        <v>0.890625</v>
      </c>
    </row>
    <row r="11" spans="1:7">
      <c r="A11" t="s">
        <v>68</v>
      </c>
      <c r="B11" t="s">
        <v>9</v>
      </c>
      <c r="C11" t="s">
        <v>11</v>
      </c>
      <c r="D11" s="33">
        <v>1</v>
      </c>
      <c r="E11" s="33">
        <v>1</v>
      </c>
      <c r="F11" s="33">
        <v>1</v>
      </c>
      <c r="G11" s="33">
        <v>0.85087716579437256</v>
      </c>
    </row>
    <row r="12" spans="1:7">
      <c r="A12" t="s">
        <v>68</v>
      </c>
      <c r="B12" t="s">
        <v>9</v>
      </c>
      <c r="C12" t="s">
        <v>52</v>
      </c>
      <c r="D12" s="33">
        <v>1</v>
      </c>
      <c r="E12" s="33">
        <v>1</v>
      </c>
      <c r="F12" s="33">
        <v>1</v>
      </c>
      <c r="G12" s="33">
        <v>0.875</v>
      </c>
    </row>
    <row r="13" spans="1:7">
      <c r="A13" t="s">
        <v>68</v>
      </c>
      <c r="B13" t="s">
        <v>9</v>
      </c>
      <c r="C13" t="s">
        <v>53</v>
      </c>
      <c r="D13" s="33">
        <v>1</v>
      </c>
      <c r="E13" s="33">
        <v>1</v>
      </c>
      <c r="F13" s="33">
        <v>1</v>
      </c>
      <c r="G13" s="33"/>
    </row>
    <row r="14" spans="1:7">
      <c r="A14" t="s">
        <v>68</v>
      </c>
      <c r="B14" t="s">
        <v>9</v>
      </c>
      <c r="C14" t="s">
        <v>54</v>
      </c>
      <c r="D14" s="33">
        <v>1</v>
      </c>
      <c r="E14" s="33">
        <v>1</v>
      </c>
      <c r="F14" s="33">
        <v>1</v>
      </c>
      <c r="G14" s="33"/>
    </row>
    <row r="15" spans="1:7">
      <c r="A15" t="s">
        <v>68</v>
      </c>
      <c r="B15" t="s">
        <v>9</v>
      </c>
      <c r="C15" t="s">
        <v>55</v>
      </c>
      <c r="D15" s="33">
        <v>1</v>
      </c>
      <c r="E15" s="33">
        <v>1</v>
      </c>
      <c r="F15" s="33">
        <v>1</v>
      </c>
      <c r="G15" s="33"/>
    </row>
    <row r="16" spans="1:7">
      <c r="A16" t="s">
        <v>68</v>
      </c>
      <c r="B16" t="s">
        <v>68</v>
      </c>
      <c r="C16" t="s">
        <v>68</v>
      </c>
      <c r="D16" s="33">
        <v>1</v>
      </c>
      <c r="E16" s="33">
        <v>1</v>
      </c>
      <c r="F16" s="33">
        <v>1</v>
      </c>
      <c r="G16" s="33">
        <v>0.86324787139892578</v>
      </c>
    </row>
  </sheetData>
  <autoFilter ref="A1:G48" xr:uid="{B6235561-C84E-4DBD-BE25-91EBB2620EC7}"/>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H13"/>
  <sheetViews>
    <sheetView workbookViewId="0">
      <selection activeCell="J14" sqref="J14"/>
    </sheetView>
  </sheetViews>
  <sheetFormatPr defaultRowHeight="15"/>
  <sheetData>
    <row r="1" spans="1:8">
      <c r="A1" t="s">
        <v>41</v>
      </c>
      <c r="B1" t="s">
        <v>42</v>
      </c>
      <c r="C1" t="s">
        <v>43</v>
      </c>
      <c r="D1" t="s">
        <v>44</v>
      </c>
      <c r="E1" t="s">
        <v>45</v>
      </c>
      <c r="F1" t="s">
        <v>46</v>
      </c>
      <c r="G1" t="s">
        <v>47</v>
      </c>
      <c r="H1" t="s">
        <v>15</v>
      </c>
    </row>
    <row r="2" spans="1:8">
      <c r="A2" t="s">
        <v>62</v>
      </c>
      <c r="B2" t="s">
        <v>4</v>
      </c>
      <c r="C2" s="10">
        <v>825</v>
      </c>
      <c r="D2" s="10">
        <v>1866</v>
      </c>
      <c r="E2" s="10">
        <v>3281</v>
      </c>
      <c r="F2" s="10">
        <v>384</v>
      </c>
      <c r="G2" s="10">
        <v>13082</v>
      </c>
    </row>
    <row r="3" spans="1:8">
      <c r="A3" t="s">
        <v>62</v>
      </c>
      <c r="B3" t="s">
        <v>5</v>
      </c>
      <c r="C3" s="10">
        <v>191</v>
      </c>
      <c r="D3" s="10">
        <v>534</v>
      </c>
      <c r="E3" s="10">
        <v>431</v>
      </c>
      <c r="F3" s="10">
        <v>164</v>
      </c>
      <c r="G3" s="10">
        <v>3908</v>
      </c>
    </row>
    <row r="4" spans="1:8">
      <c r="A4" t="s">
        <v>62</v>
      </c>
      <c r="B4" t="s">
        <v>6</v>
      </c>
      <c r="C4" s="10">
        <v>57</v>
      </c>
      <c r="D4" s="10">
        <v>146</v>
      </c>
      <c r="E4" s="10">
        <v>80</v>
      </c>
      <c r="F4" s="10">
        <v>37</v>
      </c>
      <c r="G4" s="10">
        <v>432</v>
      </c>
    </row>
    <row r="5" spans="1:8">
      <c r="A5" t="s">
        <v>64</v>
      </c>
      <c r="B5" t="s">
        <v>4</v>
      </c>
      <c r="C5" s="10">
        <v>300</v>
      </c>
      <c r="D5" s="10">
        <v>216</v>
      </c>
      <c r="E5" s="10">
        <v>905</v>
      </c>
      <c r="F5" s="10">
        <v>847</v>
      </c>
      <c r="G5" s="10">
        <v>4456</v>
      </c>
    </row>
    <row r="6" spans="1:8">
      <c r="A6" t="s">
        <v>64</v>
      </c>
      <c r="B6" t="s">
        <v>5</v>
      </c>
      <c r="C6" s="10">
        <v>62</v>
      </c>
      <c r="D6" s="10">
        <v>51</v>
      </c>
      <c r="E6" s="10">
        <v>108</v>
      </c>
      <c r="F6" s="10">
        <v>271</v>
      </c>
      <c r="G6" s="10">
        <v>596</v>
      </c>
    </row>
    <row r="7" spans="1:8">
      <c r="A7" t="s">
        <v>64</v>
      </c>
      <c r="B7" t="s">
        <v>6</v>
      </c>
      <c r="C7" s="10">
        <v>9</v>
      </c>
      <c r="D7" s="10">
        <v>0</v>
      </c>
      <c r="E7" s="10">
        <v>8</v>
      </c>
      <c r="F7" s="10">
        <v>54</v>
      </c>
      <c r="G7" s="10">
        <v>20</v>
      </c>
    </row>
    <row r="8" spans="1:8">
      <c r="A8" t="s">
        <v>65</v>
      </c>
      <c r="B8" t="s">
        <v>4</v>
      </c>
      <c r="C8" s="10">
        <v>706</v>
      </c>
      <c r="D8" s="10">
        <v>1156</v>
      </c>
      <c r="E8" s="10">
        <v>1809</v>
      </c>
      <c r="F8" s="10">
        <v>452</v>
      </c>
      <c r="G8" s="10">
        <v>7654</v>
      </c>
    </row>
    <row r="9" spans="1:8">
      <c r="A9" t="s">
        <v>65</v>
      </c>
      <c r="B9" t="s">
        <v>5</v>
      </c>
      <c r="C9" s="10">
        <v>231</v>
      </c>
      <c r="D9" s="10">
        <v>320</v>
      </c>
      <c r="E9" s="10">
        <v>189</v>
      </c>
      <c r="F9" s="10">
        <v>136</v>
      </c>
      <c r="G9" s="10">
        <v>1529</v>
      </c>
    </row>
    <row r="10" spans="1:8">
      <c r="A10" t="s">
        <v>65</v>
      </c>
      <c r="B10" t="s">
        <v>6</v>
      </c>
      <c r="C10" s="10">
        <v>65</v>
      </c>
      <c r="D10" s="10">
        <v>49</v>
      </c>
      <c r="E10" s="10">
        <v>26</v>
      </c>
      <c r="F10" s="10">
        <v>11</v>
      </c>
      <c r="G10" s="10">
        <v>63</v>
      </c>
    </row>
    <row r="11" spans="1:8">
      <c r="A11" t="s">
        <v>66</v>
      </c>
      <c r="B11" t="s">
        <v>4</v>
      </c>
      <c r="C11" s="10">
        <v>550</v>
      </c>
      <c r="D11" s="10">
        <v>570</v>
      </c>
      <c r="E11" s="10">
        <v>1477</v>
      </c>
      <c r="F11" s="10">
        <v>606</v>
      </c>
      <c r="G11" s="10">
        <v>6687</v>
      </c>
    </row>
    <row r="12" spans="1:8">
      <c r="A12" t="s">
        <v>66</v>
      </c>
      <c r="B12" t="s">
        <v>5</v>
      </c>
      <c r="C12" s="10">
        <v>183</v>
      </c>
      <c r="D12" s="10">
        <v>122</v>
      </c>
      <c r="E12" s="10">
        <v>104</v>
      </c>
      <c r="F12" s="10">
        <v>106</v>
      </c>
      <c r="G12" s="10">
        <v>880</v>
      </c>
    </row>
    <row r="13" spans="1:8">
      <c r="A13" t="s">
        <v>66</v>
      </c>
      <c r="B13" t="s">
        <v>6</v>
      </c>
      <c r="C13" s="10">
        <v>40</v>
      </c>
      <c r="D13" s="10">
        <v>23</v>
      </c>
      <c r="E13" s="10">
        <v>13</v>
      </c>
      <c r="F13" s="10">
        <v>5</v>
      </c>
      <c r="G13" s="10">
        <v>22</v>
      </c>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13"/>
  <sheetViews>
    <sheetView workbookViewId="0">
      <selection activeCell="H1" sqref="H1"/>
    </sheetView>
  </sheetViews>
  <sheetFormatPr defaultRowHeight="15"/>
  <sheetData>
    <row r="1" spans="1:8">
      <c r="A1" t="s">
        <v>41</v>
      </c>
      <c r="B1" t="s">
        <v>42</v>
      </c>
      <c r="C1" t="s">
        <v>43</v>
      </c>
      <c r="D1" t="s">
        <v>44</v>
      </c>
      <c r="E1" t="s">
        <v>45</v>
      </c>
      <c r="F1" t="s">
        <v>46</v>
      </c>
      <c r="G1" t="s">
        <v>47</v>
      </c>
      <c r="H1" t="s">
        <v>15</v>
      </c>
    </row>
    <row r="2" spans="1:8">
      <c r="A2" t="s">
        <v>62</v>
      </c>
      <c r="B2" t="s">
        <v>4</v>
      </c>
      <c r="C2" s="33">
        <v>967</v>
      </c>
      <c r="D2" s="33">
        <v>2214</v>
      </c>
      <c r="E2" s="33">
        <v>4962</v>
      </c>
      <c r="F2" s="33">
        <v>359</v>
      </c>
      <c r="G2" s="33">
        <v>15363</v>
      </c>
    </row>
    <row r="3" spans="1:8">
      <c r="A3" t="s">
        <v>62</v>
      </c>
      <c r="B3" t="s">
        <v>5</v>
      </c>
      <c r="C3" s="33">
        <v>209</v>
      </c>
      <c r="D3" s="33">
        <v>743</v>
      </c>
      <c r="E3" s="33">
        <v>1071</v>
      </c>
      <c r="F3" s="33">
        <v>152</v>
      </c>
      <c r="G3" s="33">
        <v>4097</v>
      </c>
    </row>
    <row r="4" spans="1:8">
      <c r="A4" t="s">
        <v>62</v>
      </c>
      <c r="B4" t="s">
        <v>63</v>
      </c>
      <c r="C4" s="33">
        <v>41</v>
      </c>
      <c r="D4" s="33">
        <v>140</v>
      </c>
      <c r="E4" s="33">
        <v>98</v>
      </c>
      <c r="F4" s="33">
        <v>24</v>
      </c>
      <c r="G4" s="33">
        <v>416</v>
      </c>
    </row>
    <row r="5" spans="1:8">
      <c r="A5" t="s">
        <v>64</v>
      </c>
      <c r="B5" t="s">
        <v>4</v>
      </c>
      <c r="C5" s="33">
        <v>351</v>
      </c>
      <c r="D5" s="33">
        <v>352</v>
      </c>
      <c r="E5" s="33">
        <v>1383</v>
      </c>
      <c r="F5" s="33">
        <v>889</v>
      </c>
      <c r="G5" s="33">
        <v>4477</v>
      </c>
    </row>
    <row r="6" spans="1:8">
      <c r="A6" t="s">
        <v>64</v>
      </c>
      <c r="B6" t="s">
        <v>5</v>
      </c>
      <c r="C6" s="33">
        <v>63</v>
      </c>
      <c r="D6" s="33">
        <v>76</v>
      </c>
      <c r="E6" s="33">
        <v>285</v>
      </c>
      <c r="F6" s="33">
        <v>375</v>
      </c>
      <c r="G6" s="33">
        <v>569</v>
      </c>
    </row>
    <row r="7" spans="1:8">
      <c r="A7" t="s">
        <v>64</v>
      </c>
      <c r="B7" t="s">
        <v>63</v>
      </c>
      <c r="C7" s="33">
        <v>7</v>
      </c>
      <c r="D7" s="33">
        <v>8</v>
      </c>
      <c r="E7" s="33">
        <v>6</v>
      </c>
      <c r="F7" s="33">
        <v>108</v>
      </c>
      <c r="G7" s="33">
        <v>27</v>
      </c>
    </row>
    <row r="8" spans="1:8">
      <c r="A8" t="s">
        <v>65</v>
      </c>
      <c r="B8" t="s">
        <v>4</v>
      </c>
      <c r="C8" s="33">
        <v>919</v>
      </c>
      <c r="D8" s="33">
        <v>1500</v>
      </c>
      <c r="E8" s="33">
        <v>2775</v>
      </c>
      <c r="F8" s="33">
        <v>341</v>
      </c>
      <c r="G8" s="33">
        <v>8474</v>
      </c>
    </row>
    <row r="9" spans="1:8">
      <c r="A9" t="s">
        <v>65</v>
      </c>
      <c r="B9" t="s">
        <v>5</v>
      </c>
      <c r="C9" s="33">
        <v>242</v>
      </c>
      <c r="D9" s="33">
        <v>520</v>
      </c>
      <c r="E9" s="33">
        <v>611</v>
      </c>
      <c r="F9" s="33">
        <v>99</v>
      </c>
      <c r="G9" s="33">
        <v>1517</v>
      </c>
    </row>
    <row r="10" spans="1:8">
      <c r="A10" t="s">
        <v>65</v>
      </c>
      <c r="B10" t="s">
        <v>63</v>
      </c>
      <c r="C10" s="33">
        <v>71</v>
      </c>
      <c r="D10" s="33">
        <v>87</v>
      </c>
      <c r="E10" s="33">
        <v>26</v>
      </c>
      <c r="F10" s="33">
        <v>12</v>
      </c>
      <c r="G10" s="33">
        <v>94</v>
      </c>
    </row>
    <row r="11" spans="1:8">
      <c r="A11" t="s">
        <v>66</v>
      </c>
      <c r="B11" t="s">
        <v>4</v>
      </c>
      <c r="C11" s="33">
        <v>701</v>
      </c>
      <c r="D11" s="33">
        <v>955</v>
      </c>
      <c r="E11" s="33">
        <v>2149</v>
      </c>
      <c r="F11" s="33">
        <v>452</v>
      </c>
      <c r="G11" s="33">
        <v>6499</v>
      </c>
    </row>
    <row r="12" spans="1:8">
      <c r="A12" t="s">
        <v>66</v>
      </c>
      <c r="B12" t="s">
        <v>5</v>
      </c>
      <c r="C12" s="33">
        <v>190</v>
      </c>
      <c r="D12" s="33">
        <v>336</v>
      </c>
      <c r="E12" s="33">
        <v>524</v>
      </c>
      <c r="F12" s="33">
        <v>130</v>
      </c>
      <c r="G12" s="33">
        <v>888</v>
      </c>
    </row>
    <row r="13" spans="1:8">
      <c r="A13" t="s">
        <v>66</v>
      </c>
      <c r="B13" t="s">
        <v>63</v>
      </c>
      <c r="C13" s="33">
        <v>44</v>
      </c>
      <c r="D13" s="33">
        <v>91</v>
      </c>
      <c r="E13" s="33">
        <v>10</v>
      </c>
      <c r="F13" s="33">
        <v>21</v>
      </c>
      <c r="G13" s="33">
        <v>32</v>
      </c>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3D24D-CA92-475F-B900-C02B623B537F}">
  <dimension ref="A1:H13"/>
  <sheetViews>
    <sheetView workbookViewId="0">
      <selection activeCell="H1" sqref="H1"/>
    </sheetView>
  </sheetViews>
  <sheetFormatPr defaultRowHeight="15"/>
  <sheetData>
    <row r="1" spans="1:8">
      <c r="A1" t="s">
        <v>41</v>
      </c>
      <c r="B1" t="s">
        <v>42</v>
      </c>
      <c r="C1" t="s">
        <v>43</v>
      </c>
      <c r="D1" t="s">
        <v>44</v>
      </c>
      <c r="E1" t="s">
        <v>45</v>
      </c>
      <c r="F1" t="s">
        <v>46</v>
      </c>
      <c r="G1" t="s">
        <v>47</v>
      </c>
      <c r="H1" t="s">
        <v>15</v>
      </c>
    </row>
    <row r="2" spans="1:8">
      <c r="A2" t="s">
        <v>62</v>
      </c>
      <c r="B2" t="s">
        <v>4</v>
      </c>
      <c r="C2" s="33">
        <v>9</v>
      </c>
      <c r="D2" s="33">
        <v>13</v>
      </c>
      <c r="E2" s="33">
        <v>27</v>
      </c>
      <c r="F2" s="33">
        <v>6</v>
      </c>
      <c r="G2" s="33">
        <v>31</v>
      </c>
    </row>
    <row r="3" spans="1:8">
      <c r="A3" t="s">
        <v>62</v>
      </c>
      <c r="B3" t="s">
        <v>5</v>
      </c>
      <c r="C3" s="33">
        <v>11</v>
      </c>
      <c r="D3" s="33">
        <v>11</v>
      </c>
      <c r="E3" s="33">
        <v>9</v>
      </c>
      <c r="F3" s="33">
        <v>14</v>
      </c>
      <c r="G3" s="33">
        <v>14</v>
      </c>
    </row>
    <row r="4" spans="1:8">
      <c r="A4" t="s">
        <v>62</v>
      </c>
      <c r="B4" t="s">
        <v>6</v>
      </c>
      <c r="C4" s="33">
        <v>16</v>
      </c>
      <c r="D4" s="33">
        <v>15</v>
      </c>
      <c r="E4" s="33">
        <v>12</v>
      </c>
      <c r="F4" s="33">
        <v>10</v>
      </c>
      <c r="G4" s="33">
        <v>8</v>
      </c>
    </row>
    <row r="5" spans="1:8">
      <c r="A5" t="s">
        <v>64</v>
      </c>
      <c r="B5" t="s">
        <v>4</v>
      </c>
      <c r="C5" s="33">
        <v>11</v>
      </c>
      <c r="D5" s="33">
        <v>5</v>
      </c>
      <c r="E5" s="33">
        <v>9</v>
      </c>
      <c r="F5" s="33">
        <v>6</v>
      </c>
      <c r="G5" s="33">
        <v>13</v>
      </c>
    </row>
    <row r="6" spans="1:8">
      <c r="A6" t="s">
        <v>64</v>
      </c>
      <c r="B6" t="s">
        <v>5</v>
      </c>
      <c r="C6" s="33">
        <v>9</v>
      </c>
      <c r="D6" s="33">
        <v>8</v>
      </c>
      <c r="E6" s="33">
        <v>11</v>
      </c>
      <c r="F6" s="33">
        <v>12</v>
      </c>
      <c r="G6" s="33">
        <v>5</v>
      </c>
    </row>
    <row r="7" spans="1:8">
      <c r="A7" t="s">
        <v>64</v>
      </c>
      <c r="B7" t="s">
        <v>6</v>
      </c>
      <c r="C7" s="33">
        <v>2</v>
      </c>
      <c r="D7" s="33">
        <v>5</v>
      </c>
      <c r="E7" s="33">
        <v>3</v>
      </c>
      <c r="F7" s="33">
        <v>26</v>
      </c>
      <c r="G7" s="33">
        <v>2</v>
      </c>
    </row>
    <row r="8" spans="1:8">
      <c r="A8" t="s">
        <v>65</v>
      </c>
      <c r="B8" t="s">
        <v>4</v>
      </c>
      <c r="C8" s="33">
        <v>6</v>
      </c>
      <c r="D8" s="33">
        <v>9</v>
      </c>
      <c r="E8" s="33">
        <v>17</v>
      </c>
      <c r="F8" s="33">
        <v>2</v>
      </c>
      <c r="G8" s="33">
        <v>15</v>
      </c>
    </row>
    <row r="9" spans="1:8">
      <c r="A9" t="s">
        <v>65</v>
      </c>
      <c r="B9" t="s">
        <v>5</v>
      </c>
      <c r="C9" s="33">
        <v>9</v>
      </c>
      <c r="D9" s="33">
        <v>11</v>
      </c>
      <c r="E9" s="33">
        <v>10</v>
      </c>
      <c r="F9" s="33">
        <v>11</v>
      </c>
      <c r="G9" s="33">
        <v>4</v>
      </c>
    </row>
    <row r="10" spans="1:8">
      <c r="A10" t="s">
        <v>65</v>
      </c>
      <c r="B10" t="s">
        <v>6</v>
      </c>
      <c r="C10" s="33">
        <v>15</v>
      </c>
      <c r="D10" s="33">
        <v>14</v>
      </c>
      <c r="E10" s="33">
        <v>5</v>
      </c>
      <c r="F10" s="33">
        <v>5</v>
      </c>
      <c r="G10" s="33">
        <v>4</v>
      </c>
    </row>
    <row r="11" spans="1:8">
      <c r="A11" t="s">
        <v>66</v>
      </c>
      <c r="B11" t="s">
        <v>4</v>
      </c>
      <c r="C11" s="33">
        <v>4</v>
      </c>
      <c r="D11" s="33">
        <v>5</v>
      </c>
      <c r="E11" s="33">
        <v>10</v>
      </c>
      <c r="F11" s="33">
        <v>2</v>
      </c>
      <c r="G11" s="33">
        <v>14</v>
      </c>
    </row>
    <row r="12" spans="1:8">
      <c r="A12" t="s">
        <v>66</v>
      </c>
      <c r="B12" t="s">
        <v>5</v>
      </c>
      <c r="C12" s="33">
        <v>11</v>
      </c>
      <c r="D12" s="33">
        <v>9</v>
      </c>
      <c r="E12" s="33">
        <v>6</v>
      </c>
      <c r="F12" s="33">
        <v>19</v>
      </c>
      <c r="G12" s="33">
        <v>7</v>
      </c>
    </row>
    <row r="13" spans="1:8">
      <c r="A13" t="s">
        <v>66</v>
      </c>
      <c r="B13" t="s">
        <v>6</v>
      </c>
      <c r="C13" s="33">
        <v>17</v>
      </c>
      <c r="D13" s="33">
        <v>15</v>
      </c>
      <c r="E13" s="33">
        <v>1</v>
      </c>
      <c r="F13" s="33">
        <v>7</v>
      </c>
      <c r="G13" s="33">
        <v>3</v>
      </c>
    </row>
  </sheetData>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17"/>
  <sheetViews>
    <sheetView workbookViewId="0">
      <selection activeCell="K10" sqref="K10"/>
    </sheetView>
  </sheetViews>
  <sheetFormatPr defaultRowHeight="15"/>
  <sheetData>
    <row r="1" spans="1:6">
      <c r="A1" t="s">
        <v>48</v>
      </c>
      <c r="B1" t="s">
        <v>49</v>
      </c>
      <c r="C1" t="s">
        <v>51</v>
      </c>
      <c r="D1" t="s">
        <v>14</v>
      </c>
      <c r="E1" t="s">
        <v>56</v>
      </c>
      <c r="F1" t="s">
        <v>57</v>
      </c>
    </row>
    <row r="2" spans="1:6">
      <c r="A2" t="s">
        <v>68</v>
      </c>
      <c r="B2" t="s">
        <v>50</v>
      </c>
      <c r="C2" t="s">
        <v>12</v>
      </c>
      <c r="D2" s="33">
        <v>0.149920254945755</v>
      </c>
      <c r="E2" s="33">
        <v>0.48767834901809692</v>
      </c>
      <c r="F2" s="33">
        <v>0.30741626024246216</v>
      </c>
    </row>
    <row r="3" spans="1:6">
      <c r="A3" t="s">
        <v>68</v>
      </c>
      <c r="B3" t="s">
        <v>50</v>
      </c>
      <c r="C3" t="s">
        <v>13</v>
      </c>
      <c r="D3" s="33">
        <v>0.37000000476837158</v>
      </c>
      <c r="E3" s="33">
        <v>0.59677422046661377</v>
      </c>
      <c r="F3" s="33">
        <v>0.62000000476837158</v>
      </c>
    </row>
    <row r="4" spans="1:6">
      <c r="A4" t="s">
        <v>68</v>
      </c>
      <c r="B4" t="s">
        <v>10</v>
      </c>
      <c r="C4" t="s">
        <v>4</v>
      </c>
      <c r="D4" s="33">
        <v>0.15113182365894318</v>
      </c>
      <c r="E4" s="33">
        <v>0.46997928619384766</v>
      </c>
      <c r="F4" s="33">
        <v>0.3215712308883667</v>
      </c>
    </row>
    <row r="5" spans="1:6">
      <c r="A5" t="s">
        <v>68</v>
      </c>
      <c r="B5" t="s">
        <v>10</v>
      </c>
      <c r="C5" t="s">
        <v>5</v>
      </c>
      <c r="D5" s="33">
        <v>0.22394677996635437</v>
      </c>
      <c r="E5" s="33">
        <v>0.59237533807754517</v>
      </c>
      <c r="F5" s="33">
        <v>0.37804877758026123</v>
      </c>
    </row>
    <row r="6" spans="1:6">
      <c r="A6" t="s">
        <v>68</v>
      </c>
      <c r="B6" t="s">
        <v>10</v>
      </c>
      <c r="C6" t="s">
        <v>36</v>
      </c>
      <c r="D6" s="33">
        <v>0.24624624848365784</v>
      </c>
      <c r="E6" s="33">
        <v>0.54125410318374634</v>
      </c>
      <c r="F6" s="33">
        <v>0.45495495200157166</v>
      </c>
    </row>
    <row r="7" spans="1:6">
      <c r="A7" t="s">
        <v>68</v>
      </c>
      <c r="B7" t="s">
        <v>10</v>
      </c>
      <c r="C7" t="s">
        <v>67</v>
      </c>
      <c r="D7" s="33">
        <v>0.1315789520740509</v>
      </c>
      <c r="E7" s="33">
        <v>0.3125</v>
      </c>
      <c r="F7" s="33">
        <v>0.42105263471603394</v>
      </c>
    </row>
    <row r="8" spans="1:6">
      <c r="A8" t="s">
        <v>68</v>
      </c>
      <c r="B8" t="s">
        <v>8</v>
      </c>
      <c r="C8" t="s">
        <v>62</v>
      </c>
      <c r="D8" s="33">
        <v>0.22426868975162506</v>
      </c>
      <c r="E8" s="33">
        <v>0.54330706596374512</v>
      </c>
      <c r="F8" s="33">
        <v>0.4127843976020813</v>
      </c>
    </row>
    <row r="9" spans="1:6">
      <c r="A9" t="s">
        <v>68</v>
      </c>
      <c r="B9" t="s">
        <v>8</v>
      </c>
      <c r="C9" t="s">
        <v>64</v>
      </c>
      <c r="D9" s="33">
        <v>0.23247233033180237</v>
      </c>
      <c r="E9" s="33">
        <v>0.59715640544891357</v>
      </c>
      <c r="F9" s="33">
        <v>0.38929888606071472</v>
      </c>
    </row>
    <row r="10" spans="1:6">
      <c r="A10" t="s">
        <v>68</v>
      </c>
      <c r="B10" t="s">
        <v>8</v>
      </c>
      <c r="C10" t="s">
        <v>65</v>
      </c>
      <c r="D10" s="33">
        <v>0.15085713565349579</v>
      </c>
      <c r="E10" s="33">
        <v>0.50381678342819214</v>
      </c>
      <c r="F10" s="33">
        <v>0.29942858219146729</v>
      </c>
    </row>
    <row r="11" spans="1:6">
      <c r="A11" t="s">
        <v>68</v>
      </c>
      <c r="B11" t="s">
        <v>8</v>
      </c>
      <c r="C11" t="s">
        <v>66</v>
      </c>
      <c r="D11" s="33">
        <v>0.1731770783662796</v>
      </c>
      <c r="E11" s="33">
        <v>0.46020761132240295</v>
      </c>
      <c r="F11" s="33">
        <v>0.3763020932674408</v>
      </c>
    </row>
    <row r="12" spans="1:6">
      <c r="A12" t="s">
        <v>68</v>
      </c>
      <c r="B12" t="s">
        <v>9</v>
      </c>
      <c r="C12" t="s">
        <v>11</v>
      </c>
      <c r="D12" s="33">
        <v>0.22674418985843658</v>
      </c>
      <c r="E12" s="33">
        <v>0.48148149251937866</v>
      </c>
      <c r="F12" s="33">
        <v>0.47093021869659424</v>
      </c>
    </row>
    <row r="13" spans="1:6">
      <c r="A13" t="s">
        <v>68</v>
      </c>
      <c r="B13" t="s">
        <v>9</v>
      </c>
      <c r="C13" t="s">
        <v>52</v>
      </c>
      <c r="D13" s="33">
        <v>0.28110599517822266</v>
      </c>
      <c r="E13" s="33">
        <v>0.62564104795455933</v>
      </c>
      <c r="F13" s="33">
        <v>0.44930875301361084</v>
      </c>
    </row>
    <row r="14" spans="1:6">
      <c r="A14" t="s">
        <v>68</v>
      </c>
      <c r="B14" t="s">
        <v>9</v>
      </c>
      <c r="C14" t="s">
        <v>53</v>
      </c>
      <c r="D14" s="33">
        <v>0.14070351421833038</v>
      </c>
      <c r="E14" s="33">
        <v>0.46666666865348816</v>
      </c>
      <c r="F14" s="33">
        <v>0.30150753259658813</v>
      </c>
    </row>
    <row r="15" spans="1:6">
      <c r="A15" t="s">
        <v>68</v>
      </c>
      <c r="B15" t="s">
        <v>9</v>
      </c>
      <c r="C15" t="s">
        <v>54</v>
      </c>
      <c r="D15" s="33">
        <v>0.21331058442592621</v>
      </c>
      <c r="E15" s="33">
        <v>0.58411216735839844</v>
      </c>
      <c r="F15" s="33">
        <v>0.36518770456314087</v>
      </c>
    </row>
    <row r="16" spans="1:6">
      <c r="A16" t="s">
        <v>68</v>
      </c>
      <c r="B16" t="s">
        <v>9</v>
      </c>
      <c r="C16" t="s">
        <v>55</v>
      </c>
      <c r="D16" s="33">
        <v>0.15721648931503296</v>
      </c>
      <c r="E16" s="33">
        <v>0.48605579137802124</v>
      </c>
      <c r="F16" s="33">
        <v>0.32345360517501831</v>
      </c>
    </row>
    <row r="17" spans="1:6">
      <c r="A17" t="s">
        <v>68</v>
      </c>
      <c r="B17" t="s">
        <v>68</v>
      </c>
      <c r="C17" t="s">
        <v>68</v>
      </c>
      <c r="D17" s="33">
        <v>0.19240669906139374</v>
      </c>
      <c r="E17" s="33">
        <v>0.52318459749221802</v>
      </c>
      <c r="F17" s="33">
        <v>0.36776062846183777</v>
      </c>
    </row>
  </sheetData>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13"/>
  <sheetViews>
    <sheetView workbookViewId="0">
      <selection activeCell="H1" sqref="H1"/>
    </sheetView>
  </sheetViews>
  <sheetFormatPr defaultRowHeight="15"/>
  <sheetData>
    <row r="1" spans="1:8">
      <c r="A1" t="s">
        <v>41</v>
      </c>
      <c r="B1" t="s">
        <v>42</v>
      </c>
      <c r="C1" t="s">
        <v>43</v>
      </c>
      <c r="D1" t="s">
        <v>44</v>
      </c>
      <c r="E1" t="s">
        <v>45</v>
      </c>
      <c r="F1" t="s">
        <v>46</v>
      </c>
      <c r="G1" t="s">
        <v>47</v>
      </c>
      <c r="H1" t="s">
        <v>15</v>
      </c>
    </row>
    <row r="2" spans="1:8">
      <c r="A2" t="s">
        <v>62</v>
      </c>
      <c r="B2" t="s">
        <v>4</v>
      </c>
      <c r="C2" s="33">
        <v>9</v>
      </c>
      <c r="D2" s="33">
        <v>13</v>
      </c>
      <c r="E2" s="33">
        <v>33</v>
      </c>
      <c r="F2" s="33">
        <v>6</v>
      </c>
      <c r="G2" s="33">
        <v>34</v>
      </c>
    </row>
    <row r="3" spans="1:8">
      <c r="A3" t="s">
        <v>62</v>
      </c>
      <c r="B3" t="s">
        <v>5</v>
      </c>
      <c r="C3" s="33">
        <v>11</v>
      </c>
      <c r="D3" s="33">
        <v>12</v>
      </c>
      <c r="E3" s="33">
        <v>9</v>
      </c>
      <c r="F3" s="33">
        <v>14</v>
      </c>
      <c r="G3" s="33">
        <v>15</v>
      </c>
    </row>
    <row r="4" spans="1:8">
      <c r="A4" t="s">
        <v>62</v>
      </c>
      <c r="B4" t="s">
        <v>63</v>
      </c>
      <c r="C4" s="33">
        <v>12</v>
      </c>
      <c r="D4" s="33">
        <v>15</v>
      </c>
      <c r="E4" s="33">
        <v>8</v>
      </c>
      <c r="F4" s="33">
        <v>10</v>
      </c>
      <c r="G4" s="33">
        <v>8</v>
      </c>
    </row>
    <row r="5" spans="1:8">
      <c r="A5" t="s">
        <v>64</v>
      </c>
      <c r="B5" t="s">
        <v>4</v>
      </c>
      <c r="C5" s="33">
        <v>12</v>
      </c>
      <c r="D5" s="33">
        <v>6</v>
      </c>
      <c r="E5" s="33">
        <v>9</v>
      </c>
      <c r="F5" s="33">
        <v>6</v>
      </c>
      <c r="G5" s="33">
        <v>11</v>
      </c>
    </row>
    <row r="6" spans="1:8">
      <c r="A6" t="s">
        <v>64</v>
      </c>
      <c r="B6" t="s">
        <v>5</v>
      </c>
      <c r="C6" s="33">
        <v>9</v>
      </c>
      <c r="D6" s="33">
        <v>8</v>
      </c>
      <c r="E6" s="33">
        <v>11</v>
      </c>
      <c r="F6" s="33">
        <v>12</v>
      </c>
      <c r="G6" s="33">
        <v>5</v>
      </c>
    </row>
    <row r="7" spans="1:8">
      <c r="A7" t="s">
        <v>64</v>
      </c>
      <c r="B7" t="s">
        <v>63</v>
      </c>
      <c r="C7" s="33">
        <v>2</v>
      </c>
      <c r="D7" s="33">
        <v>5</v>
      </c>
      <c r="E7" s="33">
        <v>2</v>
      </c>
      <c r="F7" s="33">
        <v>26</v>
      </c>
      <c r="G7" s="33">
        <v>2</v>
      </c>
    </row>
    <row r="8" spans="1:8">
      <c r="A8" t="s">
        <v>65</v>
      </c>
      <c r="B8" t="s">
        <v>4</v>
      </c>
      <c r="C8" s="33">
        <v>5</v>
      </c>
      <c r="D8" s="33">
        <v>10</v>
      </c>
      <c r="E8" s="33">
        <v>11</v>
      </c>
      <c r="F8" s="33">
        <v>4</v>
      </c>
      <c r="G8" s="33">
        <v>16</v>
      </c>
    </row>
    <row r="9" spans="1:8">
      <c r="A9" t="s">
        <v>65</v>
      </c>
      <c r="B9" t="s">
        <v>5</v>
      </c>
      <c r="C9" s="33">
        <v>12</v>
      </c>
      <c r="D9" s="33">
        <v>11</v>
      </c>
      <c r="E9" s="33">
        <v>10</v>
      </c>
      <c r="F9" s="33">
        <v>12</v>
      </c>
      <c r="G9" s="33">
        <v>4</v>
      </c>
    </row>
    <row r="10" spans="1:8">
      <c r="A10" t="s">
        <v>65</v>
      </c>
      <c r="B10" t="s">
        <v>63</v>
      </c>
      <c r="C10" s="33">
        <v>16</v>
      </c>
      <c r="D10" s="33">
        <v>9</v>
      </c>
      <c r="E10" s="33">
        <v>3</v>
      </c>
      <c r="F10" s="33">
        <v>5</v>
      </c>
      <c r="G10" s="33">
        <v>4</v>
      </c>
    </row>
    <row r="11" spans="1:8">
      <c r="A11" t="s">
        <v>66</v>
      </c>
      <c r="B11" t="s">
        <v>4</v>
      </c>
      <c r="C11" s="33">
        <v>7</v>
      </c>
      <c r="D11" s="33">
        <v>7</v>
      </c>
      <c r="E11" s="33">
        <v>13</v>
      </c>
      <c r="F11" s="33">
        <v>2</v>
      </c>
      <c r="G11" s="33">
        <v>14</v>
      </c>
    </row>
    <row r="12" spans="1:8">
      <c r="A12" t="s">
        <v>66</v>
      </c>
      <c r="B12" t="s">
        <v>5</v>
      </c>
      <c r="C12" s="33">
        <v>10</v>
      </c>
      <c r="D12" s="33">
        <v>9</v>
      </c>
      <c r="E12" s="33">
        <v>5</v>
      </c>
      <c r="F12" s="33">
        <v>22</v>
      </c>
      <c r="G12" s="33">
        <v>7</v>
      </c>
    </row>
    <row r="13" spans="1:8">
      <c r="A13" t="s">
        <v>66</v>
      </c>
      <c r="B13" t="s">
        <v>63</v>
      </c>
      <c r="C13" s="33">
        <v>12</v>
      </c>
      <c r="D13" s="33">
        <v>17</v>
      </c>
      <c r="E13" s="33"/>
      <c r="F13" s="33">
        <v>6</v>
      </c>
      <c r="G13" s="33">
        <v>2</v>
      </c>
    </row>
  </sheetData>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13"/>
  <sheetViews>
    <sheetView workbookViewId="0">
      <selection activeCell="H1" sqref="H1"/>
    </sheetView>
  </sheetViews>
  <sheetFormatPr defaultRowHeight="15"/>
  <sheetData>
    <row r="1" spans="1:8">
      <c r="A1" t="s">
        <v>41</v>
      </c>
      <c r="B1" t="s">
        <v>42</v>
      </c>
      <c r="C1" t="s">
        <v>43</v>
      </c>
      <c r="D1" t="s">
        <v>44</v>
      </c>
      <c r="E1" t="s">
        <v>45</v>
      </c>
      <c r="F1" t="s">
        <v>46</v>
      </c>
      <c r="G1" t="s">
        <v>47</v>
      </c>
      <c r="H1" t="s">
        <v>15</v>
      </c>
    </row>
    <row r="2" spans="1:8">
      <c r="A2" t="s">
        <v>62</v>
      </c>
      <c r="B2" t="s">
        <v>4</v>
      </c>
      <c r="C2" s="33">
        <v>4</v>
      </c>
      <c r="D2" s="33">
        <v>8</v>
      </c>
      <c r="E2" s="33">
        <v>15</v>
      </c>
      <c r="F2" s="33"/>
      <c r="G2" s="33">
        <v>10</v>
      </c>
    </row>
    <row r="3" spans="1:8">
      <c r="A3" t="s">
        <v>62</v>
      </c>
      <c r="B3" t="s">
        <v>5</v>
      </c>
      <c r="C3" s="33">
        <v>2</v>
      </c>
      <c r="D3" s="33">
        <v>11</v>
      </c>
      <c r="E3" s="33">
        <v>6</v>
      </c>
      <c r="F3" s="33">
        <v>1</v>
      </c>
      <c r="G3" s="33">
        <v>5</v>
      </c>
    </row>
    <row r="4" spans="1:8">
      <c r="A4" t="s">
        <v>62</v>
      </c>
      <c r="B4" t="s">
        <v>63</v>
      </c>
      <c r="C4" s="33">
        <v>2</v>
      </c>
      <c r="D4" s="33">
        <v>12</v>
      </c>
      <c r="E4" s="33">
        <v>3</v>
      </c>
      <c r="F4" s="33"/>
      <c r="G4" s="33">
        <v>4</v>
      </c>
    </row>
    <row r="5" spans="1:8">
      <c r="A5" t="s">
        <v>64</v>
      </c>
      <c r="B5" t="s">
        <v>4</v>
      </c>
      <c r="C5" s="33">
        <v>10</v>
      </c>
      <c r="D5" s="33">
        <v>2</v>
      </c>
      <c r="E5" s="33">
        <v>6</v>
      </c>
      <c r="F5" s="33">
        <v>1</v>
      </c>
      <c r="G5" s="33">
        <v>4</v>
      </c>
    </row>
    <row r="6" spans="1:8">
      <c r="A6" t="s">
        <v>64</v>
      </c>
      <c r="B6" t="s">
        <v>5</v>
      </c>
      <c r="C6" s="33">
        <v>6</v>
      </c>
      <c r="D6" s="33">
        <v>5</v>
      </c>
      <c r="E6" s="33">
        <v>9</v>
      </c>
      <c r="F6" s="33">
        <v>1</v>
      </c>
      <c r="G6" s="33">
        <v>3</v>
      </c>
    </row>
    <row r="7" spans="1:8">
      <c r="A7" t="s">
        <v>64</v>
      </c>
      <c r="B7" t="s">
        <v>63</v>
      </c>
      <c r="C7" s="33"/>
      <c r="D7" s="33">
        <v>4</v>
      </c>
      <c r="E7" s="33"/>
      <c r="F7" s="33">
        <v>3</v>
      </c>
      <c r="G7" s="33"/>
    </row>
    <row r="8" spans="1:8">
      <c r="A8" t="s">
        <v>65</v>
      </c>
      <c r="B8" t="s">
        <v>4</v>
      </c>
      <c r="C8" s="33">
        <v>1</v>
      </c>
      <c r="D8" s="33">
        <v>6</v>
      </c>
      <c r="E8" s="33"/>
      <c r="F8" s="33"/>
      <c r="G8" s="33">
        <v>2</v>
      </c>
    </row>
    <row r="9" spans="1:8">
      <c r="A9" t="s">
        <v>65</v>
      </c>
      <c r="B9" t="s">
        <v>5</v>
      </c>
      <c r="C9" s="33">
        <v>3</v>
      </c>
      <c r="D9" s="33">
        <v>9</v>
      </c>
      <c r="E9" s="33">
        <v>8</v>
      </c>
      <c r="F9" s="33"/>
      <c r="G9" s="33">
        <v>1</v>
      </c>
    </row>
    <row r="10" spans="1:8">
      <c r="A10" t="s">
        <v>65</v>
      </c>
      <c r="B10" t="s">
        <v>63</v>
      </c>
      <c r="C10" s="33">
        <v>4</v>
      </c>
      <c r="D10" s="33">
        <v>7</v>
      </c>
      <c r="E10" s="33"/>
      <c r="F10" s="33"/>
      <c r="G10" s="33">
        <v>2</v>
      </c>
    </row>
    <row r="11" spans="1:8">
      <c r="A11" t="s">
        <v>66</v>
      </c>
      <c r="B11" t="s">
        <v>4</v>
      </c>
      <c r="C11" s="33">
        <v>2</v>
      </c>
      <c r="D11" s="33">
        <v>4</v>
      </c>
      <c r="E11" s="33">
        <v>2</v>
      </c>
      <c r="F11" s="33"/>
      <c r="G11" s="33">
        <v>4</v>
      </c>
    </row>
    <row r="12" spans="1:8">
      <c r="A12" t="s">
        <v>66</v>
      </c>
      <c r="B12" t="s">
        <v>5</v>
      </c>
      <c r="C12" s="33">
        <v>2</v>
      </c>
      <c r="D12" s="33">
        <v>7</v>
      </c>
      <c r="E12" s="33">
        <v>2</v>
      </c>
      <c r="F12" s="33"/>
      <c r="G12" s="33">
        <v>3</v>
      </c>
    </row>
    <row r="13" spans="1:8">
      <c r="A13" t="s">
        <v>66</v>
      </c>
      <c r="B13" t="s">
        <v>63</v>
      </c>
      <c r="C13" s="33">
        <v>3</v>
      </c>
      <c r="D13" s="33">
        <v>13</v>
      </c>
      <c r="E13" s="33"/>
      <c r="F13" s="33">
        <v>1</v>
      </c>
      <c r="G13" s="33">
        <v>1</v>
      </c>
    </row>
  </sheetData>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14"/>
  <sheetViews>
    <sheetView workbookViewId="0">
      <selection activeCell="H1" sqref="H1"/>
    </sheetView>
  </sheetViews>
  <sheetFormatPr defaultRowHeight="15"/>
  <sheetData>
    <row r="1" spans="1:8">
      <c r="A1" t="s">
        <v>41</v>
      </c>
      <c r="B1" t="s">
        <v>42</v>
      </c>
      <c r="C1" t="s">
        <v>43</v>
      </c>
      <c r="D1" t="s">
        <v>44</v>
      </c>
      <c r="E1" t="s">
        <v>45</v>
      </c>
      <c r="F1" t="s">
        <v>46</v>
      </c>
      <c r="G1" t="s">
        <v>47</v>
      </c>
      <c r="H1" t="s">
        <v>15</v>
      </c>
    </row>
    <row r="2" spans="1:8">
      <c r="A2" t="s">
        <v>62</v>
      </c>
      <c r="B2" t="s">
        <v>4</v>
      </c>
      <c r="C2" s="33">
        <v>316.4700927734375</v>
      </c>
      <c r="D2" s="33">
        <v>540.9276123046875</v>
      </c>
      <c r="E2" s="33">
        <v>911.90869140625</v>
      </c>
      <c r="F2" s="33">
        <v>122.52989959716797</v>
      </c>
      <c r="G2" s="33">
        <v>3495.255126953125</v>
      </c>
    </row>
    <row r="3" spans="1:8">
      <c r="A3" t="s">
        <v>62</v>
      </c>
      <c r="B3" t="s">
        <v>5</v>
      </c>
      <c r="C3" s="33">
        <v>84.046600341796875</v>
      </c>
      <c r="D3" s="33">
        <v>223.05810546875</v>
      </c>
      <c r="E3" s="33">
        <v>241.77874755859375</v>
      </c>
      <c r="F3" s="33">
        <v>64.301681518554688</v>
      </c>
      <c r="G3" s="33">
        <v>1145.3453369140625</v>
      </c>
    </row>
    <row r="4" spans="1:8">
      <c r="A4" t="s">
        <v>62</v>
      </c>
      <c r="B4" t="s">
        <v>63</v>
      </c>
      <c r="C4" s="33">
        <v>25.761434555053711</v>
      </c>
      <c r="D4" s="33">
        <v>49.261016845703125</v>
      </c>
      <c r="E4" s="33">
        <v>24.864290237426758</v>
      </c>
      <c r="F4" s="33">
        <v>16.304277420043945</v>
      </c>
      <c r="G4" s="33">
        <v>135.72990417480469</v>
      </c>
    </row>
    <row r="5" spans="1:8">
      <c r="A5" t="s">
        <v>64</v>
      </c>
      <c r="B5" t="s">
        <v>4</v>
      </c>
      <c r="C5" s="33">
        <v>121.029541015625</v>
      </c>
      <c r="D5" s="33">
        <v>90.61126708984375</v>
      </c>
      <c r="E5" s="33">
        <v>267.70791625976563</v>
      </c>
      <c r="F5" s="33">
        <v>298.87570190429688</v>
      </c>
      <c r="G5" s="33">
        <v>1073.16845703125</v>
      </c>
    </row>
    <row r="6" spans="1:8">
      <c r="A6" t="s">
        <v>64</v>
      </c>
      <c r="B6" t="s">
        <v>5</v>
      </c>
      <c r="C6" s="33">
        <v>28.148111343383789</v>
      </c>
      <c r="D6" s="33">
        <v>24.039241790771484</v>
      </c>
      <c r="E6" s="33">
        <v>67.787803649902344</v>
      </c>
      <c r="F6" s="33">
        <v>154.9129638671875</v>
      </c>
      <c r="G6" s="33">
        <v>175.54751586914063</v>
      </c>
    </row>
    <row r="7" spans="1:8">
      <c r="A7" t="s">
        <v>64</v>
      </c>
      <c r="B7" t="s">
        <v>63</v>
      </c>
      <c r="C7" s="33">
        <v>4.2856407165527344</v>
      </c>
      <c r="D7" s="33">
        <v>5</v>
      </c>
      <c r="E7" s="33">
        <v>2.1385431289672852</v>
      </c>
      <c r="F7" s="33">
        <v>50.141983032226563</v>
      </c>
      <c r="G7" s="33">
        <v>8.9378604888916016</v>
      </c>
    </row>
    <row r="8" spans="1:8">
      <c r="A8" t="s">
        <v>65</v>
      </c>
      <c r="B8" t="s">
        <v>4</v>
      </c>
      <c r="C8" s="33">
        <v>205.60321044921875</v>
      </c>
      <c r="D8" s="33">
        <v>250.53070068359375</v>
      </c>
      <c r="E8" s="33">
        <v>348.5235595703125</v>
      </c>
      <c r="F8" s="33">
        <v>98.595573425292969</v>
      </c>
      <c r="G8" s="33">
        <v>1317.951416015625</v>
      </c>
    </row>
    <row r="9" spans="1:8">
      <c r="A9" t="s">
        <v>65</v>
      </c>
      <c r="B9" t="s">
        <v>5</v>
      </c>
      <c r="C9" s="33">
        <v>66.52691650390625</v>
      </c>
      <c r="D9" s="33">
        <v>106.71874237060547</v>
      </c>
      <c r="E9" s="33">
        <v>95.089828491210938</v>
      </c>
      <c r="F9" s="33">
        <v>36.452346801757813</v>
      </c>
      <c r="G9" s="33">
        <v>292.20391845703125</v>
      </c>
    </row>
    <row r="10" spans="1:8">
      <c r="A10" t="s">
        <v>65</v>
      </c>
      <c r="B10" t="s">
        <v>63</v>
      </c>
      <c r="C10" s="33">
        <v>22.951496124267578</v>
      </c>
      <c r="D10" s="33">
        <v>20.066791534423828</v>
      </c>
      <c r="E10" s="33">
        <v>4.5095319747924805</v>
      </c>
      <c r="F10" s="33">
        <v>5</v>
      </c>
      <c r="G10" s="33">
        <v>20.95649528503418</v>
      </c>
    </row>
    <row r="11" spans="1:8">
      <c r="A11" t="s">
        <v>66</v>
      </c>
      <c r="B11" t="s">
        <v>4</v>
      </c>
      <c r="C11" s="33">
        <v>199.53334045410156</v>
      </c>
      <c r="D11" s="33">
        <v>202.93461608886719</v>
      </c>
      <c r="E11" s="33">
        <v>343.39080810546875</v>
      </c>
      <c r="F11" s="33">
        <v>168.18013000488281</v>
      </c>
      <c r="G11" s="33">
        <v>1323.1995849609375</v>
      </c>
    </row>
    <row r="12" spans="1:8">
      <c r="A12" t="s">
        <v>66</v>
      </c>
      <c r="B12" t="s">
        <v>5</v>
      </c>
      <c r="C12" s="33">
        <v>66.453628540039063</v>
      </c>
      <c r="D12" s="33">
        <v>87.732337951660156</v>
      </c>
      <c r="E12" s="33"/>
      <c r="F12" s="33">
        <v>44.331565856933594</v>
      </c>
      <c r="G12" s="33">
        <v>215.91091918945313</v>
      </c>
    </row>
    <row r="13" spans="1:8">
      <c r="A13" t="s">
        <v>66</v>
      </c>
      <c r="B13" t="s">
        <v>63</v>
      </c>
      <c r="C13" s="33">
        <v>17.295738220214844</v>
      </c>
      <c r="D13" s="33">
        <v>26.903703689575195</v>
      </c>
      <c r="E13" s="33"/>
      <c r="F13" s="33">
        <v>8.0484132766723633</v>
      </c>
      <c r="G13" s="33">
        <v>8.7444591522216797</v>
      </c>
    </row>
    <row r="14" spans="1:8">
      <c r="A14" t="s">
        <v>66</v>
      </c>
      <c r="B14" t="s">
        <v>67</v>
      </c>
      <c r="C14" s="33"/>
      <c r="D14" s="33"/>
      <c r="E14" s="33">
        <v>123.32823944091797</v>
      </c>
      <c r="F14" s="33"/>
      <c r="G14" s="33"/>
    </row>
  </sheetData>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14"/>
  <sheetViews>
    <sheetView workbookViewId="0">
      <selection activeCell="H1" sqref="H1"/>
    </sheetView>
  </sheetViews>
  <sheetFormatPr defaultRowHeight="15"/>
  <sheetData>
    <row r="1" spans="1:8">
      <c r="A1" t="s">
        <v>41</v>
      </c>
      <c r="B1" t="s">
        <v>42</v>
      </c>
      <c r="C1" t="s">
        <v>43</v>
      </c>
      <c r="D1" t="s">
        <v>44</v>
      </c>
      <c r="E1" t="s">
        <v>45</v>
      </c>
      <c r="F1" t="s">
        <v>46</v>
      </c>
      <c r="G1" t="s">
        <v>47</v>
      </c>
      <c r="H1" t="s">
        <v>15</v>
      </c>
    </row>
    <row r="2" spans="1:8">
      <c r="A2" t="s">
        <v>62</v>
      </c>
      <c r="B2" t="s">
        <v>4</v>
      </c>
      <c r="C2" s="33">
        <v>383.91796875</v>
      </c>
      <c r="D2" s="33">
        <v>648.11163330078125</v>
      </c>
      <c r="E2" s="33">
        <v>1150.3743896484375</v>
      </c>
      <c r="F2" s="33">
        <v>133.39859008789063</v>
      </c>
      <c r="G2" s="33">
        <v>4434.642578125</v>
      </c>
    </row>
    <row r="3" spans="1:8">
      <c r="A3" t="s">
        <v>62</v>
      </c>
      <c r="B3" t="s">
        <v>5</v>
      </c>
      <c r="C3" s="33">
        <v>97.048469543457031</v>
      </c>
      <c r="D3" s="33">
        <v>254.385009765625</v>
      </c>
      <c r="E3" s="33">
        <v>290.34878540039063</v>
      </c>
      <c r="F3" s="33">
        <v>66.633758544921875</v>
      </c>
      <c r="G3" s="33">
        <v>1383.1810302734375</v>
      </c>
    </row>
    <row r="4" spans="1:8">
      <c r="A4" t="s">
        <v>62</v>
      </c>
      <c r="B4" t="s">
        <v>63</v>
      </c>
      <c r="C4" s="33">
        <v>30.594884872436523</v>
      </c>
      <c r="D4" s="33">
        <v>57.781269073486328</v>
      </c>
      <c r="E4" s="33">
        <v>30.710592269897461</v>
      </c>
      <c r="F4" s="33">
        <v>17.377357482910156</v>
      </c>
      <c r="G4" s="33">
        <v>168.58866882324219</v>
      </c>
    </row>
    <row r="5" spans="1:8">
      <c r="A5" t="s">
        <v>64</v>
      </c>
      <c r="B5" t="s">
        <v>4</v>
      </c>
      <c r="C5" s="33">
        <v>133.40742492675781</v>
      </c>
      <c r="D5" s="33">
        <v>98.645164489746094</v>
      </c>
      <c r="E5" s="33">
        <v>306.890380859375</v>
      </c>
      <c r="F5" s="33">
        <v>295.65328979492188</v>
      </c>
      <c r="G5" s="33">
        <v>1237.173583984375</v>
      </c>
    </row>
    <row r="6" spans="1:8">
      <c r="A6" t="s">
        <v>64</v>
      </c>
      <c r="B6" t="s">
        <v>5</v>
      </c>
      <c r="C6" s="33">
        <v>30.084102630615234</v>
      </c>
      <c r="D6" s="33">
        <v>24.910198211669922</v>
      </c>
      <c r="E6" s="33">
        <v>73.966712951660156</v>
      </c>
      <c r="F6" s="33">
        <v>145.86215209960938</v>
      </c>
      <c r="G6" s="33">
        <v>192.62837219238281</v>
      </c>
    </row>
    <row r="7" spans="1:8">
      <c r="A7" t="s">
        <v>64</v>
      </c>
      <c r="B7" t="s">
        <v>63</v>
      </c>
      <c r="C7" s="33">
        <v>4.6246347427368164</v>
      </c>
      <c r="D7" s="33">
        <v>5</v>
      </c>
      <c r="E7" s="33">
        <v>2.4000098705291748</v>
      </c>
      <c r="F7" s="33">
        <v>48.558658599853516</v>
      </c>
      <c r="G7" s="33">
        <v>10.087169647216797</v>
      </c>
    </row>
    <row r="8" spans="1:8">
      <c r="A8" t="s">
        <v>65</v>
      </c>
      <c r="B8" t="s">
        <v>4</v>
      </c>
      <c r="C8" s="33">
        <v>253.62515258789063</v>
      </c>
      <c r="D8" s="33">
        <v>305.23077392578125</v>
      </c>
      <c r="E8" s="33">
        <v>447.12396240234375</v>
      </c>
      <c r="F8" s="33">
        <v>109.14988708496094</v>
      </c>
      <c r="G8" s="33">
        <v>1700.340576171875</v>
      </c>
    </row>
    <row r="9" spans="1:8">
      <c r="A9" t="s">
        <v>65</v>
      </c>
      <c r="B9" t="s">
        <v>5</v>
      </c>
      <c r="C9" s="33">
        <v>78.112869262695313</v>
      </c>
      <c r="D9" s="33">
        <v>123.75730133056641</v>
      </c>
      <c r="E9" s="33">
        <v>115.91339874267578</v>
      </c>
      <c r="F9" s="33">
        <v>38.410873413085938</v>
      </c>
      <c r="G9" s="33">
        <v>358.82720947265625</v>
      </c>
    </row>
    <row r="10" spans="1:8">
      <c r="A10" t="s">
        <v>65</v>
      </c>
      <c r="B10" t="s">
        <v>63</v>
      </c>
      <c r="C10" s="33">
        <v>27.077816009521484</v>
      </c>
      <c r="D10" s="33">
        <v>24.105850219726563</v>
      </c>
      <c r="E10" s="33">
        <v>5.663701057434082</v>
      </c>
      <c r="F10" s="33">
        <v>5</v>
      </c>
      <c r="G10" s="33">
        <v>26.202339172363281</v>
      </c>
    </row>
    <row r="11" spans="1:8">
      <c r="A11" t="s">
        <v>66</v>
      </c>
      <c r="B11" t="s">
        <v>4</v>
      </c>
      <c r="C11" s="33">
        <v>265.984619140625</v>
      </c>
      <c r="D11" s="33">
        <v>267.17889404296875</v>
      </c>
      <c r="E11" s="33">
        <v>476.0615234375</v>
      </c>
      <c r="F11" s="33">
        <v>201.1959228515625</v>
      </c>
      <c r="G11" s="33">
        <v>1844.7625732421875</v>
      </c>
    </row>
    <row r="12" spans="1:8">
      <c r="A12" t="s">
        <v>66</v>
      </c>
      <c r="B12" t="s">
        <v>5</v>
      </c>
      <c r="C12" s="33">
        <v>84.318435668945313</v>
      </c>
      <c r="D12" s="33">
        <v>109.94322204589844</v>
      </c>
      <c r="E12" s="33"/>
      <c r="F12" s="33">
        <v>50.480113983154297</v>
      </c>
      <c r="G12" s="33">
        <v>286.5184326171875</v>
      </c>
    </row>
    <row r="13" spans="1:8">
      <c r="A13" t="s">
        <v>66</v>
      </c>
      <c r="B13" t="s">
        <v>63</v>
      </c>
      <c r="C13" s="33">
        <v>22.571123123168945</v>
      </c>
      <c r="D13" s="33">
        <v>34.4193115234375</v>
      </c>
      <c r="E13" s="33"/>
      <c r="F13" s="33">
        <v>9.4260091781616211</v>
      </c>
      <c r="G13" s="33">
        <v>11.934965133666992</v>
      </c>
    </row>
    <row r="14" spans="1:8">
      <c r="A14" t="s">
        <v>66</v>
      </c>
      <c r="B14" t="s">
        <v>67</v>
      </c>
      <c r="C14" s="33"/>
      <c r="D14" s="33"/>
      <c r="E14" s="33">
        <v>153.86518859863281</v>
      </c>
      <c r="F14" s="33"/>
      <c r="G14" s="33"/>
    </row>
  </sheetData>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14"/>
  <sheetViews>
    <sheetView workbookViewId="0">
      <selection activeCell="H1" sqref="H1"/>
    </sheetView>
  </sheetViews>
  <sheetFormatPr defaultRowHeight="15"/>
  <sheetData>
    <row r="1" spans="1:8">
      <c r="A1" t="s">
        <v>41</v>
      </c>
      <c r="B1" t="s">
        <v>42</v>
      </c>
      <c r="C1" t="s">
        <v>43</v>
      </c>
      <c r="D1" t="s">
        <v>44</v>
      </c>
      <c r="E1" t="s">
        <v>45</v>
      </c>
      <c r="F1" t="s">
        <v>46</v>
      </c>
      <c r="G1" t="s">
        <v>47</v>
      </c>
      <c r="H1" t="s">
        <v>15</v>
      </c>
    </row>
    <row r="2" spans="1:8">
      <c r="A2" t="s">
        <v>62</v>
      </c>
      <c r="B2" t="s">
        <v>4</v>
      </c>
      <c r="C2" s="33">
        <v>954.815185546875</v>
      </c>
      <c r="D2" s="33">
        <v>2202.24560546875</v>
      </c>
      <c r="E2" s="33">
        <v>4943.65966796875</v>
      </c>
      <c r="F2" s="33">
        <v>382.359130859375</v>
      </c>
      <c r="G2" s="33">
        <v>15256.6796875</v>
      </c>
    </row>
    <row r="3" spans="1:8">
      <c r="A3" t="s">
        <v>62</v>
      </c>
      <c r="B3" t="s">
        <v>5</v>
      </c>
      <c r="C3" s="33">
        <v>206.02973937988281</v>
      </c>
      <c r="D3" s="33">
        <v>737.849365234375</v>
      </c>
      <c r="E3" s="33">
        <v>1065.3004150390625</v>
      </c>
      <c r="F3" s="33">
        <v>163.03274536132813</v>
      </c>
      <c r="G3" s="33">
        <v>4062.007080078125</v>
      </c>
    </row>
    <row r="4" spans="1:8">
      <c r="A4" t="s">
        <v>62</v>
      </c>
      <c r="B4" t="s">
        <v>63</v>
      </c>
      <c r="C4" s="33">
        <v>55.981426239013672</v>
      </c>
      <c r="D4" s="33">
        <v>144.44989013671875</v>
      </c>
      <c r="E4" s="33">
        <v>97.116767883300781</v>
      </c>
      <c r="F4" s="33">
        <v>36.645294189453125</v>
      </c>
      <c r="G4" s="33">
        <v>426.720947265625</v>
      </c>
    </row>
    <row r="5" spans="1:8">
      <c r="A5" t="s">
        <v>64</v>
      </c>
      <c r="B5" t="s">
        <v>4</v>
      </c>
      <c r="C5" s="33">
        <v>346.63290405273438</v>
      </c>
      <c r="D5" s="33">
        <v>350.18743896484375</v>
      </c>
      <c r="E5" s="33">
        <v>1378.1097412109375</v>
      </c>
      <c r="F5" s="33">
        <v>885.34344482421875</v>
      </c>
      <c r="G5" s="33">
        <v>4446.73095703125</v>
      </c>
    </row>
    <row r="6" spans="1:8">
      <c r="A6" t="s">
        <v>64</v>
      </c>
      <c r="B6" t="s">
        <v>5</v>
      </c>
      <c r="C6" s="33">
        <v>62.114631652832031</v>
      </c>
      <c r="D6" s="33">
        <v>75.485267639160156</v>
      </c>
      <c r="E6" s="33">
        <v>283.52883911132813</v>
      </c>
      <c r="F6" s="33">
        <v>372.84817504882813</v>
      </c>
      <c r="G6" s="33">
        <v>591.00445556640625</v>
      </c>
    </row>
    <row r="7" spans="1:8">
      <c r="A7" t="s">
        <v>64</v>
      </c>
      <c r="B7" t="s">
        <v>63</v>
      </c>
      <c r="C7" s="33">
        <v>8.8405933380126953</v>
      </c>
      <c r="D7" s="33">
        <v>7.9163351058959961</v>
      </c>
      <c r="E7" s="33">
        <v>7.9291725158691406</v>
      </c>
      <c r="F7" s="33">
        <v>106.98182678222656</v>
      </c>
      <c r="G7" s="33">
        <v>26.674346923828125</v>
      </c>
    </row>
    <row r="8" spans="1:8">
      <c r="A8" t="s">
        <v>65</v>
      </c>
      <c r="B8" t="s">
        <v>4</v>
      </c>
      <c r="C8" s="33">
        <v>909.51226806640625</v>
      </c>
      <c r="D8" s="33">
        <v>1495.476318359375</v>
      </c>
      <c r="E8" s="33">
        <v>2771.11767578125</v>
      </c>
      <c r="F8" s="33">
        <v>451.10626220703125</v>
      </c>
      <c r="G8" s="33">
        <v>8434.7578125</v>
      </c>
    </row>
    <row r="9" spans="1:8">
      <c r="A9" t="s">
        <v>65</v>
      </c>
      <c r="B9" t="s">
        <v>5</v>
      </c>
      <c r="C9" s="33">
        <v>239.11079406738281</v>
      </c>
      <c r="D9" s="33">
        <v>517.5858154296875</v>
      </c>
      <c r="E9" s="33">
        <v>609.14959716796875</v>
      </c>
      <c r="F9" s="33">
        <v>135.50959777832031</v>
      </c>
      <c r="G9" s="33">
        <v>1519.435791015625</v>
      </c>
    </row>
    <row r="10" spans="1:8">
      <c r="A10" t="s">
        <v>65</v>
      </c>
      <c r="B10" t="s">
        <v>63</v>
      </c>
      <c r="C10" s="33">
        <v>69.89202880859375</v>
      </c>
      <c r="D10" s="33">
        <v>86.274772644042969</v>
      </c>
      <c r="E10" s="33">
        <v>25.825077056884766</v>
      </c>
      <c r="F10" s="33">
        <v>11.912363052368164</v>
      </c>
      <c r="G10" s="33">
        <v>93.065399169921875</v>
      </c>
    </row>
    <row r="11" spans="1:8">
      <c r="A11" t="s">
        <v>66</v>
      </c>
      <c r="B11" t="s">
        <v>4</v>
      </c>
      <c r="C11" s="33">
        <v>696.49908447265625</v>
      </c>
      <c r="D11" s="33">
        <v>955.875244140625</v>
      </c>
      <c r="E11" s="33">
        <v>2154.45751953125</v>
      </c>
      <c r="F11" s="33">
        <v>607.1871337890625</v>
      </c>
      <c r="G11" s="33">
        <v>6682.28515625</v>
      </c>
    </row>
    <row r="12" spans="1:8">
      <c r="A12" t="s">
        <v>66</v>
      </c>
      <c r="B12" t="s">
        <v>5</v>
      </c>
      <c r="C12" s="33">
        <v>188.4720458984375</v>
      </c>
      <c r="D12" s="33">
        <v>335.7591552734375</v>
      </c>
      <c r="E12" s="33"/>
      <c r="F12" s="33">
        <v>130.0421142578125</v>
      </c>
      <c r="G12" s="33">
        <v>885.92584228515625</v>
      </c>
    </row>
    <row r="13" spans="1:8">
      <c r="A13" t="s">
        <v>66</v>
      </c>
      <c r="B13" t="s">
        <v>63</v>
      </c>
      <c r="C13" s="33">
        <v>43.484199523925781</v>
      </c>
      <c r="D13" s="33">
        <v>90.597343444824219</v>
      </c>
      <c r="E13" s="33"/>
      <c r="F13" s="33">
        <v>20.928855895996094</v>
      </c>
      <c r="G13" s="33">
        <v>31.806795120239258</v>
      </c>
    </row>
    <row r="14" spans="1:8">
      <c r="A14" t="s">
        <v>66</v>
      </c>
      <c r="B14" t="s">
        <v>67</v>
      </c>
      <c r="C14" s="33"/>
      <c r="D14" s="33"/>
      <c r="E14" s="33">
        <v>540.55218505859375</v>
      </c>
      <c r="F14" s="33"/>
      <c r="G14" s="33"/>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Table 1 Universe</vt:lpstr>
      <vt:lpstr>Table 2 Frame</vt:lpstr>
      <vt:lpstr>Table 3 Original Survey Design</vt:lpstr>
      <vt:lpstr>Table 4 Response Outcomes</vt:lpstr>
      <vt:lpstr>Table 5 Survey Yield Rates</vt:lpstr>
      <vt:lpstr>Table 6 Achieved Total Sample </vt:lpstr>
      <vt:lpstr>Table 7 Achieved Panel Sample</vt:lpstr>
      <vt:lpstr>Table 8 Weak Universe Estimates</vt:lpstr>
      <vt:lpstr>Table 9 Median Universe Est</vt:lpstr>
      <vt:lpstr>Table 10 Strict Universe Est</vt:lpstr>
      <vt:lpstr>Table 11 Item Response Rates</vt:lpstr>
      <vt:lpstr>item response</vt:lpstr>
      <vt:lpstr>universe</vt:lpstr>
      <vt:lpstr>frame fresh and panel</vt:lpstr>
      <vt:lpstr>original survey design</vt:lpstr>
      <vt:lpstr>yield calculation</vt:lpstr>
      <vt:lpstr>achieved fresh and panel</vt:lpstr>
      <vt:lpstr>achieved panel</vt:lpstr>
      <vt:lpstr>universe_strict</vt:lpstr>
      <vt:lpstr>universe_median</vt:lpstr>
      <vt:lpstr>universe_weak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Altug Yildiz</cp:lastModifiedBy>
  <dcterms:created xsi:type="dcterms:W3CDTF">2017-10-24T16:55:12Z</dcterms:created>
  <dcterms:modified xsi:type="dcterms:W3CDTF">2024-02-22T22:21:24Z</dcterms:modified>
</cp:coreProperties>
</file>