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theme+xml" PartName="/xl/theme/theme1.xml"/>
  <Override ContentType="application/vnd.openxmlformats-officedocument.spreadsheetml.styles+xml" PartName="/xl/styles.xml"/>
  <Override ContentType="application/vnd.openxmlformats-officedocument.spreadsheetml.sharedStrings+xml" PartName="/xl/sharedStrings.xml"/>
  <Override ContentType="application/vnd.openxmlformats-package.core-properties+xml" PartName="/docProps/core.xml"/>
  <Override ContentType="application/vnd.openxmlformats-officedocument.extended-properties+xml" PartName="/docProps/app.xml"/>
</Types>
</file>

<file path=_rels/.rels><?xml version="1.0" encoding="UTF-8"?><Relationships xmlns="http://schemas.openxmlformats.org/package/2006/relationships"><Relationship Target="docProps/app.xml" Type="http://schemas.openxmlformats.org/officeDocument/2006/relationships/extended-properties" Id="rId3"/><Relationship Target="docProps/core.xml" Type="http://schemas.openxmlformats.org/package/2006/relationships/metadata/core-properties" Id="rId2"/><Relationship Target="xl/workbook.xml" Type="http://schemas.openxmlformats.org/officeDocument/2006/relationships/officeDocument" Id="rId1"/></Relationships>
</file>

<file path=xl/workbook.xml><?xml version="1.0" encoding="utf-8"?>
<workbook xmlns:r="http://schemas.openxmlformats.org/officeDocument/2006/relationships" xmlns="http://schemas.openxmlformats.org/spreadsheetml/2006/main"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O:\FPDEA\Surveys\2023 Enterprise Surveys\Montenegro\_Implementation Report\"/>
    </mc:Choice>
  </mc:AlternateContent>
  <xr:revisionPtr revIDLastSave="0" documentId="13_ncr:1_{A864FE02-9007-42C6-BF6E-091A3CD3814E}" xr6:coauthVersionLast="47" xr6:coauthVersionMax="47" xr10:uidLastSave="{00000000-0000-0000-0000-000000000000}"/>
  <bookViews>
    <workbookView xWindow="-120" yWindow="-16320" windowWidth="29040" windowHeight="15840"/>
  </bookViews>
  <sheets>
    <sheet name="Table 1 Universe" sheetId="25" r:id="rId1"/>
    <sheet name="Table 2A PBS Frame" sheetId="34" r:id="rId2"/>
    <sheet name="Table 2B Frame" sheetId="14" r:id="rId3"/>
    <sheet name="Table 2C Fresh Frame" sheetId="35" r:id="rId4"/>
    <sheet name="Table 2D Panel Frame" sheetId="36" r:id="rId5"/>
    <sheet name="Table 3 Original Survey Design" sheetId="32" r:id="rId6"/>
    <sheet name="Table 4 Response Outcomes" sheetId="28" r:id="rId7"/>
    <sheet name="Table 5 Survey Yield Rates" sheetId="27" r:id="rId8"/>
    <sheet name="Table 6 Achieved Total Sample " sheetId="17" r:id="rId9"/>
    <sheet name="Table 7 Achieved Panel Sample" sheetId="16" r:id="rId10"/>
    <sheet name="Table 8 Weak Universe Estimates" sheetId="20" r:id="rId11"/>
    <sheet name="Table 9 Median Universe Est" sheetId="19" r:id="rId12"/>
    <sheet name="Table 10 Strict Universe Est" sheetId="18" r:id="rId13"/>
    <sheet name="Table 11 Item Response Rates" sheetId="29" r:id="rId14"/>
    <sheet name="universe" sheetId="24" r:id="rId15"/>
    <sheet name="frame fresh and panel" sheetId="3" r:id="rId16"/>
    <sheet name="original survey design" sheetId="33" r:id="rId17"/>
    <sheet name="yield calculation" sheetId="26" r:id="rId18"/>
    <sheet name="achieved fresh and panel" sheetId="1" r:id="rId19"/>
    <sheet name="achieved panel" sheetId="2" r:id="rId20"/>
    <sheet name="universe_strict" sheetId="21" r:id="rId21"/>
    <sheet name="universe_median" sheetId="22" r:id="rId22"/>
    <sheet name="universe_weak" sheetId="23" r:id="rId23"/>
    <sheet name="item response" sheetId="30" r:id="rId24"/>
  </sheets>
  <definedNames>
    <definedName name="_xlnm._FilterDatabase" localSheetId="23" hidden="true">'item response'!$A$1:$G$22</definedName>
    <definedName name="_xlnm._FilterDatabase" localSheetId="8" hidden="true">'Table 6 Achieved Total Sample '!$A$1:$E$11</definedName>
    <definedName name="_xlnm._FilterDatabase" localSheetId="9" hidden="true">'Table 7 Achieved Panel Sample'!$A$1:$E$11</definedName>
    <definedName name="solver_ntri" hidden="true">1000</definedName>
    <definedName name="solver_rsmp" hidden="true">2</definedName>
    <definedName name="solver_seed" hidden="true">0</definedName>
  </definedNames>
  <calcPr calcId="191029" fullCalcOnLoad="true"/>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<sst xmlns="http://schemas.openxmlformats.org/spreadsheetml/2006/main" count="641" uniqueCount="432">
  <si>
    <t>Screening phase</t>
  </si>
  <si>
    <t>Eligibles</t>
  </si>
  <si>
    <t>Ineligible + out of target</t>
  </si>
  <si>
    <t>Stratification</t>
  </si>
  <si>
    <t>Small (5-19)</t>
  </si>
  <si>
    <t>Medium (20-99)</t>
  </si>
  <si>
    <t/>
  </si>
  <si>
    <t>Region</t>
  </si>
  <si>
    <t>Sector</t>
  </si>
  <si>
    <t>Size</t>
  </si>
  <si>
    <t>Fresh</t>
  </si>
  <si>
    <t>Panel</t>
  </si>
  <si>
    <t>Yield</t>
  </si>
  <si>
    <t>_Grand_Total</t>
  </si>
  <si>
    <t>Overall</t>
  </si>
  <si>
    <t>Survey response rate</t>
  </si>
  <si>
    <t>Frame quality</t>
  </si>
  <si>
    <t>Totals</t>
  </si>
  <si>
    <t>Complete interviews</t>
  </si>
  <si>
    <t>Rates relative to total contacted</t>
  </si>
  <si>
    <t>Contacts available in frame</t>
  </si>
  <si>
    <t>Screener refusals</t>
  </si>
  <si>
    <t>Unobtainables</t>
  </si>
  <si>
    <t>Interview refusals</t>
  </si>
  <si>
    <t>Interview phase</t>
  </si>
  <si>
    <t>(only if eligible)</t>
  </si>
  <si>
    <t>Issued</t>
  </si>
  <si>
    <t>Contacted</t>
  </si>
  <si>
    <t>Assumed eligibles</t>
  </si>
  <si>
    <t>Notes: the rates are calculated as defined in Section III.4</t>
  </si>
  <si>
    <t>d2</t>
  </si>
  <si>
    <t>l1</t>
  </si>
  <si>
    <t>n2a</t>
  </si>
  <si>
    <t>all TFP variables</t>
  </si>
  <si>
    <t>Large (100+)</t>
  </si>
  <si>
    <t>Screener/Interview</t>
  </si>
  <si>
    <t xml:space="preserve">Notes: the rates are calculated as follows. The number of responses with informative content  in the respective variable (or combination of variables in the case of TFP) is divided by the same number plus the number of responses that are "don't know" (code -9) or refusal (code -8). </t>
  </si>
  <si>
    <r>
      <t xml:space="preserve">Source: </t>
    </r>
    <r>
      <rPr>
        <i/>
        <sz val="9"/>
        <rFont val="Times New Roman"/>
        <family val="1"/>
      </rPr>
      <t>Manufacturing: CMI Pakistan (census of manufacturing industries), EOBI (Employees' Old-Age Benefits Institution), and SHMI (Small and Household Manufacturing Industries) universe tables. Services: frames by Sidat Hyder, and EOBI universe tables.</t>
    </r>
  </si>
  <si>
    <r>
      <t xml:space="preserve">Source: </t>
    </r>
    <r>
      <rPr>
        <i/>
        <sz val="9"/>
        <rFont val="Times New Roman"/>
        <family val="1"/>
      </rPr>
      <t>Manufacturing: CMI Pakistan (census of manufacturing industries), EOBI (Employees' Old-Age Benefits Institution). Services: frames by Sidat Hyder.</t>
    </r>
  </si>
  <si>
    <t>Khyber-Pakhtunkhwa</t>
  </si>
  <si>
    <t>Balochistan</t>
  </si>
  <si>
    <t>Islamabad</t>
  </si>
  <si>
    <t>Medium (20-99)</t>
  </si>
  <si>
    <t>Large (100 or more)</t>
  </si>
  <si>
    <t>Medium and Large (20 or more)</t>
  </si>
  <si>
    <t>Small (5-19)</t>
  </si>
  <si>
    <t>Medium (20-99)</t>
  </si>
  <si>
    <t>Large (100 or more)</t>
  </si>
  <si>
    <t>Medium and Large (20 or more)</t>
  </si>
  <si>
    <t>Small and Medium (5-99)</t>
  </si>
  <si>
    <t>Small (5-19)</t>
  </si>
  <si>
    <t>Medium (20-99)</t>
  </si>
  <si>
    <t>Large (100 or more)</t>
  </si>
  <si>
    <t>Medium and Large (20 or more)</t>
  </si>
  <si>
    <t>_Garments</t>
  </si>
  <si>
    <t>_Chemicals_and_Chemical_Products</t>
  </si>
  <si>
    <t>_Non_Metallic_Mineral_Products</t>
  </si>
  <si>
    <t>_Motor_Vehicles_and_Tpt_Equip</t>
  </si>
  <si>
    <t>_Other_Manufacturing</t>
  </si>
  <si>
    <t>_Retail</t>
  </si>
  <si>
    <t>_Accomodation</t>
  </si>
  <si>
    <t>_Other_Services</t>
  </si>
  <si>
    <t>_Garment_and_Textiles</t>
  </si>
  <si>
    <t>_Other_Mfg_and_Motor_Vehicles</t>
  </si>
  <si>
    <t>Pakistan 2022</t>
  </si>
  <si>
    <t>Region</t>
  </si>
  <si>
    <t>Sector</t>
  </si>
  <si>
    <t>Pakistan 2022</t>
  </si>
  <si>
    <t>Islamabad</t>
  </si>
  <si>
    <t>Accomodation</t>
  </si>
  <si>
    <t>Chemicals &amp; Chemical Products</t>
  </si>
  <si>
    <t>Food</t>
  </si>
  <si>
    <t>Garments</t>
  </si>
  <si>
    <t>Motor Vehicles &amp; Transport Equip.</t>
  </si>
  <si>
    <t>Non-Metallic Mineral Products</t>
  </si>
  <si>
    <t>Other Manufacturing</t>
  </si>
  <si>
    <t>Other Services</t>
  </si>
  <si>
    <t>Retail</t>
  </si>
  <si>
    <t>Textiles</t>
  </si>
  <si>
    <t>Pakistan 2022</t>
  </si>
  <si>
    <t>North Region</t>
  </si>
  <si>
    <t>Central Region</t>
  </si>
  <si>
    <t>Coastal Region</t>
  </si>
  <si>
    <t>_Manufacturing</t>
  </si>
  <si>
    <t>_Services</t>
  </si>
  <si>
    <t>Montenegro 2023</t>
  </si>
  <si>
    <t>Manufacturing</t>
  </si>
  <si>
    <t>Services</t>
  </si>
  <si>
    <t>stratificationregionname</t>
  </si>
  <si>
    <t>North Region</t>
  </si>
  <si>
    <t>Central Region</t>
  </si>
  <si>
    <t>Coastal Region</t>
  </si>
  <si>
    <t>stratificationsizename</t>
  </si>
  <si>
    <t>Small (5-19)</t>
  </si>
  <si>
    <t>Medium (20-99)</t>
  </si>
  <si>
    <t>Large (100 or more)</t>
  </si>
  <si>
    <t>Small (5-19)</t>
  </si>
  <si>
    <t>Medium (20-99)</t>
  </si>
  <si>
    <t>Large (100 or more)</t>
  </si>
  <si>
    <t>Small (5-19)</t>
  </si>
  <si>
    <t>Medium (20-99)</t>
  </si>
  <si>
    <t>Large (100 or more)</t>
  </si>
  <si>
    <t>_Manufacturing</t>
  </si>
  <si>
    <t>_Services</t>
  </si>
  <si>
    <t>stratificationregionname</t>
  </si>
  <si>
    <t>North Region</t>
  </si>
  <si>
    <t>Central Region</t>
  </si>
  <si>
    <t>Coastal Region</t>
  </si>
  <si>
    <t>stratificationsizename</t>
  </si>
  <si>
    <t>Small (5-19)</t>
  </si>
  <si>
    <t>Medium (20-99)</t>
  </si>
  <si>
    <t>Large (100 or more)</t>
  </si>
  <si>
    <t>Small (5-19)</t>
  </si>
  <si>
    <t>Medium (20-99)</t>
  </si>
  <si>
    <t>Large (100 or more)</t>
  </si>
  <si>
    <t>Small (5-19)</t>
  </si>
  <si>
    <t>Medium (20-99)</t>
  </si>
  <si>
    <t>Large (100 or more)</t>
  </si>
  <si>
    <t>_Manufacturing</t>
  </si>
  <si>
    <t>_Services</t>
  </si>
  <si>
    <t>stratificationregionname</t>
  </si>
  <si>
    <t>North Region</t>
  </si>
  <si>
    <t>Central Region</t>
  </si>
  <si>
    <t>Coastal Region</t>
  </si>
  <si>
    <t>stratificationsizename</t>
  </si>
  <si>
    <t>Small (5-19)</t>
  </si>
  <si>
    <t>Medium (20-99)</t>
  </si>
  <si>
    <t>Large (100 or more)</t>
  </si>
  <si>
    <t>Small (5-19)</t>
  </si>
  <si>
    <t>Medium (20-99)</t>
  </si>
  <si>
    <t>Large (100 or more)</t>
  </si>
  <si>
    <t>Small (5-19)</t>
  </si>
  <si>
    <t>Medium (20-99)</t>
  </si>
  <si>
    <t>Large (100 or more)</t>
  </si>
  <si>
    <t>_Manufacturing</t>
  </si>
  <si>
    <t>_Services</t>
  </si>
  <si>
    <t>stratificationregionname</t>
  </si>
  <si>
    <t>North Region</t>
  </si>
  <si>
    <t>Central Region</t>
  </si>
  <si>
    <t>Coastal Region</t>
  </si>
  <si>
    <t>stratificationsizename</t>
  </si>
  <si>
    <t>Small (5-19)</t>
  </si>
  <si>
    <t>Medium (20-99)</t>
  </si>
  <si>
    <t>Large (100 or more)</t>
  </si>
  <si>
    <t>Small (5-19)</t>
  </si>
  <si>
    <t>Medium (20-99)</t>
  </si>
  <si>
    <t>Large (100 or more)</t>
  </si>
  <si>
    <t>Small (5-19)</t>
  </si>
  <si>
    <t>Medium (20-99)</t>
  </si>
  <si>
    <t>Large (100 or more)</t>
  </si>
  <si>
    <t>_Manufacturing</t>
  </si>
  <si>
    <t>_Services</t>
  </si>
  <si>
    <t>stratificationregionname</t>
  </si>
  <si>
    <t>North Region</t>
  </si>
  <si>
    <t>Central Region</t>
  </si>
  <si>
    <t>Coastal Region</t>
  </si>
  <si>
    <t>stratificationsizename</t>
  </si>
  <si>
    <t>Small (5-19)</t>
  </si>
  <si>
    <t>Medium (20-99)</t>
  </si>
  <si>
    <t>Large (100 or more)</t>
  </si>
  <si>
    <t>Small (5-19)</t>
  </si>
  <si>
    <t>Medium (20-99)</t>
  </si>
  <si>
    <t>Large (100 or more)</t>
  </si>
  <si>
    <t>Small (5-19)</t>
  </si>
  <si>
    <t>Medium (20-99)</t>
  </si>
  <si>
    <t>Large (100 or more)</t>
  </si>
  <si>
    <t>_Manufacturing</t>
  </si>
  <si>
    <t>_Services</t>
  </si>
  <si>
    <t>stratificationregionname</t>
  </si>
  <si>
    <t>North Region</t>
  </si>
  <si>
    <t>Central Region</t>
  </si>
  <si>
    <t>Coastal Region</t>
  </si>
  <si>
    <t>stratificationsizename</t>
  </si>
  <si>
    <t>Small (5-19)</t>
  </si>
  <si>
    <t>Medium (20-99)</t>
  </si>
  <si>
    <t>Large (100 or more)</t>
  </si>
  <si>
    <t>Small (5-19)</t>
  </si>
  <si>
    <t>Medium (20-99)</t>
  </si>
  <si>
    <t>Large (100 or more)</t>
  </si>
  <si>
    <t>Small (5-19)</t>
  </si>
  <si>
    <t>Medium (20-99)</t>
  </si>
  <si>
    <t>Large (100 or more)</t>
  </si>
  <si>
    <t>_Manufacturing</t>
  </si>
  <si>
    <t>_Services</t>
  </si>
  <si>
    <t>_Manufacturing</t>
  </si>
  <si>
    <t>Central Region</t>
  </si>
  <si>
    <t>Coastal Region</t>
  </si>
  <si>
    <t>Northern Region</t>
  </si>
  <si>
    <t>stratificationsizename</t>
  </si>
  <si>
    <t>Small (5-19)</t>
  </si>
  <si>
    <t>Medium (20-99)</t>
  </si>
  <si>
    <t>Large (100-199)</t>
  </si>
  <si>
    <t>Small (5-19)</t>
  </si>
  <si>
    <t>Medium (20-99)</t>
  </si>
  <si>
    <t>Large (100-199)</t>
  </si>
  <si>
    <t>Small (5-19)</t>
  </si>
  <si>
    <t>Medium (20-99)</t>
  </si>
  <si>
    <t>Large (100-199)</t>
  </si>
  <si>
    <t>stratificationregionname</t>
  </si>
  <si>
    <t>Central Region</t>
  </si>
  <si>
    <t>Coastal Region</t>
  </si>
  <si>
    <t>Northern Region</t>
  </si>
  <si>
    <t>stratificationsizename</t>
  </si>
  <si>
    <t>Small (5-19)</t>
  </si>
  <si>
    <t>Medium (20-99)</t>
  </si>
  <si>
    <t>Large (100-199)</t>
  </si>
  <si>
    <t>Small (5-19)</t>
  </si>
  <si>
    <t>Medium (20-99)</t>
  </si>
  <si>
    <t>Large (100-199)</t>
  </si>
  <si>
    <t>Small (5-19)</t>
  </si>
  <si>
    <t>Medium (20-99)</t>
  </si>
  <si>
    <t>Large (100-199)</t>
  </si>
  <si>
    <t>_Manufacturing</t>
  </si>
  <si>
    <t>_Services</t>
  </si>
  <si>
    <t>Survey</t>
  </si>
  <si>
    <t>Montenegro 2023</t>
  </si>
  <si>
    <t>Cell</t>
  </si>
  <si>
    <t>Fresh/Panel</t>
  </si>
  <si>
    <t>Size</t>
  </si>
  <si>
    <t>Region</t>
  </si>
  <si>
    <t>Sector</t>
  </si>
  <si>
    <t>Montenegro 2023</t>
  </si>
  <si>
    <t>Name</t>
  </si>
  <si>
    <t>Fresh</t>
  </si>
  <si>
    <t>Panel</t>
  </si>
  <si>
    <t>Small (5-19)</t>
  </si>
  <si>
    <t>Medium (20-99)</t>
  </si>
  <si>
    <t>Large (100+)</t>
  </si>
  <si>
    <t>North Region</t>
  </si>
  <si>
    <t>Central Region</t>
  </si>
  <si>
    <t>Coastal Region</t>
  </si>
  <si>
    <t>Manufacturing</t>
  </si>
  <si>
    <t>Services</t>
  </si>
  <si>
    <t>Montenegro 2023</t>
  </si>
  <si>
    <t>Yield</t>
  </si>
  <si>
    <t>Survey_response_rate</t>
  </si>
  <si>
    <t>Frame_quality</t>
  </si>
  <si>
    <t>Survey</t>
  </si>
  <si>
    <t>Montenegro 2023</t>
  </si>
  <si>
    <t>Cell</t>
  </si>
  <si>
    <t>Fresh/Panel</t>
  </si>
  <si>
    <t>Size</t>
  </si>
  <si>
    <t>Region</t>
  </si>
  <si>
    <t>Sector</t>
  </si>
  <si>
    <t>Montenegro 2023</t>
  </si>
  <si>
    <t>Name</t>
  </si>
  <si>
    <t>Fresh</t>
  </si>
  <si>
    <t>Panel</t>
  </si>
  <si>
    <t>Small (5-19)</t>
  </si>
  <si>
    <t>Medium (20-99)</t>
  </si>
  <si>
    <t>Large (100+)</t>
  </si>
  <si>
    <t>Entire Country</t>
  </si>
  <si>
    <t>Manufacturing</t>
  </si>
  <si>
    <t>Services</t>
  </si>
  <si>
    <t>Montenegro 2023</t>
  </si>
  <si>
    <t>rr_d2</t>
  </si>
  <si>
    <t>rr_l1</t>
  </si>
  <si>
    <t>rr_n2a</t>
  </si>
  <si>
    <t>rr_TFP</t>
  </si>
  <si>
    <t>stratificationregionname</t>
  </si>
  <si>
    <t>North Region</t>
  </si>
  <si>
    <t>Central Region</t>
  </si>
  <si>
    <t>Coastal Region</t>
  </si>
  <si>
    <t>stratificationsizename</t>
  </si>
  <si>
    <t>Small (5-19)</t>
  </si>
  <si>
    <t>Medium (20-99)</t>
  </si>
  <si>
    <t>Large (100 or more)</t>
  </si>
  <si>
    <t>Small (5-19)</t>
  </si>
  <si>
    <t>Medium (20-99)</t>
  </si>
  <si>
    <t>Large (100 or more)</t>
  </si>
  <si>
    <t>Small (5-19)</t>
  </si>
  <si>
    <t>Medium (20-99)</t>
  </si>
  <si>
    <t>Large (100 or more)</t>
  </si>
  <si>
    <t>_Manufacturing</t>
  </si>
  <si>
    <t>_Services</t>
  </si>
  <si>
    <t>stratificationregionname</t>
  </si>
  <si>
    <t>North Region</t>
  </si>
  <si>
    <t>Central Region</t>
  </si>
  <si>
    <t>Coastal Region</t>
  </si>
  <si>
    <t>stratificationsizename</t>
  </si>
  <si>
    <t>Small (5-19)</t>
  </si>
  <si>
    <t>Medium (20-99)</t>
  </si>
  <si>
    <t>Large (100 or more)</t>
  </si>
  <si>
    <t>Small (5-19)</t>
  </si>
  <si>
    <t>Medium (20-99)</t>
  </si>
  <si>
    <t>Large (100 or more)</t>
  </si>
  <si>
    <t>Small (5-19)</t>
  </si>
  <si>
    <t>Medium (20-99)</t>
  </si>
  <si>
    <t>Large (100 or more)</t>
  </si>
  <si>
    <t>_Manufacturing</t>
  </si>
  <si>
    <t>_Services</t>
  </si>
  <si>
    <t>stratificationregionname</t>
  </si>
  <si>
    <t>North Region</t>
  </si>
  <si>
    <t>Central Region</t>
  </si>
  <si>
    <t>Coastal Region</t>
  </si>
  <si>
    <t>stratificationsizename</t>
  </si>
  <si>
    <t>Small (5-19)</t>
  </si>
  <si>
    <t>Medium (20-99)</t>
  </si>
  <si>
    <t>Large (100 or more)</t>
  </si>
  <si>
    <t>Small (5-19)</t>
  </si>
  <si>
    <t>Medium (20-99)</t>
  </si>
  <si>
    <t>Large (100 or more)</t>
  </si>
  <si>
    <t>Small (5-19)</t>
  </si>
  <si>
    <t>Medium (20-99)</t>
  </si>
  <si>
    <t>Large (100 or more)</t>
  </si>
  <si>
    <t>_Manufacturing</t>
  </si>
  <si>
    <t>_Services</t>
  </si>
  <si>
    <t>stratificationregionname</t>
  </si>
  <si>
    <t>North Region</t>
  </si>
  <si>
    <t>Central Region</t>
  </si>
  <si>
    <t>Coastal Region</t>
  </si>
  <si>
    <t>stratificationsizename</t>
  </si>
  <si>
    <t>Small (5-19)</t>
  </si>
  <si>
    <t>Medium (20-99)</t>
  </si>
  <si>
    <t>Large (100 or more)</t>
  </si>
  <si>
    <t>Small (5-19)</t>
  </si>
  <si>
    <t>Medium (20-99)</t>
  </si>
  <si>
    <t>Large (100 or more)</t>
  </si>
  <si>
    <t>Small (5-19)</t>
  </si>
  <si>
    <t>Medium (20-99)</t>
  </si>
  <si>
    <t>Large (100 or more)</t>
  </si>
  <si>
    <t>_Manufacturing</t>
  </si>
  <si>
    <t>_Services</t>
  </si>
  <si>
    <t>stratificationregionname</t>
  </si>
  <si>
    <t>North Region</t>
  </si>
  <si>
    <t>Central Region</t>
  </si>
  <si>
    <t>Coastal Region</t>
  </si>
  <si>
    <t>stratificationsizename</t>
  </si>
  <si>
    <t>Small (5-19)</t>
  </si>
  <si>
    <t>Medium (20-99)</t>
  </si>
  <si>
    <t>Large (100 or more)</t>
  </si>
  <si>
    <t>Small (5-19)</t>
  </si>
  <si>
    <t>Medium (20-99)</t>
  </si>
  <si>
    <t>Large (100 or more)</t>
  </si>
  <si>
    <t>Small (5-19)</t>
  </si>
  <si>
    <t>Medium (20-99)</t>
  </si>
  <si>
    <t>Large (100 or more)</t>
  </si>
  <si>
    <t>_Manufacturing</t>
  </si>
  <si>
    <t>_Services</t>
  </si>
  <si>
    <t>stratificationregionname</t>
  </si>
  <si>
    <t>North Region</t>
  </si>
  <si>
    <t>Central Region</t>
  </si>
  <si>
    <t>Coastal Region</t>
  </si>
  <si>
    <t>stratificationsizename</t>
  </si>
  <si>
    <t>Small (5-19)</t>
  </si>
  <si>
    <t>Medium (20-99)</t>
  </si>
  <si>
    <t>Large (100 or more)</t>
  </si>
  <si>
    <t>Small (5-19)</t>
  </si>
  <si>
    <t>Medium (20-99)</t>
  </si>
  <si>
    <t>Large (100 or more)</t>
  </si>
  <si>
    <t>Small (5-19)</t>
  </si>
  <si>
    <t>Medium (20-99)</t>
  </si>
  <si>
    <t>Large (100 or more)</t>
  </si>
  <si>
    <t>_Manufacturing</t>
  </si>
  <si>
    <t>_Services</t>
  </si>
  <si>
    <t>_Manufacturing</t>
  </si>
  <si>
    <t>Central Region</t>
  </si>
  <si>
    <t>Coastal Region</t>
  </si>
  <si>
    <t>Northern Region</t>
  </si>
  <si>
    <t>stratificationsizename</t>
  </si>
  <si>
    <t>Small (5-19)</t>
  </si>
  <si>
    <t>Medium (20-99)</t>
  </si>
  <si>
    <t>Large (100-199)</t>
  </si>
  <si>
    <t>Small (5-19)</t>
  </si>
  <si>
    <t>Medium (20-99)</t>
  </si>
  <si>
    <t>Large (100-199)</t>
  </si>
  <si>
    <t>Small (5-19)</t>
  </si>
  <si>
    <t>Medium (20-99)</t>
  </si>
  <si>
    <t>Large (100-199)</t>
  </si>
  <si>
    <t>_Services</t>
  </si>
  <si>
    <t>stratificationregionname</t>
  </si>
  <si>
    <t>stratificationregionname</t>
  </si>
  <si>
    <t>Central Region</t>
  </si>
  <si>
    <t>Coastal Region</t>
  </si>
  <si>
    <t>Northern Region</t>
  </si>
  <si>
    <t>stratificationsizename</t>
  </si>
  <si>
    <t>Small (5-19)</t>
  </si>
  <si>
    <t>Medium (20-99)</t>
  </si>
  <si>
    <t>Large (100-199)</t>
  </si>
  <si>
    <t>Small (5-19)</t>
  </si>
  <si>
    <t>Medium (20-99)</t>
  </si>
  <si>
    <t>Large (100-199)</t>
  </si>
  <si>
    <t>Small (5-19)</t>
  </si>
  <si>
    <t>Medium (20-99)</t>
  </si>
  <si>
    <t>Large (100-199)</t>
  </si>
  <si>
    <t>_Manufacturing</t>
  </si>
  <si>
    <t>_Services</t>
  </si>
  <si>
    <t>Survey</t>
  </si>
  <si>
    <t>Montenegro 2023</t>
  </si>
  <si>
    <t>Cell</t>
  </si>
  <si>
    <t>Fresh/Panel</t>
  </si>
  <si>
    <t>Size</t>
  </si>
  <si>
    <t>Region</t>
  </si>
  <si>
    <t>Sector</t>
  </si>
  <si>
    <t>Montenegro 2023</t>
  </si>
  <si>
    <t>Name</t>
  </si>
  <si>
    <t>Fresh</t>
  </si>
  <si>
    <t>Panel</t>
  </si>
  <si>
    <t>Small (5-19)</t>
  </si>
  <si>
    <t>Medium (20-99)</t>
  </si>
  <si>
    <t>Large (100+)</t>
  </si>
  <si>
    <t>North Region</t>
  </si>
  <si>
    <t>Central Region</t>
  </si>
  <si>
    <t>Coastal Region</t>
  </si>
  <si>
    <t>Manufacturing</t>
  </si>
  <si>
    <t>Services</t>
  </si>
  <si>
    <t>Montenegro 2023</t>
  </si>
  <si>
    <t>Yield</t>
  </si>
  <si>
    <t>Survey_response_rate</t>
  </si>
  <si>
    <t>Frame_quality</t>
  </si>
  <si>
    <t>Survey</t>
  </si>
  <si>
    <t>Montenegro 2023</t>
  </si>
  <si>
    <t>Cell</t>
  </si>
  <si>
    <t>Fresh/Panel</t>
  </si>
  <si>
    <t>Size</t>
  </si>
  <si>
    <t>Region</t>
  </si>
  <si>
    <t>Sector</t>
  </si>
  <si>
    <t>Montenegro 2023</t>
  </si>
  <si>
    <t>Name</t>
  </si>
  <si>
    <t>Fresh</t>
  </si>
  <si>
    <t>Panel</t>
  </si>
  <si>
    <t>Small (5-19)</t>
  </si>
  <si>
    <t>Medium (20-99)</t>
  </si>
  <si>
    <t>Large (100+)</t>
  </si>
  <si>
    <t>Entire Country</t>
  </si>
  <si>
    <t>Manufacturing</t>
  </si>
  <si>
    <t>Services</t>
  </si>
  <si>
    <t>Montenegro 2023</t>
  </si>
  <si>
    <t>rr_d2</t>
  </si>
  <si>
    <t>rr_l1</t>
  </si>
  <si>
    <t>rr_n2a</t>
  </si>
  <si>
    <t>rr_TFP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</si>
</sst>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_(* #,##0_);_(* \(#,##0\);_(* &quot;-&quot;??_);_(@_)"/>
    <numFmt numFmtId="166" formatCode="0.000000000000000%"/>
  </numFmts>
  <fonts count="16" x14ac:knownFonts="1">
    <font>
      <sz val="11"/>
      <name val="Calibri"/>
    </font>
    <font>
      <sz val="11"/>
      <color theme="1"/>
      <name val="Calibri"/>
      <family val="2"/>
      <scheme val="minor"/>
    </font>
    <font>
      <sz val="11"/>
      <name val="Calibri"/>
      <family val="2"/>
    </font>
    <font>
      <b/>
      <sz val="11"/>
      <color theme="3"/>
      <name val="Calibri"/>
      <family val="2"/>
      <scheme val="minor"/>
    </font>
    <font>
      <b/>
      <sz val="11"/>
      <color theme="1"/>
      <name val="Calibri"/>
      <family val="2"/>
      <scheme val="minor"/>
    </font>
    <font>
      <b/>
      <sz val="10"/>
      <name val="Times New Roman"/>
      <family val="1"/>
    </font>
    <font>
      <sz val="10"/>
      <name val="Times New Roman"/>
      <family val="1"/>
    </font>
    <font>
      <b/>
      <sz val="10"/>
      <color theme="1"/>
      <name val="Times New Roman"/>
      <family val="1"/>
    </font>
    <font>
      <sz val="8"/>
      <name val="Arial"/>
      <family val="2"/>
    </font>
    <font>
      <sz val="8"/>
      <name val="Arial"/>
      <family val="2"/>
      <charset val="204"/>
    </font>
    <font>
      <b/>
      <sz val="11"/>
      <name val="Calibri"/>
      <family val="2"/>
    </font>
    <font>
      <sz val="12"/>
      <name val="Times New Roman"/>
      <family val="1"/>
    </font>
    <font>
      <b/>
      <sz val="12"/>
      <name val="Times New Roman"/>
      <family val="1"/>
    </font>
    <font>
      <sz val="11"/>
      <name val="Calibri"/>
      <family val="2"/>
    </font>
    <font>
      <sz val="9"/>
      <name val="Times New Roman"/>
      <family val="1"/>
    </font>
    <font>
      <i/>
      <sz val="9"/>
      <name val="Times New Roman"/>
      <family val="1"/>
    </font>
  </fonts>
  <fills count="3">
    <fill>
      <patternFill patternType="none"/>
    </fill>
    <fill>
      <patternFill patternType="gray125"/>
    </fill>
    <fill>
      <patternFill patternType="solid">
        <fgColor theme="8" tint="0.79995117038484"/>
        <bgColor indexed="64"/>
      </patternFill>
    </fill>
  </fills>
  <borders count="7">
    <border>
      <left/>
      <right/>
      <top/>
      <bottom/>
      <diagonal/>
    </border>
    <border>
      <left/>
      <right/>
      <top/>
      <bottom style="medium">
        <color theme="4" tint="0.39997558519242"/>
      </bottom>
      <diagonal/>
    </border>
    <border>
      <left/>
      <right/>
      <top style="thin">
        <color theme="4"/>
      </top>
      <bottom style="double">
        <color theme="4"/>
      </bottom>
      <diagonal/>
    </border>
    <border>
      <left/>
      <right/>
      <top/>
      <bottom/>
      <diagonal/>
    </border>
    <border>
      <left/>
      <right/>
      <top/>
      <bottom style="double">
        <color indexed="64"/>
      </bottom>
      <diagonal/>
    </border>
    <border>
      <left/>
      <right/>
      <top style="double">
        <color indexed="64"/>
      </top>
      <bottom style="thin">
        <color indexed="64"/>
      </bottom>
      <diagonal/>
    </border>
    <border>
      <left/>
      <right/>
      <top style="double">
        <color indexed="64"/>
      </top>
      <bottom/>
      <diagonal/>
    </border>
  </borders>
  <cellStyleXfs count="8">
    <xf numFmtId="0" fontId="0" fillId="0" borderId="0"/>
    <xf numFmtId="9" fontId="2" fillId="0" borderId="0" applyFont="false" applyFill="false" applyBorder="false" applyAlignment="false" applyProtection="false"/>
    <xf numFmtId="0" fontId="3" fillId="0" borderId="1" applyNumberFormat="false" applyFill="false" applyAlignment="false" applyProtection="false"/>
    <xf numFmtId="0" fontId="4" fillId="0" borderId="2" applyNumberFormat="false" applyFill="false" applyAlignment="false" applyProtection="false"/>
    <xf numFmtId="0" fontId="8" fillId="0" borderId="0" applyBorder="false"/>
    <xf numFmtId="0" fontId="9" fillId="0" borderId="0" applyBorder="false"/>
    <xf numFmtId="0" fontId="1" fillId="0" borderId="0"/>
    <xf numFmtId="43" fontId="13" fillId="0" borderId="0" applyFont="false" applyFill="false" applyBorder="false" applyAlignment="false" applyProtection="false"/>
  </cellStyleXfs>
  <cellXfs count="38">
    <xf numFmtId="0" fontId="0" fillId="0" borderId="0" xfId="0"/>
    <xf numFmtId="0" fontId="5" fillId="2" borderId="1" xfId="2" applyFont="true" applyFill="true" applyAlignment="true">
      <alignment horizontal="right" wrapText="true"/>
    </xf>
    <xf numFmtId="0" fontId="6" fillId="0" borderId="0" xfId="0" applyFont="true"/>
    <xf numFmtId="0" fontId="3" fillId="2" borderId="1" xfId="2" applyFill="true"/>
    <xf numFmtId="0" fontId="5" fillId="0" borderId="0" xfId="0" applyFont="true"/>
    <xf numFmtId="0" fontId="7" fillId="2" borderId="2" xfId="3" applyFont="true" applyFill="true"/>
    <xf numFmtId="1" fontId="6" fillId="0" borderId="0" xfId="0" applyNumberFormat="true" applyFont="true"/>
    <xf numFmtId="1" fontId="7" fillId="2" borderId="2" xfId="3" applyNumberFormat="true" applyFont="true" applyFill="true"/>
    <xf numFmtId="0" fontId="10" fillId="0" borderId="0" xfId="0" applyFont="true"/>
    <xf numFmtId="1" fontId="10" fillId="0" borderId="0" xfId="0" applyNumberFormat="true" applyFont="true"/>
    <xf numFmtId="0" fontId="2" fillId="0" borderId="0" xfId="0" applyFont="true"/>
    <xf numFmtId="3" fontId="0" fillId="0" borderId="3" xfId="0" applyNumberFormat="true" applyBorder="true"/>
    <xf numFmtId="0" fontId="3" fillId="2" borderId="1" xfId="2" applyNumberFormat="true" applyFill="true"/>
    <xf numFmtId="0" fontId="5" fillId="2" borderId="1" xfId="2" applyNumberFormat="true" applyFont="true" applyFill="true" applyAlignment="true">
      <alignment horizontal="right" wrapText="true"/>
    </xf>
    <xf numFmtId="0" fontId="0" fillId="0" borderId="0" xfId="0" applyNumberFormat="true"/>
    <xf numFmtId="0" fontId="5" fillId="0" borderId="0" xfId="0" applyNumberFormat="true" applyFont="true"/>
    <xf numFmtId="0" fontId="6" fillId="0" borderId="0" xfId="0" applyNumberFormat="true" applyFont="true"/>
    <xf numFmtId="0" fontId="11" fillId="0" borderId="0" xfId="0" applyFont="true"/>
    <xf numFmtId="9" fontId="11" fillId="0" borderId="3" xfId="1" applyFont="true" applyBorder="true"/>
    <xf numFmtId="9" fontId="11" fillId="0" borderId="4" xfId="1" applyFont="true" applyBorder="true"/>
    <xf numFmtId="164" fontId="11" fillId="0" borderId="3" xfId="1" applyNumberFormat="true" applyFont="true" applyBorder="true"/>
    <xf numFmtId="164" fontId="11" fillId="0" borderId="4" xfId="1" applyNumberFormat="true" applyFont="true" applyBorder="true"/>
    <xf numFmtId="3" fontId="11" fillId="0" borderId="3" xfId="1" applyNumberFormat="true" applyFont="true" applyBorder="true"/>
    <xf numFmtId="3" fontId="11" fillId="0" borderId="4" xfId="1" applyNumberFormat="true" applyFont="true" applyBorder="true"/>
    <xf numFmtId="165" fontId="5" fillId="2" borderId="1" xfId="7" applyNumberFormat="true" applyFont="true" applyFill="true" applyBorder="true" applyAlignment="true">
      <alignment horizontal="right" wrapText="true"/>
    </xf>
    <xf numFmtId="165" fontId="10" fillId="0" borderId="0" xfId="7" applyNumberFormat="true" applyFont="true"/>
    <xf numFmtId="165" fontId="7" fillId="2" borderId="2" xfId="7" applyNumberFormat="true" applyFont="true" applyFill="true" applyBorder="true"/>
    <xf numFmtId="165" fontId="0" fillId="0" borderId="0" xfId="7" applyNumberFormat="true" applyFont="true"/>
    <xf numFmtId="3" fontId="6" fillId="0" borderId="0" xfId="0" applyNumberFormat="true" applyFont="true"/>
    <xf numFmtId="166" fontId="0" fillId="0" borderId="0" xfId="0" applyNumberFormat="true"/>
    <xf numFmtId="0" fontId="11" fillId="0" borderId="4" xfId="0" applyFont="true" applyBorder="true"/>
    <xf numFmtId="10" fontId="12" fillId="0" borderId="5" xfId="1" applyNumberFormat="true" applyFont="true" applyBorder="true" applyAlignment="true">
      <alignment wrapText="true"/>
    </xf>
    <xf numFmtId="10" fontId="12" fillId="0" borderId="5" xfId="1" applyNumberFormat="true" applyFont="true" applyBorder="true" applyAlignment="true">
      <alignment horizontal="center" wrapText="true"/>
    </xf>
    <xf numFmtId="0" fontId="0" fillId="0" borderId="4" xfId="0" applyBorder="true"/>
    <xf numFmtId="0" fontId="14" fillId="0" borderId="0" xfId="0" applyFont="true"/>
    <xf numFmtId="0" fontId="14" fillId="0" borderId="0" xfId="0" applyFont="true" applyAlignment="true">
      <alignment vertical="center"/>
    </xf>
    <xf numFmtId="0" fontId="6" fillId="0" borderId="6" xfId="0" applyFont="true" applyBorder="true" applyAlignment="true">
      <alignment horizontal="left" vertical="top" wrapText="true"/>
    </xf>
    <xf numFmtId="0" fontId="6" fillId="0" borderId="3" xfId="0" applyFont="true" applyBorder="true" applyAlignment="true">
      <alignment horizontal="left" vertical="top" wrapText="true"/>
    </xf>
  </cellXfs>
  <cellStyles count="8">
    <cellStyle name="3232" xfId="5" xr:uid="{00000000-0005-0000-0000-000000000000}"/>
    <cellStyle name="Comma" xfId="7" builtinId="3"/>
    <cellStyle name="Heading 3" xfId="2" builtinId="18"/>
    <cellStyle name="Normal" xfId="0" builtinId="0"/>
    <cellStyle name="Normal 2" xfId="6" xr:uid="{00000000-0005-0000-0000-000003000000}"/>
    <cellStyle name="Normal 2 2" xfId="4" xr:uid="{00000000-0005-0000-0000-000004000000}"/>
    <cellStyle name="Percent" xfId="1" builtinId="5"/>
    <cellStyle name="Total" xfId="3" builtinId="25"/>
  </cellStyles>
  <dxfs count="0"/>
  <tableStyles count="0" defaultTableStyle="TableStyleMedium2" defaultPivotStyle="PivotStyleLight16"/>
  <colors>
    <mruColors>
      <color rgb="FFC0504D"/>
      <color rgb="FFB73F09"/>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Relationships xmlns="http://schemas.openxmlformats.org/package/2006/relationships"><Relationship Target="worksheets/sheet8.xml" Type="http://schemas.openxmlformats.org/officeDocument/2006/relationships/worksheet" Id="rId8"/><Relationship Target="worksheets/sheet13.xml" Type="http://schemas.openxmlformats.org/officeDocument/2006/relationships/worksheet" Id="rId13"/><Relationship Target="worksheets/sheet18.xml" Type="http://schemas.openxmlformats.org/officeDocument/2006/relationships/worksheet" Id="rId18"/><Relationship Target="styles.xml" Type="http://schemas.openxmlformats.org/officeDocument/2006/relationships/styles" Id="rId26"/><Relationship Target="worksheets/sheet3.xml" Type="http://schemas.openxmlformats.org/officeDocument/2006/relationships/worksheet" Id="rId3"/><Relationship Target="worksheets/sheet21.xml" Type="http://schemas.openxmlformats.org/officeDocument/2006/relationships/worksheet" Id="rId21"/><Relationship Target="worksheets/sheet7.xml" Type="http://schemas.openxmlformats.org/officeDocument/2006/relationships/worksheet" Id="rId7"/><Relationship Target="worksheets/sheet12.xml" Type="http://schemas.openxmlformats.org/officeDocument/2006/relationships/worksheet" Id="rId12"/><Relationship Target="worksheets/sheet17.xml" Type="http://schemas.openxmlformats.org/officeDocument/2006/relationships/worksheet" Id="rId17"/><Relationship Target="theme/theme1.xml" Type="http://schemas.openxmlformats.org/officeDocument/2006/relationships/theme" Id="rId25"/><Relationship Target="worksheets/sheet2.xml" Type="http://schemas.openxmlformats.org/officeDocument/2006/relationships/worksheet" Id="rId2"/><Relationship Target="worksheets/sheet16.xml" Type="http://schemas.openxmlformats.org/officeDocument/2006/relationships/worksheet" Id="rId16"/><Relationship Target="worksheets/sheet20.xml" Type="http://schemas.openxmlformats.org/officeDocument/2006/relationships/worksheet" Id="rId20"/><Relationship Target="worksheets/sheet1.xml" Type="http://schemas.openxmlformats.org/officeDocument/2006/relationships/worksheet" Id="rId1"/><Relationship Target="worksheets/sheet6.xml" Type="http://schemas.openxmlformats.org/officeDocument/2006/relationships/worksheet" Id="rId6"/><Relationship Target="worksheets/sheet11.xml" Type="http://schemas.openxmlformats.org/officeDocument/2006/relationships/worksheet" Id="rId11"/><Relationship Target="worksheets/sheet24.xml" Type="http://schemas.openxmlformats.org/officeDocument/2006/relationships/worksheet" Id="rId24"/><Relationship Target="worksheets/sheet5.xml" Type="http://schemas.openxmlformats.org/officeDocument/2006/relationships/worksheet" Id="rId5"/><Relationship Target="worksheets/sheet15.xml" Type="http://schemas.openxmlformats.org/officeDocument/2006/relationships/worksheet" Id="rId15"/><Relationship Target="worksheets/sheet23.xml" Type="http://schemas.openxmlformats.org/officeDocument/2006/relationships/worksheet" Id="rId23"/><Relationship Target="worksheets/sheet10.xml" Type="http://schemas.openxmlformats.org/officeDocument/2006/relationships/worksheet" Id="rId10"/><Relationship Target="worksheets/sheet19.xml" Type="http://schemas.openxmlformats.org/officeDocument/2006/relationships/worksheet" Id="rId19"/><Relationship Target="worksheets/sheet4.xml" Type="http://schemas.openxmlformats.org/officeDocument/2006/relationships/worksheet" Id="rId4"/><Relationship Target="worksheets/sheet9.xml" Type="http://schemas.openxmlformats.org/officeDocument/2006/relationships/worksheet" Id="rId9"/><Relationship Target="worksheets/sheet14.xml" Type="http://schemas.openxmlformats.org/officeDocument/2006/relationships/worksheet" Id="rId14"/><Relationship Target="worksheets/sheet22.xml" Type="http://schemas.openxmlformats.org/officeDocument/2006/relationships/worksheet" Id="rId22"/><Relationship Target="sharedStrings.xml" Type="http://schemas.openxmlformats.org/officeDocument/2006/relationships/sharedStrings" Id="rId27"/></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Relationships xmlns="http://schemas.openxmlformats.org/package/2006/relationships"><Relationship Target="../printerSettings/printerSettings1.bin" Type="http://schemas.openxmlformats.org/officeDocument/2006/relationships/printerSettings" Id="rId1"/></Relationships>
</file>

<file path=xl/worksheets/_rels/sheet2.xml.rels><?xml version="1.0" encoding="UTF-8"?><Relationships xmlns="http://schemas.openxmlformats.org/package/2006/relationships"><Relationship Target="../printerSettings/printerSettings2.bin" Type="http://schemas.openxmlformats.org/officeDocument/2006/relationships/printerSettings" Id="rId1"/></Relationships>
</file>

<file path=xl/worksheets/_rels/sheet3.xml.rels><?xml version="1.0" encoding="UTF-8"?><Relationships xmlns="http://schemas.openxmlformats.org/package/2006/relationships"><Relationship Target="../printerSettings/printerSettings3.bin" Type="http://schemas.openxmlformats.org/officeDocument/2006/relationships/printerSettings" Id="rId1"/></Relationships>
</file>

<file path=xl/worksheets/_rels/sheet4.xml.rels><?xml version="1.0" encoding="UTF-8"?><Relationships xmlns="http://schemas.openxmlformats.org/package/2006/relationships"><Relationship Target="../printerSettings/printerSettings4.bin" Type="http://schemas.openxmlformats.org/officeDocument/2006/relationships/printerSettings" Id="rId1"/></Relationships>
</file>

<file path=xl/worksheets/_rels/sheet5.xml.rels><?xml version="1.0" encoding="UTF-8"?><Relationships xmlns="http://schemas.openxmlformats.org/package/2006/relationships"><Relationship Target="../printerSettings/printerSettings5.bin" Type="http://schemas.openxmlformats.org/officeDocument/2006/relationships/printerSettings" Id="rId1"/></Relationships>
</file>

<file path=xl/worksheets/_rels/sheet6.xml.rels><?xml version="1.0" encoding="UTF-8"?><Relationships xmlns="http://schemas.openxmlformats.org/package/2006/relationships"><Relationship Target="../printerSettings/printerSettings6.bin" Type="http://schemas.openxmlformats.org/officeDocument/2006/relationships/printerSettings" Id="rId1"/></Relationships>
</file>

<file path=xl/worksheets/_rels/sheet7.xml.rels><?xml version="1.0" encoding="UTF-8"?><Relationships xmlns="http://schemas.openxmlformats.org/package/2006/relationships"><Relationship Target="../printerSettings/printerSettings7.bin" Type="http://schemas.openxmlformats.org/officeDocument/2006/relationships/printerSettings" Id="rId1"/></Relationships>
</file>

<file path=xl/worksheets/_rels/sheet8.xml.rels><?xml version="1.0" encoding="UTF-8"?><Relationships xmlns="http://schemas.openxmlformats.org/package/2006/relationships"><Relationship Target="../printerSettings/printerSettings8.bin" Type="http://schemas.openxmlformats.org/officeDocument/2006/relationships/printerSettings" Id="rId1"/></Relationships>
</file>

<file path=xl/worksheets/_rels/sheet9.xml.rels><?xml version="1.0" encoding="UTF-8"?><Relationships xmlns="http://schemas.openxmlformats.org/package/2006/relationships"><Relationship Target="../printerSettings/printerSettings9.bin" Type="http://schemas.openxmlformats.org/officeDocument/2006/relationships/printerSettings" Id="rId1"/></Relationships>
</file>

<file path=xl/worksheets/_rels/sheet10.xml.rels><?xml version="1.0" encoding="UTF-8"?><Relationships xmlns="http://schemas.openxmlformats.org/package/2006/relationships"><Relationship Target="../printerSettings/printerSettings10.bin" Type="http://schemas.openxmlformats.org/officeDocument/2006/relationships/printerSettings" Id="rId1"/></Relationships>
</file>

<file path=xl/worksheets/_rels/sheet11.xml.rels><?xml version="1.0" encoding="UTF-8"?><Relationships xmlns="http://schemas.openxmlformats.org/package/2006/relationships"><Relationship Target="../printerSettings/printerSettings11.bin" Type="http://schemas.openxmlformats.org/officeDocument/2006/relationships/printerSettings" Id="rId1"/></Relationships>
</file>

<file path=xl/worksheets/_rels/sheet12.xml.rels><?xml version="1.0" encoding="UTF-8"?><Relationships xmlns="http://schemas.openxmlformats.org/package/2006/relationships"><Relationship Target="../printerSettings/printerSettings12.bin" Type="http://schemas.openxmlformats.org/officeDocument/2006/relationships/printerSettings" Id="rId1"/></Relationships>
</file>

<file path=xl/worksheets/_rels/sheet13.xml.rels><?xml version="1.0" encoding="UTF-8"?><Relationships xmlns="http://schemas.openxmlformats.org/package/2006/relationships"><Relationship Target="../printerSettings/printerSettings13.bin" Type="http://schemas.openxmlformats.org/officeDocument/2006/relationships/printerSettings" Id="rId1"/></Relationships>
</file>

<file path=xl/worksheets/_rels/sheet14.xml.rels><?xml version="1.0" encoding="UTF-8"?><Relationships xmlns="http://schemas.openxmlformats.org/package/2006/relationships"><Relationship Target="../printerSettings/printerSettings14.bin" Type="http://schemas.openxmlformats.org/officeDocument/2006/relationships/printerSettings" Id="rId1"/></Relationships>
</file>

<file path=xl/worksheets/_rels/sheet15.xml.rels><?xml version="1.0" encoding="UTF-8"?><Relationships xmlns="http://schemas.openxmlformats.org/package/2006/relationships"><Relationship Target="../printerSettings/printerSettings15.bin" Type="http://schemas.openxmlformats.org/officeDocument/2006/relationships/printerSettings" Id="rId1"/></Relationships>
</file>

<file path=xl/worksheets/_rels/sheet16.xml.rels><?xml version="1.0" encoding="UTF-8"?><Relationships xmlns="http://schemas.openxmlformats.org/package/2006/relationships"><Relationship Target="../printerSettings/printerSettings16.bin" Type="http://schemas.openxmlformats.org/officeDocument/2006/relationships/printerSettings" Id="rId1"/></Relationships>
</file>

<file path=xl/worksheets/_rels/sheet17.xml.rels><?xml version="1.0" encoding="UTF-8"?><Relationships xmlns="http://schemas.openxmlformats.org/package/2006/relationships"><Relationship Target="../printerSettings/printerSettings17.bin" Type="http://schemas.openxmlformats.org/officeDocument/2006/relationships/printerSettings" Id="rId1"/></Relationships>
</file>

<file path=xl/worksheets/_rels/sheet18.xml.rels><?xml version="1.0" encoding="UTF-8"?><Relationships xmlns="http://schemas.openxmlformats.org/package/2006/relationships"><Relationship Target="../printerSettings/printerSettings18.bin" Type="http://schemas.openxmlformats.org/officeDocument/2006/relationships/printerSettings" Id="rId1"/></Relationships>
</file>

<file path=xl/worksheets/_rels/sheet19.xml.rels><?xml version="1.0" encoding="UTF-8"?><Relationships xmlns="http://schemas.openxmlformats.org/package/2006/relationships"><Relationship Target="../printerSettings/printerSettings19.bin" Type="http://schemas.openxmlformats.org/officeDocument/2006/relationships/printerSettings" Id="rId1"/></Relationships>
</file>

<file path=xl/worksheets/_rels/sheet20.xml.rels><?xml version="1.0" encoding="UTF-8"?><Relationships xmlns="http://schemas.openxmlformats.org/package/2006/relationships"><Relationship Target="../printerSettings/printerSettings20.bin" Type="http://schemas.openxmlformats.org/officeDocument/2006/relationships/printerSettings" Id="rId1"/></Relationships>
</file>

<file path=xl/worksheets/_rels/sheet21.xml.rels><?xml version="1.0" encoding="UTF-8"?><Relationships xmlns="http://schemas.openxmlformats.org/package/2006/relationships"><Relationship Target="../printerSettings/printerSettings21.bin" Type="http://schemas.openxmlformats.org/officeDocument/2006/relationships/printerSettings" Id="rId1"/></Relationships>
</file>

<file path=xl/worksheets/_rels/sheet22.xml.rels><?xml version="1.0" encoding="UTF-8"?><Relationships xmlns="http://schemas.openxmlformats.org/package/2006/relationships"><Relationship Target="../printerSettings/printerSettings22.bin" Type="http://schemas.openxmlformats.org/officeDocument/2006/relationships/printerSettings" Id="rId1"/></Relationships>
</file>

<file path=xl/worksheets/_rels/sheet23.xml.rels><?xml version="1.0" encoding="UTF-8"?><Relationships xmlns="http://schemas.openxmlformats.org/package/2006/relationships"><Relationship Target="../printerSettings/printerSettings23.bin" Type="http://schemas.openxmlformats.org/officeDocument/2006/relationships/printerSettings" Id="rId1"/></Relationships>
</file>

<file path=xl/worksheets/_rels/sheet24.xml.rels><?xml version="1.0" encoding="UTF-8"?><Relationships xmlns="http://schemas.openxmlformats.org/package/2006/relationships"><Relationship Target="../printerSettings/printerSettings24.bin" Type="http://schemas.openxmlformats.org/officeDocument/2006/relationships/printerSettings" Id="rId1"/></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75A55-99BB-4965-80FE-9E89CD1F9A35}">
  <dimension ref="A1:E12"/>
  <sheetViews>
    <sheetView tabSelected="true" workbookViewId="0">
      <selection activeCell="C3" sqref="C3"/>
    </sheetView>
  </sheetViews>
  <sheetFormatPr defaultColWidth="9.1796875" defaultRowHeight="14.5" x14ac:dyDescent="0.35"/>
  <cols>
    <col min="1" max="1" width="15" style="14" customWidth="true"/>
    <col min="2" max="2" width="19.81640625" style="14" bestFit="true" customWidth="true"/>
    <col min="3" max="3" width="13.1796875" style="14" bestFit="true" customWidth="true"/>
    <col min="4" max="4" width="22.6328125" style="14" customWidth="true"/>
    <col min="5" max="5" width="14.54296875" style="27" bestFit="true" customWidth="true"/>
    <col min="6" max="16384" width="9.1796875" style="14"/>
  </cols>
  <sheetData>
    <row r="1" ht="27" thickBot="true" x14ac:dyDescent="0.4">
      <c r="A1" s="12"/>
      <c r="B1" s="12"/>
      <c r="C1" s="13" t="str">
        <f>RIGHT(SUBSTITUTE(universe!C1,"_"," "),LEN(SUBSTITUTE(universe!C1,"_"," "))-1)</f>
        <v>Manufacturing</v>
      </c>
      <c r="D1" s="13" t="str">
        <f>RIGHT(SUBSTITUTE(universe!D1,"_"," "),LEN(SUBSTITUTE(universe!D1,"_"," "))-1)</f>
        <v>Services</v>
      </c>
      <c r="E1" s="24" t="str">
        <f>RIGHT(SUBSTITUTE(universe!E1,"_"," "),LEN(SUBSTITUTE(universe!E1,"_"," "))-1)</f>
        <v>Grand Total</v>
      </c>
    </row>
    <row r="2" x14ac:dyDescent="0.35">
      <c r="A2" s="15" t="str">
        <f>universe!A2</f>
        <v>Central Region</v>
      </c>
      <c r="B2" s="16" t="str">
        <f>LEFT(universe!B2,FIND(")",universe!B2))</f>
        <v>Small (5-19)</v>
      </c>
      <c r="C2" s="16">
        <f>universe!C2</f>
        <v>97</v>
      </c>
      <c r="D2" s="16">
        <f>universe!D2</f>
        <v>335</v>
      </c>
      <c r="E2" s="25">
        <f>SUM(C2:D4)</f>
        <v>503</v>
      </c>
    </row>
    <row r="3" x14ac:dyDescent="0.35">
      <c r="A3" s="15" t="str">
        <f>universe!A3</f>
        <v>Central Region</v>
      </c>
      <c r="B3" s="16" t="str">
        <f>LEFT(universe!B3,FIND(")",universe!B3))</f>
        <v>Medium (20-99)</v>
      </c>
      <c r="C3" s="16">
        <f>universe!C3</f>
        <v>30</v>
      </c>
      <c r="D3" s="16">
        <f>universe!D3</f>
        <v>34</v>
      </c>
      <c r="E3" s="25"/>
    </row>
    <row r="4" x14ac:dyDescent="0.35">
      <c r="A4" s="15" t="str">
        <f>universe!A4</f>
        <v>Central Region</v>
      </c>
      <c r="B4" s="16" t="str">
        <f>LEFT(universe!B4,FIND(")",universe!B4))</f>
        <v>Large (100-199)</v>
      </c>
      <c r="C4" s="16">
        <f>universe!C4</f>
        <v>5</v>
      </c>
      <c r="D4" s="16">
        <f>universe!D4</f>
        <v>2</v>
      </c>
      <c r="E4" s="25"/>
    </row>
    <row r="5" x14ac:dyDescent="0.35">
      <c r="A5" s="15" t="str">
        <f>universe!A5</f>
        <v>Coastal Region</v>
      </c>
      <c r="B5" s="16" t="str">
        <f>LEFT(universe!B5,FIND(")",universe!B5))</f>
        <v>Small (5-19)</v>
      </c>
      <c r="C5" s="16">
        <f>universe!C5</f>
        <v>174</v>
      </c>
      <c r="D5" s="16">
        <f>universe!D5</f>
        <v>1354</v>
      </c>
      <c r="E5" s="25">
        <f>SUM(C5:D7)</f>
        <v>1988</v>
      </c>
    </row>
    <row r="6" x14ac:dyDescent="0.35">
      <c r="A6" s="15" t="str">
        <f>universe!A6</f>
        <v>Coastal Region</v>
      </c>
      <c r="B6" s="16" t="str">
        <f>LEFT(universe!B6,FIND(")",universe!B6))</f>
        <v>Medium (20-99)</v>
      </c>
      <c r="C6" s="16">
        <f>universe!C6</f>
        <v>52</v>
      </c>
      <c r="D6" s="16">
        <f>universe!D6</f>
        <v>318</v>
      </c>
    </row>
    <row r="7" x14ac:dyDescent="0.35">
      <c r="A7" s="15" t="str">
        <f>universe!A7</f>
        <v>Coastal Region</v>
      </c>
      <c r="B7" s="16" t="str">
        <f>LEFT(universe!B7,FIND(")",universe!B7))</f>
        <v>Large (100-199)</v>
      </c>
      <c r="C7" s="16">
        <f>universe!C7</f>
        <v>10</v>
      </c>
      <c r="D7" s="16">
        <f>universe!D7</f>
        <v>80</v>
      </c>
      <c r="E7" s="25"/>
    </row>
    <row r="8" x14ac:dyDescent="0.35">
      <c r="A8" s="15" t="str">
        <f>universe!A8</f>
        <v>Northern Region</v>
      </c>
      <c r="B8" s="16" t="str">
        <f>LEFT(universe!B8,FIND(")",universe!B8))</f>
        <v>Small (5-19)</v>
      </c>
      <c r="C8" s="16">
        <f>universe!C8</f>
        <v>91</v>
      </c>
      <c r="D8" s="16">
        <f>universe!D8</f>
        <v>1075</v>
      </c>
      <c r="E8" s="25">
        <f>SUM(C8:D10)</f>
        <v>1380</v>
      </c>
    </row>
    <row r="9" x14ac:dyDescent="0.35">
      <c r="A9" s="15" t="str">
        <f>universe!A9</f>
        <v>Northern Region</v>
      </c>
      <c r="B9" s="16" t="str">
        <f>LEFT(universe!B9,FIND(")",universe!B9))</f>
        <v>Medium (20-99)</v>
      </c>
      <c r="C9" s="16">
        <f>universe!C9</f>
        <v>17</v>
      </c>
      <c r="D9" s="16">
        <f>universe!D9</f>
        <v>171</v>
      </c>
      <c r="E9" s="25"/>
    </row>
    <row r="10" x14ac:dyDescent="0.35">
      <c r="A10" s="15" t="str">
        <f>universe!A10</f>
        <v>Northern Region</v>
      </c>
      <c r="B10" s="16" t="str">
        <f>LEFT(universe!B10,FIND(")",universe!B10))</f>
        <v>Large (100-199)</v>
      </c>
      <c r="C10" s="16">
        <f>universe!C10</f>
        <v>2</v>
      </c>
      <c r="D10" s="16">
        <f>universe!D10</f>
        <v>24</v>
      </c>
    </row>
    <row r="11" s="27" customFormat="true" ht="15" thickBot="true" x14ac:dyDescent="0.4">
      <c r="A11" s="26"/>
      <c r="B11" s="26"/>
      <c r="C11" s="26">
        <f>SUM(C2:C10)</f>
        <v>478</v>
      </c>
      <c r="D11" s="26">
        <f>SUM(D2:D10)</f>
        <v>3393</v>
      </c>
      <c r="E11" s="26">
        <f>SUM(E2:E10)</f>
        <v>3871</v>
      </c>
    </row>
    <row r="12" ht="15" thickTop="true" x14ac:dyDescent="0.35">
      <c r="A12" s="34" t="s">
        <v>37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0DA9F1-BDB2-4433-B823-329687F875EE}">
  <dimension ref="A1:E12"/>
  <sheetViews>
    <sheetView workbookViewId="0">
      <selection activeCell="C27" sqref="C27"/>
    </sheetView>
  </sheetViews>
  <sheetFormatPr defaultRowHeight="14.5" x14ac:dyDescent="0.35"/>
  <cols>
    <col min="1" max="1" width="19.6328125" customWidth="true"/>
    <col min="2" max="2" width="15.54296875" bestFit="true" customWidth="true"/>
    <col min="3" max="3" width="12.36328125" customWidth="true"/>
    <col min="4" max="4" width="12.08984375" customWidth="true"/>
  </cols>
  <sheetData>
    <row r="1" ht="27" thickBot="true" x14ac:dyDescent="0.4">
      <c r="A1" s="3"/>
      <c r="B1" s="3"/>
      <c r="C1" s="1" t="str">
        <f>RIGHT(SUBSTITUTE('frame fresh and panel'!C1,"_"," "),LEN(SUBSTITUTE('frame fresh and panel'!C1,"_"," "))-1)</f>
        <v>Manufacturing</v>
      </c>
      <c r="D1" s="1" t="str">
        <f>RIGHT(SUBSTITUTE('frame fresh and panel'!D1,"_"," "),LEN(SUBSTITUTE('frame fresh and panel'!D1,"_"," "))-1)</f>
        <v>Services</v>
      </c>
      <c r="E1" s="1" t="str">
        <f>RIGHT(SUBSTITUTE('frame fresh and panel'!E1,"_"," "),LEN(SUBSTITUTE('frame fresh and panel'!E1,"_"," "))-1)</f>
        <v>Grand Total</v>
      </c>
    </row>
    <row r="2" x14ac:dyDescent="0.35">
      <c r="A2" s="4" t="str">
        <f>'frame fresh and panel'!A2</f>
        <v>North Region</v>
      </c>
      <c r="B2" s="2" t="str">
        <f>LEFT('frame fresh and panel'!B2,FIND(")",'frame fresh and panel'!B2))</f>
        <v>Small (5-19)</v>
      </c>
      <c r="C2" s="2">
        <v>3184</v>
      </c>
      <c r="D2" s="2">
        <v>5306</v>
      </c>
      <c r="E2" s="8">
        <f>SUM(C2:D4)</f>
        <v>11703</v>
      </c>
    </row>
    <row r="3" x14ac:dyDescent="0.35">
      <c r="A3" s="4" t="str">
        <f>'frame fresh and panel'!A3</f>
        <v>North Region</v>
      </c>
      <c r="B3" s="2" t="str">
        <f>LEFT('frame fresh and panel'!B3,FIND(")",'frame fresh and panel'!B3))</f>
        <v>Medium (20-99)</v>
      </c>
      <c r="C3" s="2">
        <v>1106</v>
      </c>
      <c r="D3" s="2">
        <v>1093</v>
      </c>
      <c r="E3" s="8"/>
    </row>
    <row r="4" x14ac:dyDescent="0.35">
      <c r="A4" s="4" t="str">
        <f>'frame fresh and panel'!A4</f>
        <v>North Region</v>
      </c>
      <c r="B4" s="2" t="str">
        <f>LEFT('frame fresh and panel'!B4,FIND(")",'frame fresh and panel'!B4))</f>
        <v>Large (100 or more)</v>
      </c>
      <c r="C4" s="2">
        <v>298</v>
      </c>
      <c r="D4" s="2">
        <v>716</v>
      </c>
      <c r="E4" s="8"/>
    </row>
    <row r="5" x14ac:dyDescent="0.35">
      <c r="A5" s="4" t="str">
        <f>'frame fresh and panel'!A5</f>
        <v>Central Region</v>
      </c>
      <c r="B5" s="2" t="str">
        <f>LEFT('frame fresh and panel'!B5,FIND(")",'frame fresh and panel'!B5))</f>
        <v>Small (5-19)</v>
      </c>
      <c r="C5" s="2">
        <v>1327</v>
      </c>
      <c r="D5" s="2">
        <v>863</v>
      </c>
      <c r="E5" s="8">
        <f>SUM(C5:D7)</f>
        <v>4294</v>
      </c>
    </row>
    <row r="6" x14ac:dyDescent="0.35">
      <c r="A6" s="4" t="str">
        <f>'frame fresh and panel'!A6</f>
        <v>Central Region</v>
      </c>
      <c r="B6" s="2" t="str">
        <f>LEFT('frame fresh and panel'!B6,FIND(")",'frame fresh and panel'!B6))</f>
        <v>Medium (20-99)</v>
      </c>
      <c r="C6" s="2">
        <v>642</v>
      </c>
      <c r="D6" s="2">
        <v>637</v>
      </c>
    </row>
    <row r="7" x14ac:dyDescent="0.35">
      <c r="A7" s="4" t="str">
        <f>'frame fresh and panel'!A7</f>
        <v>Central Region</v>
      </c>
      <c r="B7" s="2" t="str">
        <f>LEFT('frame fresh and panel'!B7,FIND(")",'frame fresh and panel'!B7))</f>
        <v>Large (100 or more)</v>
      </c>
      <c r="C7" s="2">
        <v>325</v>
      </c>
      <c r="D7" s="2">
        <v>500</v>
      </c>
      <c r="E7" s="8"/>
    </row>
    <row r="8" x14ac:dyDescent="0.35">
      <c r="A8" s="4" t="str">
        <f>'frame fresh and panel'!A8</f>
        <v>Coastal Region</v>
      </c>
      <c r="B8" s="2" t="str">
        <f>LEFT('frame fresh and panel'!B8,FIND(")",'frame fresh and panel'!B8))</f>
        <v>Small (5-19)</v>
      </c>
      <c r="C8" s="2">
        <v>325</v>
      </c>
      <c r="D8" s="2">
        <v>33</v>
      </c>
      <c r="E8" s="8">
        <f>SUM(C8:D10)</f>
        <v>514</v>
      </c>
    </row>
    <row r="9" x14ac:dyDescent="0.35">
      <c r="A9" s="4" t="str">
        <f>'frame fresh and panel'!A9</f>
        <v>Coastal Region</v>
      </c>
      <c r="B9" s="2" t="str">
        <f>LEFT('frame fresh and panel'!B9,FIND(")",'frame fresh and panel'!B9))</f>
        <v>Medium (20-99)</v>
      </c>
      <c r="C9" s="2">
        <v>94</v>
      </c>
      <c r="D9" s="2">
        <v>8</v>
      </c>
      <c r="E9" s="8"/>
    </row>
    <row r="10" x14ac:dyDescent="0.35">
      <c r="A10" s="4" t="str">
        <f>'frame fresh and panel'!A10</f>
        <v>Coastal Region</v>
      </c>
      <c r="B10" s="2" t="str">
        <f>LEFT('frame fresh and panel'!B10,FIND(")",'frame fresh and panel'!B10))</f>
        <v>Large (100 or more)</v>
      </c>
      <c r="C10" s="2">
        <v>28</v>
      </c>
      <c r="D10" s="2">
        <v>26</v>
      </c>
    </row>
    <row r="11" ht="15" thickBot="true" x14ac:dyDescent="0.4">
      <c r="A11" s="26"/>
      <c r="B11" s="26"/>
      <c r="C11" s="26">
        <f>SUM(C2:C10)</f>
        <v>7329</v>
      </c>
      <c r="D11" s="26">
        <f>SUM(D2:D10)</f>
        <v>9182</v>
      </c>
      <c r="E11" s="26">
        <f>SUM(E2:E10)</f>
        <v>16511</v>
      </c>
    </row>
    <row r="12" ht="15" thickTop="true" x14ac:dyDescent="0.35">
      <c r="A12" s="35" t="s">
        <v>38</v>
      </c>
    </row>
  </sheetData>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12"/>
  <sheetViews>
    <sheetView workbookViewId="0">
      <selection activeCell="E1" sqref="E1:L1048576"/>
    </sheetView>
  </sheetViews>
  <sheetFormatPr defaultRowHeight="14.5" x14ac:dyDescent="0.35"/>
  <cols>
    <col min="1" max="1" width="14.26953125" customWidth="true"/>
    <col min="2" max="2" width="15.7265625" bestFit="true" customWidth="true"/>
    <col min="3" max="3" width="12.81640625" customWidth="true"/>
    <col min="4" max="4" width="14.1796875" customWidth="true"/>
    <col min="5" max="5" width="10" bestFit="true" customWidth="true"/>
  </cols>
  <sheetData>
    <row r="1" ht="27" thickBot="true" x14ac:dyDescent="0.4">
      <c r="A1" s="3"/>
      <c r="B1" s="3"/>
      <c r="C1" s="1" t="str">
        <f>RIGHT(SUBSTITUTE('frame fresh and panel'!C1,"_"," "),LEN(SUBSTITUTE('frame fresh and panel'!C1,"_"," "))-1)</f>
        <v>Manufacturing</v>
      </c>
      <c r="D1" s="1" t="str">
        <f>RIGHT(SUBSTITUTE('frame fresh and panel'!D1,"_"," "),LEN(SUBSTITUTE('frame fresh and panel'!D1,"_"," "))-1)</f>
        <v>Services</v>
      </c>
      <c r="E1" s="1" t="str">
        <f>RIGHT(SUBSTITUTE('frame fresh and panel'!E1,"_"," "),LEN(SUBSTITUTE('frame fresh and panel'!E1,"_"," "))-1)</f>
        <v>Grand Total</v>
      </c>
    </row>
    <row r="2" x14ac:dyDescent="0.35">
      <c r="A2" s="4" t="str">
        <f>'frame fresh and panel'!A2</f>
        <v>North Region</v>
      </c>
      <c r="B2" s="2" t="str">
        <f>LEFT('frame fresh and panel'!B2,FIND(")",'frame fresh and panel'!B2))</f>
        <v>Small (5-19)</v>
      </c>
      <c r="C2" s="2">
        <f>'frame fresh and panel'!C2</f>
        <v>97</v>
      </c>
      <c r="D2" s="2">
        <f>'frame fresh and panel'!D2</f>
        <v>335</v>
      </c>
      <c r="E2" s="8">
        <f>SUM(C2:D4)</f>
        <v>503</v>
      </c>
    </row>
    <row r="3" x14ac:dyDescent="0.35">
      <c r="A3" s="4" t="str">
        <f>'frame fresh and panel'!A3</f>
        <v>North Region</v>
      </c>
      <c r="B3" s="2" t="str">
        <f>LEFT('frame fresh and panel'!B3,FIND(")",'frame fresh and panel'!B3))</f>
        <v>Medium (20-99)</v>
      </c>
      <c r="C3" s="2">
        <f>'frame fresh and panel'!C3</f>
        <v>30</v>
      </c>
      <c r="D3" s="2">
        <f>'frame fresh and panel'!D3</f>
        <v>34</v>
      </c>
      <c r="E3" s="8"/>
    </row>
    <row r="4" x14ac:dyDescent="0.35">
      <c r="A4" s="4" t="str">
        <f>'frame fresh and panel'!A4</f>
        <v>North Region</v>
      </c>
      <c r="B4" s="2" t="str">
        <f>LEFT('frame fresh and panel'!B4,FIND(")",'frame fresh and panel'!B4))</f>
        <v>Large (100 or more)</v>
      </c>
      <c r="C4" s="2">
        <f>'frame fresh and panel'!C4</f>
        <v>5</v>
      </c>
      <c r="D4" s="2">
        <f>'frame fresh and panel'!D4</f>
        <v>2</v>
      </c>
      <c r="E4" s="8"/>
    </row>
    <row r="5" x14ac:dyDescent="0.35">
      <c r="A5" s="4" t="str">
        <f>'frame fresh and panel'!A5</f>
        <v>Central Region</v>
      </c>
      <c r="B5" s="2" t="str">
        <f>LEFT('frame fresh and panel'!B5,FIND(")",'frame fresh and panel'!B5))</f>
        <v>Small (5-19)</v>
      </c>
      <c r="C5" s="2">
        <f>'frame fresh and panel'!C5</f>
        <v>174</v>
      </c>
      <c r="D5" s="2">
        <f>'frame fresh and panel'!D5</f>
        <v>1354</v>
      </c>
      <c r="E5" s="8">
        <f>SUM(C5:D7)</f>
        <v>1988</v>
      </c>
    </row>
    <row r="6" x14ac:dyDescent="0.35">
      <c r="A6" s="4" t="str">
        <f>'frame fresh and panel'!A6</f>
        <v>Central Region</v>
      </c>
      <c r="B6" s="2" t="str">
        <f>LEFT('frame fresh and panel'!B6,FIND(")",'frame fresh and panel'!B6))</f>
        <v>Medium (20-99)</v>
      </c>
      <c r="C6" s="2">
        <f>'frame fresh and panel'!C6</f>
        <v>52</v>
      </c>
      <c r="D6" s="2">
        <f>'frame fresh and panel'!D6</f>
        <v>318</v>
      </c>
    </row>
    <row r="7" x14ac:dyDescent="0.35">
      <c r="A7" s="4" t="str">
        <f>'frame fresh and panel'!A7</f>
        <v>Central Region</v>
      </c>
      <c r="B7" s="2" t="str">
        <f>LEFT('frame fresh and panel'!B7,FIND(")",'frame fresh and panel'!B7))</f>
        <v>Large (100 or more)</v>
      </c>
      <c r="C7" s="2">
        <f>'frame fresh and panel'!C7</f>
        <v>10</v>
      </c>
      <c r="D7" s="2">
        <f>'frame fresh and panel'!D7</f>
        <v>80</v>
      </c>
      <c r="E7" s="8"/>
    </row>
    <row r="8" x14ac:dyDescent="0.35">
      <c r="A8" s="4" t="str">
        <f>'frame fresh and panel'!A8</f>
        <v>Coastal Region</v>
      </c>
      <c r="B8" s="2" t="str">
        <f>LEFT('frame fresh and panel'!B8,FIND(")",'frame fresh and panel'!B8))</f>
        <v>Small (5-19)</v>
      </c>
      <c r="C8" s="2">
        <f>'frame fresh and panel'!C8</f>
        <v>91</v>
      </c>
      <c r="D8" s="2">
        <f>'frame fresh and panel'!D8</f>
        <v>1075</v>
      </c>
      <c r="E8" s="8">
        <f>SUM(C8:D10)</f>
        <v>1380</v>
      </c>
    </row>
    <row r="9" x14ac:dyDescent="0.35">
      <c r="A9" s="4" t="str">
        <f>'frame fresh and panel'!A9</f>
        <v>Coastal Region</v>
      </c>
      <c r="B9" s="2" t="str">
        <f>LEFT('frame fresh and panel'!B9,FIND(")",'frame fresh and panel'!B9))</f>
        <v>Medium (20-99)</v>
      </c>
      <c r="C9" s="2">
        <f>'frame fresh and panel'!C9</f>
        <v>17</v>
      </c>
      <c r="D9" s="2">
        <f>'frame fresh and panel'!D9</f>
        <v>171</v>
      </c>
      <c r="E9" s="8"/>
    </row>
    <row r="10" x14ac:dyDescent="0.35">
      <c r="A10" s="4" t="str">
        <f>'frame fresh and panel'!A10</f>
        <v>Coastal Region</v>
      </c>
      <c r="B10" s="2" t="str">
        <f>LEFT('frame fresh and panel'!B10,FIND(")",'frame fresh and panel'!B10))</f>
        <v>Large (100 or more)</v>
      </c>
      <c r="C10" s="2">
        <f>'frame fresh and panel'!C10</f>
        <v>2</v>
      </c>
      <c r="D10" s="2">
        <f>'frame fresh and panel'!D10</f>
        <v>24</v>
      </c>
    </row>
    <row r="11" s="27" customFormat="true" ht="15" thickBot="true" x14ac:dyDescent="0.4">
      <c r="A11" s="26"/>
      <c r="B11" s="26"/>
      <c r="C11" s="26">
        <f>SUM(C2:C10)</f>
        <v>478</v>
      </c>
      <c r="D11" s="26">
        <f>SUM(D2:D10)</f>
        <v>3393</v>
      </c>
      <c r="E11" s="26">
        <f>SUM(E2:E10)</f>
        <v>3871</v>
      </c>
    </row>
    <row r="12" ht="15" thickTop="true" x14ac:dyDescent="0.35">
      <c r="A12" s="35" t="s">
        <v>38</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F9DF7-F5C1-4EE9-8A90-132D0A6AC211}">
  <dimension ref="A1:E12"/>
  <sheetViews>
    <sheetView workbookViewId="0">
      <selection activeCell="A11" sqref="A11:XFD16"/>
    </sheetView>
  </sheetViews>
  <sheetFormatPr defaultRowHeight="14.5" x14ac:dyDescent="0.35"/>
  <cols>
    <col min="1" max="1" width="19.6328125" customWidth="true"/>
    <col min="2" max="2" width="15.54296875" bestFit="true" customWidth="true"/>
    <col min="3" max="3" width="12.36328125" customWidth="true"/>
    <col min="4" max="4" width="12.08984375" customWidth="true"/>
  </cols>
  <sheetData>
    <row r="1" ht="27" thickBot="true" x14ac:dyDescent="0.4">
      <c r="A1" s="3"/>
      <c r="B1" s="3"/>
      <c r="C1" s="1" t="str">
        <f>RIGHT(SUBSTITUTE('frame fresh and panel'!C1,"_"," "),LEN(SUBSTITUTE('frame fresh and panel'!C1,"_"," "))-1)</f>
        <v>Manufacturing</v>
      </c>
      <c r="D1" s="1" t="str">
        <f>RIGHT(SUBSTITUTE('frame fresh and panel'!D1,"_"," "),LEN(SUBSTITUTE('frame fresh and panel'!D1,"_"," "))-1)</f>
        <v>Services</v>
      </c>
      <c r="E1" s="1" t="str">
        <f>RIGHT(SUBSTITUTE('frame fresh and panel'!E1,"_"," "),LEN(SUBSTITUTE('frame fresh and panel'!E1,"_"," "))-1)</f>
        <v>Grand Total</v>
      </c>
    </row>
    <row r="2" x14ac:dyDescent="0.35">
      <c r="A2" s="4" t="str">
        <f>'frame fresh and panel'!A2</f>
        <v>North Region</v>
      </c>
      <c r="B2" s="2" t="str">
        <f>LEFT('frame fresh and panel'!B2,FIND(")",'frame fresh and panel'!B2))</f>
        <v>Small (5-19)</v>
      </c>
      <c r="C2" s="2">
        <v>3138</v>
      </c>
      <c r="D2" s="2">
        <v>5276</v>
      </c>
      <c r="E2" s="8">
        <f>SUM(C2:D4)</f>
        <v>11495</v>
      </c>
    </row>
    <row r="3" x14ac:dyDescent="0.35">
      <c r="A3" s="4" t="str">
        <f>'frame fresh and panel'!A3</f>
        <v>North Region</v>
      </c>
      <c r="B3" s="2" t="str">
        <f>LEFT('frame fresh and panel'!B3,FIND(")",'frame fresh and panel'!B3))</f>
        <v>Medium (20-99)</v>
      </c>
      <c r="C3" s="2">
        <v>1065</v>
      </c>
      <c r="D3" s="2">
        <v>1050</v>
      </c>
      <c r="E3" s="8"/>
    </row>
    <row r="4" x14ac:dyDescent="0.35">
      <c r="A4" s="4" t="str">
        <f>'frame fresh and panel'!A4</f>
        <v>North Region</v>
      </c>
      <c r="B4" s="2" t="str">
        <f>LEFT('frame fresh and panel'!B4,FIND(")",'frame fresh and panel'!B4))</f>
        <v>Large (100 or more)</v>
      </c>
      <c r="C4" s="2">
        <v>288</v>
      </c>
      <c r="D4" s="2">
        <v>678</v>
      </c>
      <c r="E4" s="8"/>
    </row>
    <row r="5" x14ac:dyDescent="0.35">
      <c r="A5" s="4" t="str">
        <f>'frame fresh and panel'!A5</f>
        <v>Central Region</v>
      </c>
      <c r="B5" s="2" t="str">
        <f>LEFT('frame fresh and panel'!B5,FIND(")",'frame fresh and panel'!B5))</f>
        <v>Small (5-19)</v>
      </c>
      <c r="C5" s="2">
        <v>1314</v>
      </c>
      <c r="D5" s="2">
        <v>861</v>
      </c>
      <c r="E5" s="8">
        <f>SUM(C5:D7)</f>
        <v>4224</v>
      </c>
    </row>
    <row r="6" x14ac:dyDescent="0.35">
      <c r="A6" s="4" t="str">
        <f>'frame fresh and panel'!A6</f>
        <v>Central Region</v>
      </c>
      <c r="B6" s="2" t="str">
        <f>LEFT('frame fresh and panel'!B6,FIND(")",'frame fresh and panel'!B6))</f>
        <v>Medium (20-99)</v>
      </c>
      <c r="C6" s="2">
        <v>619</v>
      </c>
      <c r="D6" s="2">
        <v>633</v>
      </c>
    </row>
    <row r="7" x14ac:dyDescent="0.35">
      <c r="A7" s="4" t="str">
        <f>'frame fresh and panel'!A7</f>
        <v>Central Region</v>
      </c>
      <c r="B7" s="2" t="str">
        <f>LEFT('frame fresh and panel'!B7,FIND(")",'frame fresh and panel'!B7))</f>
        <v>Large (100 or more)</v>
      </c>
      <c r="C7" s="2">
        <v>315</v>
      </c>
      <c r="D7" s="2">
        <v>482</v>
      </c>
      <c r="E7" s="8"/>
    </row>
    <row r="8" x14ac:dyDescent="0.35">
      <c r="A8" s="4" t="str">
        <f>'frame fresh and panel'!A8</f>
        <v>Coastal Region</v>
      </c>
      <c r="B8" s="2" t="str">
        <f>LEFT('frame fresh and panel'!B8,FIND(")",'frame fresh and panel'!B8))</f>
        <v>Small (5-19)</v>
      </c>
      <c r="C8" s="2">
        <v>314</v>
      </c>
      <c r="D8" s="2">
        <v>28</v>
      </c>
      <c r="E8" s="8">
        <f>SUM(C8:D10)</f>
        <v>474</v>
      </c>
    </row>
    <row r="9" x14ac:dyDescent="0.35">
      <c r="A9" s="4" t="str">
        <f>'frame fresh and panel'!A9</f>
        <v>Coastal Region</v>
      </c>
      <c r="B9" s="2" t="str">
        <f>LEFT('frame fresh and panel'!B9,FIND(")",'frame fresh and panel'!B9))</f>
        <v>Medium (20-99)</v>
      </c>
      <c r="C9" s="2">
        <v>80</v>
      </c>
      <c r="D9" s="2">
        <v>3</v>
      </c>
      <c r="E9" s="8"/>
    </row>
    <row r="10" x14ac:dyDescent="0.35">
      <c r="A10" s="4" t="str">
        <f>'frame fresh and panel'!A10</f>
        <v>Coastal Region</v>
      </c>
      <c r="B10" s="2" t="str">
        <f>LEFT('frame fresh and panel'!B10,FIND(")",'frame fresh and panel'!B10))</f>
        <v>Large (100 or more)</v>
      </c>
      <c r="C10" s="2">
        <v>24</v>
      </c>
      <c r="D10" s="2">
        <v>25</v>
      </c>
    </row>
    <row r="11" ht="15" thickBot="true" x14ac:dyDescent="0.4">
      <c r="A11" s="26"/>
      <c r="B11" s="26"/>
      <c r="C11" s="26">
        <f>SUM(C2:C10)</f>
        <v>7157</v>
      </c>
      <c r="D11" s="26">
        <f>SUM(D2:D10)</f>
        <v>9036</v>
      </c>
      <c r="E11" s="26">
        <f>SUM(E2:E10)</f>
        <v>16193</v>
      </c>
    </row>
    <row r="12" ht="15" thickTop="true" x14ac:dyDescent="0.35">
      <c r="A12" s="35" t="s">
        <v>38</v>
      </c>
    </row>
  </sheetData>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79AE3-D173-4405-B6B7-A7863BB553A3}">
  <dimension ref="A1:E12"/>
  <sheetViews>
    <sheetView workbookViewId="0">
      <selection activeCell="G19" sqref="G19"/>
    </sheetView>
  </sheetViews>
  <sheetFormatPr defaultRowHeight="14.5" x14ac:dyDescent="0.35"/>
  <cols>
    <col min="1" max="1" width="19.6328125" customWidth="true"/>
    <col min="2" max="2" width="15.54296875" bestFit="true" customWidth="true"/>
    <col min="3" max="3" width="12.36328125" customWidth="true"/>
    <col min="4" max="4" width="12.08984375" customWidth="true"/>
  </cols>
  <sheetData>
    <row r="1" ht="27" thickBot="true" x14ac:dyDescent="0.4">
      <c r="A1" s="3"/>
      <c r="B1" s="3"/>
      <c r="C1" s="1" t="str">
        <f>RIGHT(SUBSTITUTE('frame fresh and panel'!C1,"_"," "),LEN(SUBSTITUTE('frame fresh and panel'!C1,"_"," "))-1)</f>
        <v>Manufacturing</v>
      </c>
      <c r="D1" s="1" t="str">
        <f>RIGHT(SUBSTITUTE('frame fresh and panel'!D1,"_"," "),LEN(SUBSTITUTE('frame fresh and panel'!D1,"_"," "))-1)</f>
        <v>Services</v>
      </c>
      <c r="E1" s="1" t="str">
        <f>RIGHT(SUBSTITUTE('frame fresh and panel'!E1,"_"," "),LEN(SUBSTITUTE('frame fresh and panel'!E1,"_"," "))-1)</f>
        <v>Grand Total</v>
      </c>
    </row>
    <row r="2" x14ac:dyDescent="0.35">
      <c r="A2" s="4" t="str">
        <f>'frame fresh and panel'!A2</f>
        <v>North Region</v>
      </c>
      <c r="B2" s="2" t="str">
        <f>LEFT('frame fresh and panel'!B2,FIND(")",'frame fresh and panel'!B2))</f>
        <v>Small (5-19)</v>
      </c>
      <c r="C2" s="2">
        <v>46</v>
      </c>
      <c r="D2" s="2">
        <v>30</v>
      </c>
      <c r="E2" s="8">
        <f>SUM(C2:D4)</f>
        <v>208</v>
      </c>
    </row>
    <row r="3" x14ac:dyDescent="0.35">
      <c r="A3" s="4" t="str">
        <f>'frame fresh and panel'!A3</f>
        <v>North Region</v>
      </c>
      <c r="B3" s="2" t="str">
        <f>LEFT('frame fresh and panel'!B3,FIND(")",'frame fresh and panel'!B3))</f>
        <v>Medium (20-99)</v>
      </c>
      <c r="C3" s="2">
        <v>41</v>
      </c>
      <c r="D3" s="2">
        <v>43</v>
      </c>
      <c r="E3" s="8"/>
    </row>
    <row r="4" x14ac:dyDescent="0.35">
      <c r="A4" s="4" t="str">
        <f>'frame fresh and panel'!A4</f>
        <v>North Region</v>
      </c>
      <c r="B4" s="2" t="str">
        <f>LEFT('frame fresh and panel'!B4,FIND(")",'frame fresh and panel'!B4))</f>
        <v>Large (100 or more)</v>
      </c>
      <c r="C4" s="2">
        <v>10</v>
      </c>
      <c r="D4" s="2">
        <v>38</v>
      </c>
      <c r="E4" s="8"/>
    </row>
    <row r="5" x14ac:dyDescent="0.35">
      <c r="A5" s="4" t="str">
        <f>'frame fresh and panel'!A5</f>
        <v>Central Region</v>
      </c>
      <c r="B5" s="2" t="str">
        <f>LEFT('frame fresh and panel'!B5,FIND(")",'frame fresh and panel'!B5))</f>
        <v>Small (5-19)</v>
      </c>
      <c r="C5" s="2">
        <v>13</v>
      </c>
      <c r="D5" s="2">
        <v>2</v>
      </c>
      <c r="E5" s="8">
        <f>SUM(C5:D7)</f>
        <v>70</v>
      </c>
    </row>
    <row r="6" x14ac:dyDescent="0.35">
      <c r="A6" s="4" t="str">
        <f>'frame fresh and panel'!A6</f>
        <v>Central Region</v>
      </c>
      <c r="B6" s="2" t="str">
        <f>LEFT('frame fresh and panel'!B6,FIND(")",'frame fresh and panel'!B6))</f>
        <v>Medium (20-99)</v>
      </c>
      <c r="C6" s="2">
        <v>23</v>
      </c>
      <c r="D6" s="2">
        <v>4</v>
      </c>
    </row>
    <row r="7" x14ac:dyDescent="0.35">
      <c r="A7" s="4" t="str">
        <f>'frame fresh and panel'!A7</f>
        <v>Central Region</v>
      </c>
      <c r="B7" s="2" t="str">
        <f>LEFT('frame fresh and panel'!B7,FIND(")",'frame fresh and panel'!B7))</f>
        <v>Large (100 or more)</v>
      </c>
      <c r="C7" s="2">
        <v>10</v>
      </c>
      <c r="D7" s="2">
        <v>18</v>
      </c>
      <c r="E7" s="8"/>
    </row>
    <row r="8" x14ac:dyDescent="0.35">
      <c r="A8" s="4" t="str">
        <f>'frame fresh and panel'!A8</f>
        <v>Coastal Region</v>
      </c>
      <c r="B8" s="2" t="str">
        <f>LEFT('frame fresh and panel'!B8,FIND(")",'frame fresh and panel'!B8))</f>
        <v>Small (5-19)</v>
      </c>
      <c r="C8" s="2">
        <v>11</v>
      </c>
      <c r="D8" s="2">
        <v>5</v>
      </c>
      <c r="E8" s="8">
        <f>SUM(C8:D10)</f>
        <v>40</v>
      </c>
    </row>
    <row r="9" x14ac:dyDescent="0.35">
      <c r="A9" s="4" t="str">
        <f>'frame fresh and panel'!A9</f>
        <v>Coastal Region</v>
      </c>
      <c r="B9" s="2" t="str">
        <f>LEFT('frame fresh and panel'!B9,FIND(")",'frame fresh and panel'!B9))</f>
        <v>Medium (20-99)</v>
      </c>
      <c r="C9" s="2">
        <v>14</v>
      </c>
      <c r="D9" s="2">
        <v>5</v>
      </c>
      <c r="E9" s="8"/>
    </row>
    <row r="10" x14ac:dyDescent="0.35">
      <c r="A10" s="4" t="str">
        <f>'frame fresh and panel'!A10</f>
        <v>Coastal Region</v>
      </c>
      <c r="B10" s="2" t="str">
        <f>LEFT('frame fresh and panel'!B10,FIND(")",'frame fresh and panel'!B10))</f>
        <v>Large (100 or more)</v>
      </c>
      <c r="C10" s="2">
        <v>4</v>
      </c>
      <c r="D10" s="2">
        <v>1</v>
      </c>
    </row>
    <row r="11" ht="15" thickBot="true" x14ac:dyDescent="0.4">
      <c r="A11" s="26"/>
      <c r="B11" s="26"/>
      <c r="C11" s="26">
        <f>SUM(C2:C10)</f>
        <v>172</v>
      </c>
      <c r="D11" s="26">
        <f>SUM(D2:D10)</f>
        <v>146</v>
      </c>
      <c r="E11" s="26">
        <f>SUM(E2:E10)</f>
        <v>318</v>
      </c>
    </row>
    <row r="12" ht="15" thickTop="true" x14ac:dyDescent="0.35">
      <c r="A12" s="35" t="s">
        <v>38</v>
      </c>
    </row>
  </sheetData>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75473-97B6-43D5-A9C5-E86A19E394CA}">
  <dimension ref="A1:E12"/>
  <sheetViews>
    <sheetView workbookViewId="0">
      <selection activeCell="A11" sqref="A11:XFD16"/>
    </sheetView>
  </sheetViews>
  <sheetFormatPr defaultColWidth="9.1796875" defaultRowHeight="14.5" x14ac:dyDescent="0.35"/>
  <cols>
    <col min="1" max="1" width="15" style="14" customWidth="true"/>
    <col min="2" max="2" width="19.81640625" style="14" bestFit="true" customWidth="true"/>
    <col min="3" max="4" width="10.1796875" style="14" customWidth="true"/>
    <col min="5" max="5" width="14.54296875" style="27" bestFit="true" customWidth="true"/>
    <col min="6" max="16384" width="9.1796875" style="14"/>
  </cols>
  <sheetData>
    <row r="1" ht="27" thickBot="true" x14ac:dyDescent="0.4">
      <c r="A1" s="12"/>
      <c r="B1" s="12"/>
      <c r="C1" s="13" t="str">
        <f>RIGHT(SUBSTITUTE('original survey design'!C1,"_"," "),LEN(SUBSTITUTE('original survey design'!C1,"_"," "))-1)</f>
        <v>Manufacturing</v>
      </c>
      <c r="D1" s="13" t="str">
        <f>RIGHT(SUBSTITUTE('original survey design'!D1,"_"," "),LEN(SUBSTITUTE('original survey design'!D1,"_"," "))-1)</f>
        <v>Services</v>
      </c>
      <c r="E1" s="24" t="str">
        <f>RIGHT(SUBSTITUTE('original survey design'!E1,"_"," "),LEN(SUBSTITUTE('original survey design'!E1,"_"," "))-1)</f>
        <v>Grand Total</v>
      </c>
    </row>
    <row r="2" x14ac:dyDescent="0.35">
      <c r="A2" s="15" t="str">
        <f>'original survey design'!A2</f>
        <v>Central Region</v>
      </c>
      <c r="B2" s="16" t="str">
        <f>LEFT('original survey design'!B2,FIND(")",'original survey design'!B2))</f>
        <v>Small (5-19)</v>
      </c>
      <c r="C2" s="28">
        <f>'original survey design'!C2</f>
        <v>11</v>
      </c>
      <c r="D2" s="28">
        <f>'original survey design'!D2</f>
        <v>6</v>
      </c>
      <c r="E2" s="25">
        <f>SUM(C2:D4)</f>
        <v>38</v>
      </c>
    </row>
    <row r="3" x14ac:dyDescent="0.35">
      <c r="A3" s="15" t="str">
        <f>'original survey design'!A3</f>
        <v>Central Region</v>
      </c>
      <c r="B3" s="16" t="str">
        <f>LEFT('original survey design'!B3,FIND(")",'original survey design'!B3))</f>
        <v>Medium (20-99)</v>
      </c>
      <c r="C3" s="28">
        <f>'original survey design'!C3</f>
        <v>12</v>
      </c>
      <c r="D3" s="28">
        <f>'original survey design'!D3</f>
        <v>4</v>
      </c>
      <c r="E3" s="25"/>
    </row>
    <row r="4" x14ac:dyDescent="0.35">
      <c r="A4" s="15" t="str">
        <f>'original survey design'!A4</f>
        <v>Central Region</v>
      </c>
      <c r="B4" s="16" t="str">
        <f>LEFT('original survey design'!B4,FIND(")",'original survey design'!B4))</f>
        <v>Large (100-199)</v>
      </c>
      <c r="C4" s="28">
        <f>'original survey design'!C4</f>
        <v>3</v>
      </c>
      <c r="D4" s="28">
        <f>'original survey design'!D4</f>
        <v>2</v>
      </c>
      <c r="E4" s="25"/>
    </row>
    <row r="5" x14ac:dyDescent="0.35">
      <c r="A5" s="15" t="str">
        <f>'original survey design'!A5</f>
        <v>Coastal Region</v>
      </c>
      <c r="B5" s="16" t="str">
        <f>LEFT('original survey design'!B5,FIND(")",'original survey design'!B5))</f>
        <v>Small (5-19)</v>
      </c>
      <c r="C5" s="28">
        <f>'original survey design'!C5</f>
        <v>14</v>
      </c>
      <c r="D5" s="28">
        <f>'original survey design'!D5</f>
        <v>20</v>
      </c>
      <c r="E5" s="25">
        <f>SUM(C5:D7)</f>
        <v>66</v>
      </c>
    </row>
    <row r="6" x14ac:dyDescent="0.35">
      <c r="A6" s="15" t="str">
        <f>'original survey design'!A6</f>
        <v>Coastal Region</v>
      </c>
      <c r="B6" s="16" t="str">
        <f>LEFT('original survey design'!B6,FIND(")",'original survey design'!B6))</f>
        <v>Medium (20-99)</v>
      </c>
      <c r="C6" s="28">
        <f>'original survey design'!C6</f>
        <v>12</v>
      </c>
      <c r="D6" s="28">
        <f>'original survey design'!D6</f>
        <v>6</v>
      </c>
      <c r="E6" s="25"/>
    </row>
    <row r="7" x14ac:dyDescent="0.35">
      <c r="A7" s="15" t="str">
        <f>'original survey design'!A7</f>
        <v>Coastal Region</v>
      </c>
      <c r="B7" s="16" t="str">
        <f>LEFT('original survey design'!B7,FIND(")",'original survey design'!B7))</f>
        <v>Large (100-199)</v>
      </c>
      <c r="C7" s="28">
        <f>'original survey design'!C7</f>
        <v>5</v>
      </c>
      <c r="D7" s="28">
        <f>'original survey design'!D7</f>
        <v>9</v>
      </c>
      <c r="E7" s="25"/>
    </row>
    <row r="8" x14ac:dyDescent="0.35">
      <c r="A8" s="15" t="str">
        <f>'original survey design'!A8</f>
        <v>Northern Region</v>
      </c>
      <c r="B8" s="16" t="str">
        <f>LEFT('original survey design'!B8,FIND(")",'original survey design'!B8))</f>
        <v>Small (5-19)</v>
      </c>
      <c r="C8" s="28">
        <f>'original survey design'!C8</f>
        <v>9</v>
      </c>
      <c r="D8" s="28">
        <f>'original survey design'!D8</f>
        <v>15</v>
      </c>
      <c r="E8" s="25">
        <f>SUM(C8:D10)</f>
        <v>46</v>
      </c>
    </row>
    <row r="9" x14ac:dyDescent="0.35">
      <c r="A9" s="15" t="str">
        <f>'original survey design'!A9</f>
        <v>Northern Region</v>
      </c>
      <c r="B9" s="16" t="str">
        <f>LEFT('original survey design'!B9,FIND(")",'original survey design'!B9))</f>
        <v>Medium (20-99)</v>
      </c>
      <c r="C9" s="28">
        <f>'original survey design'!C9</f>
        <v>7</v>
      </c>
      <c r="D9" s="28">
        <f>'original survey design'!D9</f>
        <v>4</v>
      </c>
      <c r="E9" s="25"/>
    </row>
    <row r="10" x14ac:dyDescent="0.35">
      <c r="A10" s="15" t="str">
        <f>'original survey design'!A10</f>
        <v>Northern Region</v>
      </c>
      <c r="B10" s="16" t="str">
        <f>LEFT('original survey design'!B10,FIND(")",'original survey design'!B10))</f>
        <v>Large (100-199)</v>
      </c>
      <c r="C10" s="28">
        <f>'original survey design'!C10</f>
        <v>2</v>
      </c>
      <c r="D10" s="28">
        <f>'original survey design'!D10</f>
        <v>9</v>
      </c>
      <c r="E10" s="25"/>
    </row>
    <row r="11" s="27" customFormat="true" ht="15" thickBot="true" x14ac:dyDescent="0.4">
      <c r="A11" s="26"/>
      <c r="B11" s="26"/>
      <c r="C11" s="26">
        <f>SUM(C2:C10)</f>
        <v>75</v>
      </c>
      <c r="D11" s="26">
        <f>SUM(D2:D10)</f>
        <v>75</v>
      </c>
      <c r="E11" s="26">
        <f>SUM(E2:E10)</f>
        <v>150</v>
      </c>
    </row>
    <row r="12" ht="15" thickTop="true" x14ac:dyDescent="0.35"/>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EF9EB-3177-4DC7-95C5-A9EB5E0E762A}">
  <dimension ref="B1:F19"/>
  <sheetViews>
    <sheetView zoomScaleNormal="100" workbookViewId="0">
      <selection activeCell="E7" sqref="E7"/>
    </sheetView>
  </sheetViews>
  <sheetFormatPr defaultRowHeight="14.5" x14ac:dyDescent="0.35"/>
  <cols>
    <col min="2" max="2" width="15.1796875" bestFit="true" customWidth="true"/>
    <col min="3" max="3" width="24.54296875" bestFit="true" customWidth="true"/>
    <col min="4" max="4" width="15" bestFit="true" customWidth="true"/>
    <col min="5" max="5" width="15.81640625" customWidth="true"/>
    <col min="6" max="6" width="12.1796875" customWidth="true"/>
  </cols>
  <sheetData>
    <row r="1" ht="15" thickBot="true" x14ac:dyDescent="0.4">
      <c r="B1" s="33"/>
      <c r="C1" s="33"/>
      <c r="D1" s="33" t="s">
        <v>6</v>
      </c>
      <c r="E1" s="33"/>
    </row>
    <row r="2" s="17" customFormat="true" ht="46" thickTop="true" x14ac:dyDescent="0.35">
      <c r="B2" s="31"/>
      <c r="C2" s="31"/>
      <c r="D2" s="32" t="s">
        <v>17</v>
      </c>
      <c r="E2" s="32" t="s">
        <v>19</v>
      </c>
    </row>
    <row r="3" s="17" customFormat="true" ht="15.5" x14ac:dyDescent="0.35">
      <c r="B3" s="18" t="s">
        <v>14</v>
      </c>
      <c r="C3" s="18" t="s">
        <v>20</v>
      </c>
      <c r="D3" s="22">
        <v>3871</v>
      </c>
      <c r="E3" s="20"/>
    </row>
    <row r="4" s="17" customFormat="true" ht="15.5" x14ac:dyDescent="0.35">
      <c r="B4" s="18"/>
      <c r="C4" s="18" t="s">
        <v>26</v>
      </c>
      <c r="D4" s="22">
        <v>458</v>
      </c>
      <c r="E4" s="20"/>
    </row>
    <row r="5" s="17" customFormat="true" ht="15.5" x14ac:dyDescent="0.35">
      <c r="B5" s="18"/>
      <c r="C5" s="18" t="s">
        <v>27</v>
      </c>
      <c r="D5" s="22">
        <v>299</v>
      </c>
      <c r="E5" s="20"/>
    </row>
    <row r="6" ht="15.75" customHeight="true" x14ac:dyDescent="0.35">
      <c r="B6" s="18" t="s">
        <v>0</v>
      </c>
      <c r="C6" s="18" t="s">
        <v>1</v>
      </c>
      <c r="D6" s="22">
        <v>192</v>
      </c>
      <c r="E6" s="20">
        <f>D6/D$5</f>
        <v>0.65410958904109584</v>
      </c>
    </row>
    <row r="7" ht="15.75" customHeight="true" x14ac:dyDescent="0.35">
      <c r="B7" s="18"/>
      <c r="C7" s="18" t="s">
        <v>21</v>
      </c>
      <c r="D7" s="22">
        <v>31</v>
      </c>
      <c r="E7" s="20">
        <f t="shared" ref="E7:E12" si="0">D7/D$5</f>
        <v>4.1095890410958902E-2</v>
      </c>
    </row>
    <row r="8" ht="16.5" customHeight="true" x14ac:dyDescent="0.35">
      <c r="B8" s="18"/>
      <c r="C8" s="18" t="s">
        <v>28</v>
      </c>
      <c r="D8" s="22">
        <v>223</v>
      </c>
      <c r="E8" s="20">
        <f t="shared" si="0"/>
        <v>0.6952054794520548</v>
      </c>
    </row>
    <row r="9" ht="15.5" x14ac:dyDescent="0.35">
      <c r="B9" s="18"/>
      <c r="C9" s="18" t="s">
        <v>2</v>
      </c>
      <c r="D9" s="22">
        <v>13</v>
      </c>
      <c r="E9" s="20">
        <f t="shared" si="0"/>
        <v>4.4520547945205477E-2</v>
      </c>
    </row>
    <row r="10" ht="15.75" customHeight="true" x14ac:dyDescent="0.35">
      <c r="B10" s="18"/>
      <c r="C10" s="18" t="s">
        <v>22</v>
      </c>
      <c r="D10" s="22">
        <v>63</v>
      </c>
      <c r="E10" s="20">
        <f t="shared" si="0"/>
        <v>3.4246575342465752E-3</v>
      </c>
    </row>
    <row r="11" ht="15.75" customHeight="true" x14ac:dyDescent="0.35">
      <c r="B11" s="18" t="s">
        <v>24</v>
      </c>
      <c r="C11" s="18" t="s">
        <v>23</v>
      </c>
      <c r="D11" s="22">
        <v>41</v>
      </c>
      <c r="E11" s="20">
        <f t="shared" si="0"/>
        <v>6.5068493150684928E-2</v>
      </c>
    </row>
    <row r="12" ht="15.75" customHeight="true" thickBot="true" x14ac:dyDescent="0.4">
      <c r="B12" s="19" t="s">
        <v>25</v>
      </c>
      <c r="C12" s="19" t="s">
        <v>18</v>
      </c>
      <c r="D12" s="23">
        <v>151</v>
      </c>
      <c r="E12" s="21">
        <f t="shared" si="0"/>
        <v>0.51027397260273977</v>
      </c>
      <c r="F12" s="29"/>
    </row>
    <row r="13" ht="15.75" customHeight="true" thickTop="true" x14ac:dyDescent="0.35"/>
    <row r="14" ht="16.5" customHeight="true" x14ac:dyDescent="0.35"/>
    <row r="15" ht="15.75" customHeight="true" x14ac:dyDescent="0.35"/>
    <row r="16" ht="15.75" customHeight="true" x14ac:dyDescent="0.35"/>
    <row r="17" ht="15.75" customHeight="true" x14ac:dyDescent="0.35"/>
    <row r="18" ht="15.75" customHeight="true" x14ac:dyDescent="0.35"/>
    <row r="19" ht="15.75" customHeight="true" x14ac:dyDescent="0.35"/>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7FE87-D94E-4A68-8F34-F44BC004C022}">
  <dimension ref="B1:F14"/>
  <sheetViews>
    <sheetView workbookViewId="0">
      <selection activeCell="C16" sqref="C16"/>
    </sheetView>
  </sheetViews>
  <sheetFormatPr defaultColWidth="9.1796875" defaultRowHeight="15.5" x14ac:dyDescent="0.35"/>
  <cols>
    <col min="1" max="1" width="10.26953125" style="17" customWidth="true"/>
    <col min="2" max="2" width="7.453125" style="17" bestFit="true" customWidth="true"/>
    <col min="3" max="3" width="35.1796875" style="17" customWidth="true"/>
    <col min="4" max="4" width="11.7265625" style="17" customWidth="true"/>
    <col min="5" max="5" width="16.54296875" style="17" customWidth="true"/>
    <col min="6" max="6" width="11.1796875" style="17" customWidth="true"/>
    <col min="7" max="16384" width="9.1796875" style="17"/>
  </cols>
  <sheetData>
    <row r="1" ht="16" thickBot="true" x14ac:dyDescent="0.4">
      <c r="B1" s="30"/>
      <c r="C1" s="30"/>
      <c r="D1" s="30"/>
      <c r="E1" s="30"/>
      <c r="F1" s="30"/>
    </row>
    <row r="2" ht="31" thickTop="true" x14ac:dyDescent="0.35">
      <c r="B2" s="31"/>
      <c r="C2" s="31" t="s">
        <v>3</v>
      </c>
      <c r="D2" s="32" t="s">
        <v>12</v>
      </c>
      <c r="E2" s="32" t="s">
        <v>15</v>
      </c>
      <c r="F2" s="32" t="s">
        <v>16</v>
      </c>
    </row>
    <row r="3" x14ac:dyDescent="0.35">
      <c r="B3" s="18" t="s">
        <v>11</v>
      </c>
      <c r="C3" s="18" t="s">
        <v>10</v>
      </c>
      <c r="D3" s="20">
        <f>VLOOKUP($C3,'yield calculation'!$C:$F,2,FALSE)</f>
        <v>0.44755244255065918</v>
      </c>
      <c r="E3" s="20">
        <f>VLOOKUP($C3,'yield calculation'!$C:$F,3,FALSE)</f>
        <v>0.65979379415512085</v>
      </c>
      <c r="F3" s="20">
        <f>VLOOKUP($C3,'yield calculation'!$C:$F,4,FALSE)</f>
        <v>0.67832165956497192</v>
      </c>
    </row>
    <row r="4" x14ac:dyDescent="0.35">
      <c r="B4" s="18"/>
      <c r="C4" s="18" t="s">
        <v>11</v>
      </c>
      <c r="D4" s="20">
        <f>VLOOKUP($C4,'yield calculation'!$C:$F,2,FALSE)</f>
        <v>0.57046979665756226</v>
      </c>
      <c r="E4" s="20">
        <f>VLOOKUP($C4,'yield calculation'!$C:$F,3,FALSE)</f>
        <v>0.80188679695129395</v>
      </c>
      <c r="F4" s="20">
        <f>VLOOKUP($C4,'yield calculation'!$C:$F,4,FALSE)</f>
        <v>0.71140938997268677</v>
      </c>
    </row>
    <row r="5" x14ac:dyDescent="0.35">
      <c r="B5" s="18" t="s">
        <v>9</v>
      </c>
      <c r="C5" s="18" t="s">
        <v>4</v>
      </c>
      <c r="D5" s="20">
        <f>VLOOKUP($C5,'yield calculation'!$C:$F,2,FALSE)</f>
        <v>0.5486111044883728</v>
      </c>
      <c r="E5" s="20">
        <f>VLOOKUP($C5,'yield calculation'!$C:$F,3,FALSE)</f>
        <v>0.68695652484893799</v>
      </c>
      <c r="F5" s="20">
        <f>VLOOKUP($C5,'yield calculation'!$C:$F,4,FALSE)</f>
        <v>0.7986111044883728</v>
      </c>
    </row>
    <row r="6" x14ac:dyDescent="0.35">
      <c r="B6" s="18"/>
      <c r="C6" s="18" t="s">
        <v>5</v>
      </c>
      <c r="D6" s="20">
        <f>VLOOKUP($C6,'yield calculation'!$C:$F,2,FALSE)</f>
        <v>0.57317072153091431</v>
      </c>
      <c r="E6" s="20">
        <f>VLOOKUP($C6,'yield calculation'!$C:$F,3,FALSE)</f>
        <v>0.81034481525421143</v>
      </c>
      <c r="F6" s="20">
        <f>VLOOKUP($C6,'yield calculation'!$C:$F,4,FALSE)</f>
        <v>0.707317054271698</v>
      </c>
    </row>
    <row r="7" x14ac:dyDescent="0.35">
      <c r="B7" s="18"/>
      <c r="C7" s="18" t="s">
        <v>34</v>
      </c>
      <c r="D7" s="20">
        <f>VLOOKUP($C7,'yield calculation'!$C:$F,2,FALSE)</f>
        <v>0.34848484396934509</v>
      </c>
      <c r="E7" s="20">
        <f>VLOOKUP($C7,'yield calculation'!$C:$F,3,FALSE)</f>
        <v>0.76666665077209473</v>
      </c>
      <c r="F7" s="20">
        <f>VLOOKUP($C7,'yield calculation'!$C:$F,4,FALSE)</f>
        <v>0.45454546809196472</v>
      </c>
    </row>
    <row r="8" x14ac:dyDescent="0.35">
      <c r="B8" s="18" t="s">
        <v>7</v>
      </c>
      <c r="C8" s="18" t="s">
        <v>81</v>
      </c>
      <c r="D8" s="20">
        <f>VLOOKUP($C8,'yield calculation'!$C:$F,2,FALSE)</f>
        <v>0.46715328097343445</v>
      </c>
      <c r="E8" s="20">
        <f>VLOOKUP($C8,'yield calculation'!$C:$F,3,FALSE)</f>
        <v>0.66666668653488159</v>
      </c>
      <c r="F8" s="20">
        <f>VLOOKUP($C8,'yield calculation'!$C:$F,4,FALSE)</f>
        <v>0.70072990655899048</v>
      </c>
    </row>
    <row r="9" x14ac:dyDescent="0.35">
      <c r="B9" s="18"/>
      <c r="C9" s="18" t="s">
        <v>82</v>
      </c>
      <c r="D9" s="20">
        <f>VLOOKUP($C9,'yield calculation'!$C:$F,2,FALSE)</f>
        <v>0.52941179275512695</v>
      </c>
      <c r="E9" s="20">
        <f>VLOOKUP($C9,'yield calculation'!$C:$F,3,FALSE)</f>
        <v>0.83333331346511841</v>
      </c>
      <c r="F9" s="20">
        <f>VLOOKUP($C9,'yield calculation'!$C:$F,4,FALSE)</f>
        <v>0.63529413938522339</v>
      </c>
    </row>
    <row r="10" x14ac:dyDescent="0.35">
      <c r="B10" s="18"/>
      <c r="C10" s="18" t="s">
        <v>80</v>
      </c>
      <c r="D10" s="20">
        <f>VLOOKUP($C10,'yield calculation'!$C:$F,2,FALSE)</f>
        <v>0.57142859697341919</v>
      </c>
      <c r="E10" s="20">
        <f>VLOOKUP($C10,'yield calculation'!$C:$F,3,FALSE)</f>
        <v>0.75471699237823486</v>
      </c>
      <c r="F10" s="20">
        <f>VLOOKUP($C10,'yield calculation'!$C:$F,4,FALSE)</f>
        <v>0.75714284181594849</v>
      </c>
    </row>
    <row r="11" x14ac:dyDescent="0.35">
      <c r="B11" s="18" t="s">
        <v>8</v>
      </c>
      <c r="C11" s="18" t="s">
        <v>86</v>
      </c>
      <c r="D11" s="20">
        <f>VLOOKUP($C11,'yield calculation'!$C:$F,2,FALSE)</f>
        <v>0.58677685260772705</v>
      </c>
      <c r="E11" s="20">
        <f>VLOOKUP($C11,'yield calculation'!$C:$F,3,FALSE)</f>
        <v>0.76344084739685059</v>
      </c>
      <c r="F11" s="20">
        <f>VLOOKUP($C11,'yield calculation'!$C:$F,4,FALSE)</f>
        <v>0.76859503984451294</v>
      </c>
    </row>
    <row r="12" x14ac:dyDescent="0.35">
      <c r="B12" s="18"/>
      <c r="C12" s="18" t="s">
        <v>87</v>
      </c>
      <c r="D12" s="20">
        <f>VLOOKUP($C12,'yield calculation'!$C:$F,2,FALSE)</f>
        <v>0.45614033937454224</v>
      </c>
      <c r="E12" s="20">
        <f>VLOOKUP($C12,'yield calculation'!$C:$F,3,FALSE)</f>
        <v>0.70909088850021362</v>
      </c>
      <c r="F12" s="20">
        <f>VLOOKUP($C12,'yield calculation'!$C:$F,4,FALSE)</f>
        <v>0.64327484369277954</v>
      </c>
    </row>
    <row r="13" ht="16" thickBot="true" x14ac:dyDescent="0.4">
      <c r="B13" s="19" t="s">
        <v>14</v>
      </c>
      <c r="C13" s="19" t="s">
        <v>85</v>
      </c>
      <c r="D13" s="21">
        <f>VLOOKUP($C13,'yield calculation'!$C:$F,2,FALSE)</f>
        <v>0.51027399301528931</v>
      </c>
      <c r="E13" s="21">
        <f>VLOOKUP($C13,'yield calculation'!$C:$F,3,FALSE)</f>
        <v>0.7339901328086853</v>
      </c>
      <c r="F13" s="21">
        <f>VLOOKUP($C13,'yield calculation'!$C:$F,4,FALSE)</f>
        <v>0.6952054500579834</v>
      </c>
    </row>
    <row r="14" ht="16" thickTop="true" x14ac:dyDescent="0.35">
      <c r="B14" s="2" t="s">
        <v>29</v>
      </c>
    </row>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12"/>
  <sheetViews>
    <sheetView workbookViewId="0">
      <selection activeCell="E1" sqref="E1:L1048576"/>
    </sheetView>
  </sheetViews>
  <sheetFormatPr defaultColWidth="9.1796875" defaultRowHeight="14.5" x14ac:dyDescent="0.35"/>
  <cols>
    <col min="1" max="1" width="15" style="14" customWidth="true"/>
    <col min="2" max="2" width="14" style="14" bestFit="true" customWidth="true"/>
    <col min="3" max="4" width="10.1796875" style="14" customWidth="true"/>
    <col min="5" max="5" width="14.54296875" style="27" bestFit="true" customWidth="true"/>
    <col min="6" max="16384" width="9.1796875" style="14"/>
  </cols>
  <sheetData>
    <row r="1" ht="27" thickBot="true" x14ac:dyDescent="0.4">
      <c r="A1" s="12"/>
      <c r="B1" s="12"/>
      <c r="C1" s="13" t="str">
        <f>RIGHT(SUBSTITUTE('achieved fresh and panel'!C1,"_"," "),LEN(SUBSTITUTE('achieved fresh and panel'!C1,"_"," "))-1)</f>
        <v>Manufacturing</v>
      </c>
      <c r="D1" s="13" t="str">
        <f>RIGHT(SUBSTITUTE('achieved fresh and panel'!D1,"_"," "),LEN(SUBSTITUTE('achieved fresh and panel'!D1,"_"," "))-1)</f>
        <v>Services</v>
      </c>
      <c r="E1" s="24" t="str">
        <f>RIGHT(SUBSTITUTE('achieved fresh and panel'!E1,"_"," "),LEN(SUBSTITUTE('achieved fresh and panel'!E1,"_"," "))-1)</f>
        <v>Grand Total</v>
      </c>
    </row>
    <row r="2" x14ac:dyDescent="0.35">
      <c r="A2" s="15" t="str">
        <f>'achieved fresh and panel'!A2</f>
        <v>North Region</v>
      </c>
      <c r="B2" s="16" t="str">
        <f>LEFT('achieved fresh and panel'!B2,FIND(")",'achieved fresh and panel'!B2))</f>
        <v>Small (5-19)</v>
      </c>
      <c r="C2" s="28">
        <f>'achieved fresh and panel'!C2</f>
        <v>11</v>
      </c>
      <c r="D2" s="28">
        <f>'achieved fresh and panel'!D2</f>
        <v>8</v>
      </c>
      <c r="E2" s="25">
        <f>SUM(C2:D4)</f>
        <v>40</v>
      </c>
    </row>
    <row r="3" x14ac:dyDescent="0.35">
      <c r="A3" s="15" t="str">
        <f>'achieved fresh and panel'!A3</f>
        <v>North Region</v>
      </c>
      <c r="B3" s="16" t="str">
        <f>LEFT('achieved fresh and panel'!B3,FIND(")",'achieved fresh and panel'!B3))</f>
        <v>Medium (20-99)</v>
      </c>
      <c r="C3" s="28">
        <f>'achieved fresh and panel'!C3</f>
        <v>13</v>
      </c>
      <c r="D3" s="28">
        <f>'achieved fresh and panel'!D3</f>
        <v>4</v>
      </c>
      <c r="E3" s="25"/>
    </row>
    <row r="4" x14ac:dyDescent="0.35">
      <c r="A4" s="15" t="str">
        <f>'achieved fresh and panel'!A4</f>
        <v>North Region</v>
      </c>
      <c r="B4" s="16" t="str">
        <f>LEFT('achieved fresh and panel'!B4,FIND(")",'achieved fresh and panel'!B4))</f>
        <v>Large (100 or more)</v>
      </c>
      <c r="C4" s="28">
        <f>'achieved fresh and panel'!C4</f>
        <v>2</v>
      </c>
      <c r="D4" s="28">
        <f>'achieved fresh and panel'!D4</f>
        <v>2</v>
      </c>
      <c r="E4" s="25"/>
    </row>
    <row r="5" x14ac:dyDescent="0.35">
      <c r="A5" s="15" t="str">
        <f>'achieved fresh and panel'!A5</f>
        <v>Central Region</v>
      </c>
      <c r="B5" s="16" t="str">
        <f>LEFT('achieved fresh and panel'!B5,FIND(")",'achieved fresh and panel'!B5))</f>
        <v>Small (5-19)</v>
      </c>
      <c r="C5" s="28">
        <f>'achieved fresh and panel'!C5</f>
        <v>14</v>
      </c>
      <c r="D5" s="28">
        <f>'achieved fresh and panel'!D5</f>
        <v>19</v>
      </c>
      <c r="E5" s="25">
        <f>SUM(C5:D7)</f>
        <v>61</v>
      </c>
    </row>
    <row r="6" x14ac:dyDescent="0.35">
      <c r="A6" s="15" t="str">
        <f>'achieved fresh and panel'!A6</f>
        <v>Central Region</v>
      </c>
      <c r="B6" s="16" t="str">
        <f>LEFT('achieved fresh and panel'!B6,FIND(")",'achieved fresh and panel'!B6))</f>
        <v>Medium (20-99)</v>
      </c>
      <c r="C6" s="28">
        <f>'achieved fresh and panel'!C6</f>
        <v>9</v>
      </c>
      <c r="D6" s="28">
        <f>'achieved fresh and panel'!D6</f>
        <v>9</v>
      </c>
      <c r="E6" s="25"/>
    </row>
    <row r="7" x14ac:dyDescent="0.35">
      <c r="A7" s="15" t="str">
        <f>'achieved fresh and panel'!A7</f>
        <v>Central Region</v>
      </c>
      <c r="B7" s="16" t="str">
        <f>LEFT('achieved fresh and panel'!B7,FIND(")",'achieved fresh and panel'!B7))</f>
        <v>Large (100 or more)</v>
      </c>
      <c r="C7" s="28">
        <f>'achieved fresh and panel'!C7</f>
        <v>5</v>
      </c>
      <c r="D7" s="28">
        <f>'achieved fresh and panel'!D7</f>
        <v>5</v>
      </c>
      <c r="E7" s="25"/>
    </row>
    <row r="8" x14ac:dyDescent="0.35">
      <c r="A8" s="15" t="str">
        <f>'achieved fresh and panel'!A8</f>
        <v>Coastal Region</v>
      </c>
      <c r="B8" s="16" t="str">
        <f>LEFT('achieved fresh and panel'!B8,FIND(")",'achieved fresh and panel'!B8))</f>
        <v>Small (5-19)</v>
      </c>
      <c r="C8" s="28">
        <f>'achieved fresh and panel'!C8</f>
        <v>9</v>
      </c>
      <c r="D8" s="28">
        <f>'achieved fresh and panel'!D8</f>
        <v>16</v>
      </c>
      <c r="E8" s="25">
        <f>SUM(C8:D10)</f>
        <v>43</v>
      </c>
    </row>
    <row r="9" x14ac:dyDescent="0.35">
      <c r="A9" s="15" t="str">
        <f>'achieved fresh and panel'!A9</f>
        <v>Coastal Region</v>
      </c>
      <c r="B9" s="16" t="str">
        <f>LEFT('achieved fresh and panel'!B9,FIND(")",'achieved fresh and panel'!B9))</f>
        <v>Medium (20-99)</v>
      </c>
      <c r="C9" s="28">
        <f>'achieved fresh and panel'!C9</f>
        <v>7</v>
      </c>
      <c r="D9" s="28">
        <f>'achieved fresh and panel'!D9</f>
        <v>5</v>
      </c>
      <c r="E9" s="25"/>
    </row>
    <row r="10" x14ac:dyDescent="0.35">
      <c r="A10" s="15" t="str">
        <f>'achieved fresh and panel'!A10</f>
        <v>Coastal Region</v>
      </c>
      <c r="B10" s="16" t="str">
        <f>LEFT('achieved fresh and panel'!B10,FIND(")",'achieved fresh and panel'!B10))</f>
        <v>Large (100 or more)</v>
      </c>
      <c r="C10" s="28">
        <f>'achieved fresh and panel'!C10</f>
        <v>1</v>
      </c>
      <c r="D10" s="28">
        <f>'achieved fresh and panel'!D10</f>
        <v>5</v>
      </c>
      <c r="E10" s="25"/>
    </row>
    <row r="11" s="27" customFormat="true" ht="15" thickBot="true" x14ac:dyDescent="0.4">
      <c r="A11" s="26"/>
      <c r="B11" s="26"/>
      <c r="C11" s="26">
        <f>SUM(C2:C10)</f>
        <v>71</v>
      </c>
      <c r="D11" s="26">
        <f>SUM(D2:D10)</f>
        <v>73</v>
      </c>
      <c r="E11" s="26">
        <f>SUM(E2:E10)</f>
        <v>144</v>
      </c>
    </row>
    <row r="12" ht="15" thickTop="true" x14ac:dyDescent="0.35"/>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12"/>
  <sheetViews>
    <sheetView zoomScaleNormal="100" workbookViewId="0">
      <selection activeCell="L33" sqref="L33"/>
    </sheetView>
  </sheetViews>
  <sheetFormatPr defaultColWidth="9.1796875" defaultRowHeight="14.5" x14ac:dyDescent="0.35"/>
  <cols>
    <col min="1" max="1" width="15" style="14" customWidth="true"/>
    <col min="2" max="2" width="14" style="14" bestFit="true" customWidth="true"/>
    <col min="3" max="4" width="10.1796875" style="14" customWidth="true"/>
    <col min="5" max="5" width="14.54296875" style="27" bestFit="true" customWidth="true"/>
    <col min="6" max="16384" width="9.1796875" style="14"/>
  </cols>
  <sheetData>
    <row r="1" ht="27" thickBot="true" x14ac:dyDescent="0.4">
      <c r="A1" s="12"/>
      <c r="B1" s="12"/>
      <c r="C1" s="13" t="str">
        <f>RIGHT(SUBSTITUTE('achieved panel'!C1,"_"," "),LEN(SUBSTITUTE('achieved panel'!C1,"_"," "))-1)</f>
        <v>Manufacturing</v>
      </c>
      <c r="D1" s="13" t="str">
        <f>RIGHT(SUBSTITUTE('achieved panel'!D1,"_"," "),LEN(SUBSTITUTE('achieved panel'!D1,"_"," "))-1)</f>
        <v>Services</v>
      </c>
      <c r="E1" s="24" t="str">
        <f>RIGHT(SUBSTITUTE('achieved panel'!E1,"_"," "),LEN(SUBSTITUTE('achieved panel'!E1,"_"," "))-1)</f>
        <v>Grand Total</v>
      </c>
    </row>
    <row r="2" x14ac:dyDescent="0.35">
      <c r="A2" s="15" t="str">
        <f>'achieved panel'!A2</f>
        <v>North Region</v>
      </c>
      <c r="B2" s="16" t="str">
        <f>LEFT('achieved panel'!B2,FIND(")",'achieved panel'!B2))</f>
        <v>Small (5-19)</v>
      </c>
      <c r="C2" s="28">
        <f>'achieved panel'!C2</f>
        <v>5</v>
      </c>
      <c r="D2" s="28">
        <f>'achieved panel'!D2</f>
        <v>3</v>
      </c>
      <c r="E2" s="25">
        <f>SUM(C2:D4)</f>
        <v>18</v>
      </c>
    </row>
    <row r="3" x14ac:dyDescent="0.35">
      <c r="A3" s="15" t="str">
        <f>'achieved panel'!A3</f>
        <v>North Region</v>
      </c>
      <c r="B3" s="16" t="str">
        <f>LEFT('achieved panel'!B3,FIND(")",'achieved panel'!B3))</f>
        <v>Medium (20-99)</v>
      </c>
      <c r="C3" s="28">
        <f>'achieved panel'!C3</f>
        <v>6</v>
      </c>
      <c r="D3" s="28">
        <f>'achieved panel'!D3</f>
        <v>2</v>
      </c>
      <c r="E3" s="25"/>
    </row>
    <row r="4" x14ac:dyDescent="0.35">
      <c r="A4" s="15" t="str">
        <f>'achieved panel'!A4</f>
        <v>North Region</v>
      </c>
      <c r="B4" s="16" t="str">
        <f>LEFT('achieved panel'!B4,FIND(")",'achieved panel'!B4))</f>
        <v>Large (100 or more)</v>
      </c>
      <c r="C4" s="28">
        <f>'achieved panel'!C4</f>
        <v>0</v>
      </c>
      <c r="D4" s="28">
        <f>'achieved panel'!D4</f>
        <v>2</v>
      </c>
      <c r="E4" s="25"/>
    </row>
    <row r="5" x14ac:dyDescent="0.35">
      <c r="A5" s="15" t="str">
        <f>'achieved panel'!A5</f>
        <v>Central Region</v>
      </c>
      <c r="B5" s="16" t="str">
        <f>LEFT('achieved panel'!B5,FIND(")",'achieved panel'!B5))</f>
        <v>Small (5-19)</v>
      </c>
      <c r="C5" s="28">
        <f>'achieved panel'!C5</f>
        <v>10</v>
      </c>
      <c r="D5" s="28">
        <f>'achieved panel'!D5</f>
        <v>10</v>
      </c>
      <c r="E5" s="25">
        <f>SUM(C5:D7)</f>
        <v>38</v>
      </c>
    </row>
    <row r="6" x14ac:dyDescent="0.35">
      <c r="A6" s="15" t="str">
        <f>'achieved panel'!A6</f>
        <v>Central Region</v>
      </c>
      <c r="B6" s="16" t="str">
        <f>LEFT('achieved panel'!B6,FIND(")",'achieved panel'!B6))</f>
        <v>Medium (20-99)</v>
      </c>
      <c r="C6" s="28">
        <f>'achieved panel'!C6</f>
        <v>6</v>
      </c>
      <c r="D6" s="28">
        <f>'achieved panel'!D6</f>
        <v>4</v>
      </c>
      <c r="E6" s="25"/>
    </row>
    <row r="7" x14ac:dyDescent="0.35">
      <c r="A7" s="15" t="str">
        <f>'achieved panel'!A7</f>
        <v>Central Region</v>
      </c>
      <c r="B7" s="16" t="str">
        <f>LEFT('achieved panel'!B7,FIND(")",'achieved panel'!B7))</f>
        <v>Large (100 or more)</v>
      </c>
      <c r="C7" s="28">
        <f>'achieved panel'!C7</f>
        <v>3</v>
      </c>
      <c r="D7" s="28">
        <f>'achieved panel'!D7</f>
        <v>5</v>
      </c>
      <c r="E7" s="25"/>
    </row>
    <row r="8" x14ac:dyDescent="0.35">
      <c r="A8" s="15" t="str">
        <f>'achieved panel'!A8</f>
        <v>Coastal Region</v>
      </c>
      <c r="B8" s="16" t="str">
        <f>LEFT('achieved panel'!B8,FIND(")",'achieved panel'!B8))</f>
        <v>Small (5-19)</v>
      </c>
      <c r="C8" s="28">
        <f>'achieved panel'!C8</f>
        <v>6</v>
      </c>
      <c r="D8" s="28">
        <f>'achieved panel'!D8</f>
        <v>8</v>
      </c>
      <c r="E8" s="25">
        <f>SUM(C8:D10)</f>
        <v>26</v>
      </c>
    </row>
    <row r="9" x14ac:dyDescent="0.35">
      <c r="A9" s="15" t="str">
        <f>'achieved panel'!A9</f>
        <v>Coastal Region</v>
      </c>
      <c r="B9" s="16" t="str">
        <f>LEFT('achieved panel'!B9,FIND(")",'achieved panel'!B9))</f>
        <v>Medium (20-99)</v>
      </c>
      <c r="C9" s="28">
        <f>'achieved panel'!C9</f>
        <v>3</v>
      </c>
      <c r="D9" s="28">
        <f>'achieved panel'!D9</f>
        <v>3</v>
      </c>
      <c r="E9" s="25"/>
    </row>
    <row r="10" x14ac:dyDescent="0.35">
      <c r="A10" s="15" t="str">
        <f>'achieved panel'!A10</f>
        <v>Coastal Region</v>
      </c>
      <c r="B10" s="16" t="str">
        <f>LEFT('achieved panel'!B10,FIND(")",'achieved panel'!B10))</f>
        <v>Large (100 or more)</v>
      </c>
      <c r="C10" s="28">
        <f>'achieved panel'!C10</f>
        <v>1</v>
      </c>
      <c r="D10" s="28">
        <f>'achieved panel'!D10</f>
        <v>5</v>
      </c>
    </row>
    <row r="11" s="27" customFormat="true" ht="15" thickBot="true" x14ac:dyDescent="0.4">
      <c r="A11" s="26"/>
      <c r="B11" s="26"/>
      <c r="C11" s="26">
        <f>SUM(C2:C10)</f>
        <v>40</v>
      </c>
      <c r="D11" s="26">
        <f>SUM(D2:D10)</f>
        <v>42</v>
      </c>
      <c r="E11" s="26">
        <f>SUM(E2:E10)</f>
        <v>82</v>
      </c>
    </row>
    <row r="12" ht="15" thickTop="true" x14ac:dyDescent="0.35"/>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E12"/>
  <sheetViews>
    <sheetView workbookViewId="0">
      <selection activeCell="J16" sqref="J16"/>
    </sheetView>
  </sheetViews>
  <sheetFormatPr defaultRowHeight="14.5" x14ac:dyDescent="0.35"/>
  <cols>
    <col min="1" max="1" width="18.453125" bestFit="true" customWidth="true"/>
    <col min="2" max="2" width="15.7265625" bestFit="true" customWidth="true"/>
    <col min="3" max="3" width="13.26953125" customWidth="true"/>
    <col min="4" max="4" width="13" customWidth="true"/>
  </cols>
  <sheetData>
    <row r="1" ht="27" thickBot="true" x14ac:dyDescent="0.4">
      <c r="A1" s="3"/>
      <c r="B1" s="3"/>
      <c r="C1" s="1" t="str">
        <f>RIGHT(SUBSTITUTE(universe_weak!C1,"_"," "),LEN(SUBSTITUTE(universe_weak!C1,"_"," "))-1)</f>
        <v>Manufacturing</v>
      </c>
      <c r="D1" s="1" t="str">
        <f>RIGHT(SUBSTITUTE(universe_weak!D1,"_"," "),LEN(SUBSTITUTE(universe_weak!D1,"_"," "))-1)</f>
        <v>Services</v>
      </c>
      <c r="E1" s="1" t="str">
        <f>RIGHT(SUBSTITUTE(universe_weak!O1,"_"," "),LEN(SUBSTITUTE(universe_weak!O1,"_"," "))-1)</f>
        <v>Grand Total</v>
      </c>
    </row>
    <row r="2" x14ac:dyDescent="0.35">
      <c r="A2" s="4" t="str">
        <f>universe_weak!A2</f>
        <v>North Region</v>
      </c>
      <c r="B2" s="2" t="str">
        <f>LEFT(universe_weak!B2,FIND(")",universe_weak!B2))</f>
        <v>Small (5-19)</v>
      </c>
      <c r="C2" s="6">
        <f>universe_weak!C2</f>
        <v>72.244956970214844</v>
      </c>
      <c r="D2" s="6">
        <f>universe_weak!D2</f>
        <v>849.22662353515625</v>
      </c>
      <c r="E2" s="9">
        <f>SUM(C2:D4)</f>
        <v>1073.1059913635254</v>
      </c>
    </row>
    <row r="3" x14ac:dyDescent="0.35">
      <c r="A3" s="4" t="str">
        <f>universe_weak!A3</f>
        <v>North Region</v>
      </c>
      <c r="B3" s="2" t="str">
        <f>LEFT(universe_weak!B3,FIND(")",universe_weak!B3))</f>
        <v>Medium (20-99)</v>
      </c>
      <c r="C3" s="6">
        <f>universe_weak!C3</f>
        <v>14.994195938110352</v>
      </c>
      <c r="D3" s="6">
        <f>universe_weak!D3</f>
        <v>116.64521789550781</v>
      </c>
      <c r="E3" s="9"/>
    </row>
    <row r="4" x14ac:dyDescent="0.35">
      <c r="A4" s="4" t="str">
        <f>universe_weak!A4</f>
        <v>North Region</v>
      </c>
      <c r="B4" s="2" t="str">
        <f>LEFT(universe_weak!B4,FIND(")",universe_weak!B4))</f>
        <v>Large (100 or more)</v>
      </c>
      <c r="C4" s="6">
        <f>universe_weak!C4</f>
        <v>2</v>
      </c>
      <c r="D4" s="6">
        <f>universe_weak!D4</f>
        <v>17.994997024536133</v>
      </c>
      <c r="E4" s="9"/>
    </row>
    <row r="5" x14ac:dyDescent="0.35">
      <c r="A5" s="4" t="str">
        <f>universe_weak!A5</f>
        <v>Central Region</v>
      </c>
      <c r="B5" s="2" t="str">
        <f>LEFT(universe_weak!B5,FIND(")",universe_weak!B5))</f>
        <v>Small (5-19)</v>
      </c>
      <c r="C5" s="6">
        <f>universe_weak!C5</f>
        <v>93.039924621582031</v>
      </c>
      <c r="D5" s="6">
        <f>universe_weak!D5</f>
        <v>317.57122802734375</v>
      </c>
      <c r="E5" s="9">
        <f>SUM(C5:D9)</f>
        <v>1861.386568069458</v>
      </c>
    </row>
    <row r="6" x14ac:dyDescent="0.35">
      <c r="A6" s="4" t="str">
        <f>universe_weak!A6</f>
        <v>Central Region</v>
      </c>
      <c r="B6" s="2" t="str">
        <f>LEFT(universe_weak!B6,FIND(")",universe_weak!B6))</f>
        <v>Medium (20-99)</v>
      </c>
      <c r="C6" s="6">
        <f>universe_weak!C6</f>
        <v>24.865898132324219</v>
      </c>
      <c r="D6" s="6">
        <f>universe_weak!D6</f>
        <v>28.476289749145508</v>
      </c>
    </row>
    <row r="7" x14ac:dyDescent="0.35">
      <c r="A7" s="4" t="str">
        <f>universe_weak!A7</f>
        <v>Central Region</v>
      </c>
      <c r="B7" s="2" t="str">
        <f>LEFT(universe_weak!B7,FIND(")",universe_weak!B7))</f>
        <v>Large (100 or more)</v>
      </c>
      <c r="C7" s="6">
        <f>universe_weak!C7</f>
        <v>5</v>
      </c>
      <c r="D7" s="6">
        <f>universe_weak!D7</f>
        <v>5</v>
      </c>
      <c r="E7" s="9"/>
    </row>
    <row r="8" x14ac:dyDescent="0.35">
      <c r="A8" s="4" t="str">
        <f>universe_weak!A8</f>
        <v>Coastal Region</v>
      </c>
      <c r="B8" s="2" t="str">
        <f>LEFT(universe_weak!B8,FIND(")",universe_weak!B8))</f>
        <v>Small (5-19)</v>
      </c>
      <c r="C8" s="6">
        <f>universe_weak!C8</f>
        <v>131.34634399414063</v>
      </c>
      <c r="D8" s="6">
        <f>universe_weak!D8</f>
        <v>1016.1488647460938</v>
      </c>
      <c r="E8" s="9"/>
    </row>
    <row r="9" x14ac:dyDescent="0.35">
      <c r="A9" s="4" t="str">
        <f>universe_weak!A9</f>
        <v>Coastal Region</v>
      </c>
      <c r="B9" s="2" t="str">
        <f>LEFT(universe_weak!B9,FIND(")",universe_weak!B9))</f>
        <v>Medium (20-99)</v>
      </c>
      <c r="C9" s="6">
        <f>universe_weak!C9</f>
        <v>33.864822387695313</v>
      </c>
      <c r="D9" s="6">
        <f>universe_weak!D9</f>
        <v>206.07319641113281</v>
      </c>
      <c r="E9" s="9"/>
    </row>
    <row r="10" x14ac:dyDescent="0.35">
      <c r="A10" s="4" t="str">
        <f>universe_weak!A10</f>
        <v>Coastal Region</v>
      </c>
      <c r="B10" s="2" t="str">
        <f>LEFT(universe_weak!B10,FIND(")",universe_weak!B10))</f>
        <v>Large (100 or more)</v>
      </c>
      <c r="C10" s="6">
        <f>universe_weak!C10</f>
        <v>7.4979157447814941</v>
      </c>
      <c r="D10" s="6">
        <f>universe_weak!D10</f>
        <v>59.983325958251953</v>
      </c>
      <c r="E10" s="9">
        <f>SUM(C10:D10)</f>
        <v>67.481241703033447</v>
      </c>
    </row>
    <row r="11" ht="15" thickBot="true" x14ac:dyDescent="0.4">
      <c r="A11" s="5"/>
      <c r="B11" s="5"/>
      <c r="C11" s="7">
        <f>SUM(C2:C10)</f>
        <v>384.85405778884888</v>
      </c>
      <c r="D11" s="7">
        <f>SUM(D2:D10)</f>
        <v>2617.119743347168</v>
      </c>
      <c r="E11" s="7">
        <f>SUM(E2:E10)</f>
        <v>3001.9738011360168</v>
      </c>
    </row>
    <row r="12" ht="15" thickTop="true" x14ac:dyDescent="0.35"/>
  </sheetData>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12"/>
  <sheetViews>
    <sheetView workbookViewId="0">
      <selection activeCell="I17" sqref="I17"/>
    </sheetView>
  </sheetViews>
  <sheetFormatPr defaultRowHeight="14.5" x14ac:dyDescent="0.35"/>
  <cols>
    <col min="1" max="1" width="18.453125" bestFit="true" customWidth="true"/>
    <col min="2" max="2" width="15.7265625" bestFit="true" customWidth="true"/>
    <col min="3" max="3" width="13.26953125" customWidth="true"/>
    <col min="4" max="4" width="13" customWidth="true"/>
  </cols>
  <sheetData>
    <row r="1" ht="27" thickBot="true" x14ac:dyDescent="0.4">
      <c r="A1" s="3"/>
      <c r="B1" s="3"/>
      <c r="C1" s="1" t="str">
        <f>RIGHT(SUBSTITUTE(universe_median!C1,"_"," "),LEN(SUBSTITUTE(universe_median!C1,"_"," "))-1)</f>
        <v>Manufacturing</v>
      </c>
      <c r="D1" s="1" t="str">
        <f>RIGHT(SUBSTITUTE(universe_median!D1,"_"," "),LEN(SUBSTITUTE(universe_median!D1,"_"," "))-1)</f>
        <v>Services</v>
      </c>
      <c r="E1" s="1" t="str">
        <f>RIGHT(SUBSTITUTE(universe_median!E1,"_"," "),LEN(SUBSTITUTE(universe_median!E1,"_"," "))-1)</f>
        <v>Grand Total</v>
      </c>
    </row>
    <row r="2" x14ac:dyDescent="0.35">
      <c r="A2" s="4" t="str">
        <f>universe_median!A2</f>
        <v>North Region</v>
      </c>
      <c r="B2" s="2" t="str">
        <f>LEFT(universe_median!B2,FIND(")",universe_median!B2))</f>
        <v>Small (5-19)</v>
      </c>
      <c r="C2" s="6">
        <f>universe_median!C2</f>
        <v>72.244956970214844</v>
      </c>
      <c r="D2" s="6">
        <f>universe_median!D2</f>
        <v>849.22662353515625</v>
      </c>
      <c r="E2" s="9">
        <f>SUM(C2:D4)</f>
        <v>1073.0986328125</v>
      </c>
    </row>
    <row r="3" x14ac:dyDescent="0.35">
      <c r="A3" s="4" t="str">
        <f>universe_median!A3</f>
        <v>North Region</v>
      </c>
      <c r="B3" s="2" t="str">
        <f>LEFT(universe_median!B3,FIND(")",universe_median!B3))</f>
        <v>Medium (20-99)</v>
      </c>
      <c r="C3" s="6">
        <f>universe_median!C3</f>
        <v>14.986837387084961</v>
      </c>
      <c r="D3" s="6">
        <f>universe_median!D3</f>
        <v>116.64521789550781</v>
      </c>
      <c r="E3" s="9"/>
    </row>
    <row r="4" x14ac:dyDescent="0.35">
      <c r="A4" s="4" t="str">
        <f>universe_median!A4</f>
        <v>North Region</v>
      </c>
      <c r="B4" s="2" t="str">
        <f>LEFT(universe_median!B4,FIND(")",universe_median!B4))</f>
        <v>Large (100 or more)</v>
      </c>
      <c r="C4" s="6">
        <f>universe_median!C4</f>
        <v>2</v>
      </c>
      <c r="D4" s="6">
        <f>universe_median!D4</f>
        <v>17.994997024536133</v>
      </c>
      <c r="E4" s="9"/>
    </row>
    <row r="5" x14ac:dyDescent="0.35">
      <c r="A5" s="4" t="str">
        <f>universe_median!A5</f>
        <v>Central Region</v>
      </c>
      <c r="B5" s="2" t="str">
        <f>LEFT(universe_median!B5,FIND(")",universe_median!B5))</f>
        <v>Small (5-19)</v>
      </c>
      <c r="C5" s="6">
        <f>universe_median!C5</f>
        <v>93.009902954101563</v>
      </c>
      <c r="D5" s="6">
        <f>universe_median!D5</f>
        <v>317.57122802734375</v>
      </c>
      <c r="E5" s="9">
        <f>SUM(C5:D9)</f>
        <v>1861.3490810394287</v>
      </c>
    </row>
    <row r="6" x14ac:dyDescent="0.35">
      <c r="A6" s="4" t="str">
        <f>universe_median!A6</f>
        <v>Central Region</v>
      </c>
      <c r="B6" s="2" t="str">
        <f>LEFT(universe_median!B6,FIND(")",universe_median!B6))</f>
        <v>Medium (20-99)</v>
      </c>
      <c r="C6" s="6">
        <f>universe_median!C6</f>
        <v>24.865898132324219</v>
      </c>
      <c r="D6" s="6">
        <f>universe_median!D6</f>
        <v>28.476682662963867</v>
      </c>
    </row>
    <row r="7" x14ac:dyDescent="0.35">
      <c r="A7" s="4" t="str">
        <f>universe_median!A7</f>
        <v>Central Region</v>
      </c>
      <c r="B7" s="2" t="str">
        <f>LEFT(universe_median!B7,FIND(")",universe_median!B7))</f>
        <v>Large (100 or more)</v>
      </c>
      <c r="C7" s="6">
        <f>universe_median!C7</f>
        <v>5</v>
      </c>
      <c r="D7" s="6">
        <f>universe_median!D7</f>
        <v>5</v>
      </c>
      <c r="E7" s="9"/>
    </row>
    <row r="8" x14ac:dyDescent="0.35">
      <c r="A8" s="4" t="str">
        <f>universe_median!A8</f>
        <v>Coastal Region</v>
      </c>
      <c r="B8" s="2" t="str">
        <f>LEFT(universe_median!B8,FIND(")",universe_median!B8))</f>
        <v>Small (5-19)</v>
      </c>
      <c r="C8" s="6">
        <f>universe_median!C8</f>
        <v>131.33847045898438</v>
      </c>
      <c r="D8" s="6">
        <f>universe_median!D8</f>
        <v>1016.1488647460938</v>
      </c>
      <c r="E8" s="9"/>
    </row>
    <row r="9" x14ac:dyDescent="0.35">
      <c r="A9" s="4" t="str">
        <f>universe_median!A9</f>
        <v>Coastal Region</v>
      </c>
      <c r="B9" s="2" t="str">
        <f>LEFT(universe_median!B9,FIND(")",universe_median!B9))</f>
        <v>Medium (20-99)</v>
      </c>
      <c r="C9" s="6">
        <f>universe_median!C9</f>
        <v>33.864822387695313</v>
      </c>
      <c r="D9" s="6">
        <f>universe_median!D9</f>
        <v>206.07321166992188</v>
      </c>
      <c r="E9" s="9"/>
    </row>
    <row r="10" x14ac:dyDescent="0.35">
      <c r="A10" s="4" t="str">
        <f>universe_median!A10</f>
        <v>Coastal Region</v>
      </c>
      <c r="B10" s="2" t="str">
        <f>LEFT(universe_median!B10,FIND(")",universe_median!B10))</f>
        <v>Large (100 or more)</v>
      </c>
      <c r="C10" s="6">
        <f>universe_median!C10</f>
        <v>7.4979157447814941</v>
      </c>
      <c r="D10" s="6">
        <f>universe_median!D10</f>
        <v>59.983325958251953</v>
      </c>
      <c r="E10" s="9">
        <f>SUM(C10:D10)</f>
        <v>67.481241703033447</v>
      </c>
    </row>
    <row r="11" ht="15" thickBot="true" x14ac:dyDescent="0.4">
      <c r="A11" s="5"/>
      <c r="B11" s="5"/>
      <c r="C11" s="7">
        <f>SUM(C2:C10)</f>
        <v>384.80880403518677</v>
      </c>
      <c r="D11" s="7">
        <f>SUM(D2:D10)</f>
        <v>2617.1201515197754</v>
      </c>
      <c r="E11" s="7">
        <f>SUM(E2:E10)</f>
        <v>3001.9289555549622</v>
      </c>
    </row>
    <row r="12" ht="15" thickTop="true" x14ac:dyDescent="0.35"/>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E12"/>
  <sheetViews>
    <sheetView workbookViewId="0">
      <selection activeCell="I28" sqref="I28"/>
    </sheetView>
  </sheetViews>
  <sheetFormatPr defaultRowHeight="14.5" x14ac:dyDescent="0.35"/>
  <cols>
    <col min="1" max="1" width="18.453125" bestFit="true" customWidth="true"/>
    <col min="2" max="2" width="15.7265625" bestFit="true" customWidth="true"/>
    <col min="3" max="3" width="13.26953125" customWidth="true"/>
    <col min="4" max="4" width="13" customWidth="true"/>
  </cols>
  <sheetData>
    <row r="1" ht="27" thickBot="true" x14ac:dyDescent="0.4">
      <c r="A1" s="3"/>
      <c r="B1" s="3"/>
      <c r="C1" s="1" t="str">
        <f>RIGHT(SUBSTITUTE(universe_strict!C1,"_"," "),LEN(SUBSTITUTE(universe_strict!C1,"_"," "))-1)</f>
        <v>Manufacturing</v>
      </c>
      <c r="D1" s="1" t="str">
        <f>RIGHT(SUBSTITUTE(universe_strict!D1,"_"," "),LEN(SUBSTITUTE(universe_strict!D1,"_"," "))-1)</f>
        <v>Services</v>
      </c>
      <c r="E1" s="1" t="str">
        <f>RIGHT(SUBSTITUTE(universe_strict!E1,"_"," "),LEN(SUBSTITUTE(universe_strict!E1,"_"," "))-1)</f>
        <v>Grand Total</v>
      </c>
    </row>
    <row r="2" x14ac:dyDescent="0.35">
      <c r="A2" s="4" t="str">
        <f>universe_strict!A2</f>
        <v>North Region</v>
      </c>
      <c r="B2" s="2" t="str">
        <f>LEFT(universe_strict!B2,FIND(")",universe_strict!B2))</f>
        <v>Small (5-19)</v>
      </c>
      <c r="C2" s="6">
        <f>universe_strict!C2</f>
        <v>66.107872009277344</v>
      </c>
      <c r="D2" s="6">
        <f>universe_strict!D2</f>
        <v>725.76910400390625</v>
      </c>
      <c r="E2" s="9">
        <f>SUM(C2:D4)</f>
        <v>940.73809719085693</v>
      </c>
    </row>
    <row r="3" x14ac:dyDescent="0.35">
      <c r="A3" s="4" t="str">
        <f>universe_strict!A3</f>
        <v>North Region</v>
      </c>
      <c r="B3" s="2" t="str">
        <f>LEFT(universe_strict!B3,FIND(")",universe_strict!B3))</f>
        <v>Medium (20-99)</v>
      </c>
      <c r="C3" s="6">
        <f>universe_strict!C3</f>
        <v>14.734683036804199</v>
      </c>
      <c r="D3" s="6">
        <f>universe_strict!D3</f>
        <v>116.07847595214844</v>
      </c>
      <c r="E3" s="9"/>
    </row>
    <row r="4" x14ac:dyDescent="0.35">
      <c r="A4" s="4" t="str">
        <f>universe_strict!A4</f>
        <v>North Region</v>
      </c>
      <c r="B4" s="2" t="str">
        <f>LEFT(universe_strict!B4,FIND(")",universe_strict!B4))</f>
        <v>Large (100 or more)</v>
      </c>
      <c r="C4" s="6">
        <f>universe_strict!C4</f>
        <v>2</v>
      </c>
      <c r="D4" s="6">
        <f>universe_strict!D4</f>
        <v>16.047962188720703</v>
      </c>
      <c r="E4" s="9"/>
    </row>
    <row r="5" x14ac:dyDescent="0.35">
      <c r="A5" s="4" t="str">
        <f>universe_strict!A5</f>
        <v>Central Region</v>
      </c>
      <c r="B5" s="2" t="str">
        <f>LEFT(universe_strict!B5,FIND(")",universe_strict!B5))</f>
        <v>Small (5-19)</v>
      </c>
      <c r="C5" s="6">
        <f>universe_strict!C5</f>
        <v>72.196441650390625</v>
      </c>
      <c r="D5" s="6">
        <f>universe_strict!D5</f>
        <v>230.20864868164063</v>
      </c>
      <c r="E5" s="9">
        <f>SUM(C5:D9)</f>
        <v>1676.6185493469238</v>
      </c>
    </row>
    <row r="6" x14ac:dyDescent="0.35">
      <c r="A6" s="4" t="str">
        <f>universe_strict!A6</f>
        <v>Central Region</v>
      </c>
      <c r="B6" s="2" t="str">
        <f>LEFT(universe_strict!B6,FIND(")",universe_strict!B6))</f>
        <v>Medium (20-99)</v>
      </c>
      <c r="C6" s="6">
        <f>universe_strict!C6</f>
        <v>22.451566696166992</v>
      </c>
      <c r="D6" s="6">
        <f>universe_strict!D6</f>
        <v>24.264909744262695</v>
      </c>
    </row>
    <row r="7" x14ac:dyDescent="0.35">
      <c r="A7" s="4" t="str">
        <f>universe_strict!A7</f>
        <v>Central Region</v>
      </c>
      <c r="B7" s="2" t="str">
        <f>LEFT(universe_strict!B7,FIND(")",universe_strict!B7))</f>
        <v>Large (100 or more)</v>
      </c>
      <c r="C7" s="6">
        <f>universe_strict!C7</f>
        <v>5</v>
      </c>
      <c r="D7" s="6">
        <f>universe_strict!D7</f>
        <v>5</v>
      </c>
      <c r="E7" s="9"/>
    </row>
    <row r="8" x14ac:dyDescent="0.35">
      <c r="A8" s="4" t="str">
        <f>universe_strict!A8</f>
        <v>Coastal Region</v>
      </c>
      <c r="B8" s="2" t="str">
        <f>LEFT(universe_strict!B8,FIND(")",universe_strict!B8))</f>
        <v>Small (5-19)</v>
      </c>
      <c r="C8" s="6">
        <f>universe_strict!C8</f>
        <v>128.6612548828125</v>
      </c>
      <c r="D8" s="6">
        <f>universe_strict!D8</f>
        <v>930.45526123046875</v>
      </c>
      <c r="E8" s="9"/>
    </row>
    <row r="9" x14ac:dyDescent="0.35">
      <c r="A9" s="4" t="str">
        <f>universe_strict!A9</f>
        <v>Coastal Region</v>
      </c>
      <c r="B9" s="2" t="str">
        <f>LEFT(universe_strict!B9,FIND(")",universe_strict!B9))</f>
        <v>Medium (20-99)</v>
      </c>
      <c r="C9" s="6">
        <f>universe_strict!C9</f>
        <v>38.660495758056641</v>
      </c>
      <c r="D9" s="6">
        <f>universe_strict!D9</f>
        <v>219.719970703125</v>
      </c>
      <c r="E9" s="9"/>
    </row>
    <row r="10" x14ac:dyDescent="0.35">
      <c r="A10" s="4" t="str">
        <f>universe_strict!A10</f>
        <v>Coastal Region</v>
      </c>
      <c r="B10" s="2" t="str">
        <f>LEFT(universe_strict!B10,FIND(")",universe_strict!B10))</f>
        <v>Large (100 or more)</v>
      </c>
      <c r="C10" s="6">
        <f>universe_strict!C10</f>
        <v>6.6866512298583984</v>
      </c>
      <c r="D10" s="6">
        <f>universe_strict!D10</f>
        <v>53.493206024169922</v>
      </c>
      <c r="E10" s="9">
        <f>SUM(C10:D10)</f>
        <v>60.17985725402832</v>
      </c>
    </row>
    <row r="11" ht="15" thickBot="true" x14ac:dyDescent="0.4">
      <c r="A11" s="5"/>
      <c r="B11" s="5"/>
      <c r="C11" s="7">
        <f>SUM(C2:C10)</f>
        <v>356.4989652633667</v>
      </c>
      <c r="D11" s="7">
        <f>SUM(D2:D10)</f>
        <v>2321.0375385284424</v>
      </c>
      <c r="E11" s="7">
        <f>SUM(E2:E10)</f>
        <v>2677.5365037918091</v>
      </c>
    </row>
    <row r="12" ht="15" thickTop="true" x14ac:dyDescent="0.35"/>
  </sheetData>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67428-49B2-45EE-8280-464A5868895B}">
  <dimension ref="B1:G16"/>
  <sheetViews>
    <sheetView workbookViewId="0">
      <selection activeCell="D19" sqref="D19"/>
    </sheetView>
  </sheetViews>
  <sheetFormatPr defaultColWidth="9.1796875" defaultRowHeight="15.5" x14ac:dyDescent="0.35"/>
  <cols>
    <col min="1" max="1" width="6.1796875" style="17" customWidth="true"/>
    <col min="2" max="2" width="7.453125" style="17" bestFit="true" customWidth="true"/>
    <col min="3" max="3" width="35.1796875" style="17" customWidth="true"/>
    <col min="4" max="4" width="11.7265625" style="17" customWidth="true"/>
    <col min="5" max="5" width="12.1796875" style="17" customWidth="true"/>
    <col min="6" max="7" width="11.1796875" style="17" customWidth="true"/>
    <col min="8" max="16384" width="9.1796875" style="17"/>
  </cols>
  <sheetData>
    <row r="1" ht="16" thickBot="true" x14ac:dyDescent="0.4">
      <c r="B1" s="30"/>
      <c r="C1" s="30"/>
      <c r="D1" s="30"/>
      <c r="E1" s="30"/>
      <c r="F1" s="30"/>
      <c r="G1" s="30"/>
    </row>
    <row r="2" ht="31" thickTop="true" x14ac:dyDescent="0.35">
      <c r="B2" s="31"/>
      <c r="C2" s="31" t="s">
        <v>35</v>
      </c>
      <c r="D2" s="32" t="s">
        <v>30</v>
      </c>
      <c r="E2" s="32" t="s">
        <v>31</v>
      </c>
      <c r="F2" s="32" t="s">
        <v>32</v>
      </c>
      <c r="G2" s="32" t="s">
        <v>33</v>
      </c>
    </row>
    <row r="3" x14ac:dyDescent="0.35">
      <c r="B3" s="18" t="s">
        <v>11</v>
      </c>
      <c r="C3" s="18" t="s">
        <v>10</v>
      </c>
      <c r="D3" s="20">
        <f>VLOOKUP($C3,'item response'!$C:$G,2,FALSE)</f>
        <v>1</v>
      </c>
      <c r="E3" s="20">
        <f>VLOOKUP($C3,'item response'!$C:$G,3,FALSE)</f>
        <v>1</v>
      </c>
      <c r="F3" s="20">
        <f>VLOOKUP($C3,'item response'!$C:$G,4,FALSE)</f>
        <v>1</v>
      </c>
      <c r="G3" s="20">
        <f>VLOOKUP($C3,'item response'!$C:$G,5,FALSE)</f>
        <v>0.63157892227172852</v>
      </c>
    </row>
    <row r="4" x14ac:dyDescent="0.35">
      <c r="B4" s="18"/>
      <c r="C4" s="18" t="s">
        <v>11</v>
      </c>
      <c r="D4" s="20">
        <f>VLOOKUP($C4,'item response'!$C:$G,2,FALSE)</f>
        <v>1</v>
      </c>
      <c r="E4" s="20">
        <f>VLOOKUP($C4,'item response'!$C:$G,3,FALSE)</f>
        <v>1</v>
      </c>
      <c r="F4" s="20">
        <f>VLOOKUP($C4,'item response'!$C:$G,4,FALSE)</f>
        <v>1</v>
      </c>
      <c r="G4" s="20">
        <f>VLOOKUP($C4,'item response'!$C:$G,5,FALSE)</f>
        <v>0.66666668653488159</v>
      </c>
    </row>
    <row r="5" x14ac:dyDescent="0.35">
      <c r="B5" s="18" t="s">
        <v>9</v>
      </c>
      <c r="C5" s="18" t="s">
        <v>4</v>
      </c>
      <c r="D5" s="20">
        <f>VLOOKUP($C5,'item response'!$C:$G,2,FALSE)</f>
        <v>1</v>
      </c>
      <c r="E5" s="20">
        <f>VLOOKUP($C5,'item response'!$C:$G,3,FALSE)</f>
        <v>1</v>
      </c>
      <c r="F5" s="20">
        <f>VLOOKUP($C5,'item response'!$C:$G,4,FALSE)</f>
        <v>1</v>
      </c>
      <c r="G5" s="20">
        <f>VLOOKUP($C5,'item response'!$C:$G,5,FALSE)</f>
        <v>0.75</v>
      </c>
    </row>
    <row r="6" x14ac:dyDescent="0.35">
      <c r="B6" s="18"/>
      <c r="C6" s="18" t="s">
        <v>5</v>
      </c>
      <c r="D6" s="20">
        <f>VLOOKUP($C6,'item response'!$C:$G,2,FALSE)</f>
        <v>1</v>
      </c>
      <c r="E6" s="20">
        <f>VLOOKUP($C6,'item response'!$C:$G,3,FALSE)</f>
        <v>1</v>
      </c>
      <c r="F6" s="20">
        <f>VLOOKUP($C6,'item response'!$C:$G,4,FALSE)</f>
        <v>1</v>
      </c>
      <c r="G6" s="20">
        <f>VLOOKUP($C6,'item response'!$C:$G,5,FALSE)</f>
        <v>0.59090906381607056</v>
      </c>
    </row>
    <row r="7" x14ac:dyDescent="0.35">
      <c r="B7" s="18"/>
      <c r="C7" s="18" t="s">
        <v>34</v>
      </c>
      <c r="D7" s="20">
        <f>VLOOKUP($C7,'item response'!$C:$G,2,FALSE)</f>
        <v>1</v>
      </c>
      <c r="E7" s="20">
        <f>VLOOKUP($C7,'item response'!$C:$G,3,FALSE)</f>
        <v>1</v>
      </c>
      <c r="F7" s="20">
        <f>VLOOKUP($C7,'item response'!$C:$G,4,FALSE)</f>
        <v>1</v>
      </c>
      <c r="G7" s="20">
        <f>VLOOKUP($C7,'item response'!$C:$G,5,FALSE)</f>
        <v>0.57142859697341919</v>
      </c>
    </row>
    <row r="8" x14ac:dyDescent="0.35">
      <c r="B8" s="18" t="s">
        <v>7</v>
      </c>
      <c r="C8" s="18" t="s">
        <v>81</v>
      </c>
      <c r="D8" s="20" t="e">
        <f>VLOOKUP($C8,'item response'!$C:$G,2,FALSE)</f>
        <v>#N/A</v>
      </c>
      <c r="E8" s="20" t="e">
        <f>VLOOKUP($C8,'item response'!$C:$G,3,FALSE)</f>
        <v>#N/A</v>
      </c>
      <c r="F8" s="20" t="e">
        <f>VLOOKUP($C8,'item response'!$C:$G,4,FALSE)</f>
        <v>#N/A</v>
      </c>
      <c r="G8" s="20" t="e">
        <f>VLOOKUP($C8,'item response'!$C:$G,5,FALSE)</f>
        <v>#N/A</v>
      </c>
    </row>
    <row r="9" x14ac:dyDescent="0.35">
      <c r="B9" s="18"/>
      <c r="C9" s="18" t="s">
        <v>82</v>
      </c>
      <c r="D9" s="20" t="e">
        <f>VLOOKUP($C9,'item response'!$C:$G,2,FALSE)</f>
        <v>#N/A</v>
      </c>
      <c r="E9" s="20" t="e">
        <f>VLOOKUP($C9,'item response'!$C:$G,3,FALSE)</f>
        <v>#N/A</v>
      </c>
      <c r="F9" s="20" t="e">
        <f>VLOOKUP($C9,'item response'!$C:$G,4,FALSE)</f>
        <v>#N/A</v>
      </c>
      <c r="G9" s="20" t="e">
        <f>VLOOKUP($C9,'item response'!$C:$G,5,FALSE)</f>
        <v>#N/A</v>
      </c>
    </row>
    <row r="10" x14ac:dyDescent="0.35">
      <c r="B10" s="18"/>
      <c r="C10" s="18" t="s">
        <v>80</v>
      </c>
      <c r="D10" s="20" t="e">
        <f>VLOOKUP($C10,'item response'!$C:$G,2,FALSE)</f>
        <v>#N/A</v>
      </c>
      <c r="E10" s="20" t="e">
        <f>VLOOKUP($C10,'item response'!$C:$G,3,FALSE)</f>
        <v>#N/A</v>
      </c>
      <c r="F10" s="20" t="e">
        <f>VLOOKUP($C10,'item response'!$C:$G,4,FALSE)</f>
        <v>#N/A</v>
      </c>
      <c r="G10" s="20" t="e">
        <f>VLOOKUP($C10,'item response'!$C:$G,5,FALSE)</f>
        <v>#N/A</v>
      </c>
    </row>
    <row r="11" x14ac:dyDescent="0.35">
      <c r="B11" s="18" t="s">
        <v>8</v>
      </c>
      <c r="C11" s="18" t="s">
        <v>86</v>
      </c>
      <c r="D11" s="20">
        <f>VLOOKUP($C11,'item response'!$C:$G,2,FALSE)</f>
        <v>1</v>
      </c>
      <c r="E11" s="20">
        <f>VLOOKUP($C11,'item response'!$C:$G,3,FALSE)</f>
        <v>1</v>
      </c>
      <c r="F11" s="20">
        <f>VLOOKUP($C11,'item response'!$C:$G,4,FALSE)</f>
        <v>1</v>
      </c>
      <c r="G11" s="20">
        <f>VLOOKUP($C11,'item response'!$C:$G,5,FALSE)</f>
        <v>0.66666668653488159</v>
      </c>
    </row>
    <row r="12" x14ac:dyDescent="0.35">
      <c r="B12" s="18"/>
      <c r="C12" s="18" t="s">
        <v>87</v>
      </c>
      <c r="D12" s="20">
        <f>VLOOKUP($C12,'item response'!$C:$G,2,FALSE)</f>
        <v>1</v>
      </c>
      <c r="E12" s="20">
        <f>VLOOKUP($C12,'item response'!$C:$G,3,FALSE)</f>
        <v>1</v>
      </c>
      <c r="F12" s="20">
        <f>VLOOKUP($C12,'item response'!$C:$G,4,FALSE)</f>
        <v>1</v>
      </c>
      <c r="G12" s="20">
        <f>VLOOKUP($C12,'item response'!$C:$G,5,FALSE)</f>
        <v>0</v>
      </c>
    </row>
    <row r="13" ht="16" thickBot="true" x14ac:dyDescent="0.4">
      <c r="B13" s="19" t="s">
        <v>14</v>
      </c>
      <c r="C13" s="19" t="s">
        <v>85</v>
      </c>
      <c r="D13" s="21">
        <f>VLOOKUP($C13,'item response'!$C:$G,2,FALSE)</f>
        <v>1</v>
      </c>
      <c r="E13" s="21">
        <f>VLOOKUP($C13,'item response'!$C:$G,3,FALSE)</f>
        <v>1</v>
      </c>
      <c r="F13" s="21">
        <f>VLOOKUP($C13,'item response'!$C:$G,4,FALSE)</f>
        <v>1</v>
      </c>
      <c r="G13" s="21">
        <f>VLOOKUP($C13,'item response'!$C:$G,5,FALSE)</f>
        <v>0.65306121110916138</v>
      </c>
    </row>
    <row r="14" ht="16.5" customHeight="true" thickTop="true" x14ac:dyDescent="0.35">
      <c r="B14" s="36" t="s">
        <v>36</v>
      </c>
      <c r="C14" s="36"/>
      <c r="D14" s="36"/>
      <c r="E14" s="36"/>
      <c r="F14" s="36"/>
      <c r="G14" s="36"/>
    </row>
    <row r="15" ht="12.75" customHeight="true" x14ac:dyDescent="0.35">
      <c r="B15" s="37"/>
      <c r="C15" s="37"/>
      <c r="D15" s="37"/>
      <c r="E15" s="37"/>
      <c r="F15" s="37"/>
      <c r="G15" s="37"/>
    </row>
    <row r="16" x14ac:dyDescent="0.35">
      <c r="B16" s="37"/>
      <c r="C16" s="37"/>
      <c r="D16" s="37"/>
      <c r="E16" s="37"/>
      <c r="F16" s="37"/>
      <c r="G16" s="37"/>
    </row>
  </sheetData>
  <mergeCells count="1">
    <mergeCell ref="B14:G16"/>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E10"/>
  <sheetViews>
    <sheetView workbookViewId="0">
      <selection activeCell="D10" sqref="D10"/>
    </sheetView>
  </sheetViews>
  <sheetFormatPr defaultRowHeight="14.5" x14ac:dyDescent="0.35"/>
  <cols>
    <col min="1" max="1" width="46.81640625" customWidth="true"/>
    <col min="2" max="2" width="27" customWidth="true"/>
    <col min="3" max="3" width="21.453125" customWidth="true"/>
    <col min="4" max="4" width="32.7265625" customWidth="true"/>
  </cols>
  <sheetData>
    <row r="1" x14ac:dyDescent="0.35">
      <c r="A1" t="s">
        <v>355</v>
      </c>
      <c r="B1" t="s">
        <v>359</v>
      </c>
      <c r="C1" t="s">
        <v>369</v>
      </c>
      <c r="D1" t="s">
        <v>370</v>
      </c>
      <c r="E1" t="s">
        <v>13</v>
      </c>
    </row>
    <row r="2" x14ac:dyDescent="0.35">
      <c r="A2" t="s">
        <v>356</v>
      </c>
      <c r="B2" t="s">
        <v>360</v>
      </c>
      <c r="C2" s="11">
        <v>97</v>
      </c>
      <c r="D2" s="11">
        <v>335</v>
      </c>
    </row>
    <row r="3" x14ac:dyDescent="0.35">
      <c r="A3" t="s">
        <v>356</v>
      </c>
      <c r="B3" t="s">
        <v>361</v>
      </c>
      <c r="C3" s="11">
        <v>30</v>
      </c>
      <c r="D3" s="11">
        <v>34</v>
      </c>
    </row>
    <row r="4" x14ac:dyDescent="0.35">
      <c r="A4" t="s">
        <v>356</v>
      </c>
      <c r="B4" t="s">
        <v>362</v>
      </c>
      <c r="C4" s="11">
        <v>5</v>
      </c>
      <c r="D4" s="11">
        <v>2</v>
      </c>
    </row>
    <row r="5" x14ac:dyDescent="0.35">
      <c r="A5" t="s">
        <v>357</v>
      </c>
      <c r="B5" t="s">
        <v>363</v>
      </c>
      <c r="C5" s="11">
        <v>174</v>
      </c>
      <c r="D5" s="11">
        <v>1354</v>
      </c>
    </row>
    <row r="6" x14ac:dyDescent="0.35">
      <c r="A6" t="s">
        <v>357</v>
      </c>
      <c r="B6" t="s">
        <v>364</v>
      </c>
      <c r="C6" s="11">
        <v>52</v>
      </c>
      <c r="D6" s="11">
        <v>318</v>
      </c>
    </row>
    <row r="7" x14ac:dyDescent="0.35">
      <c r="A7" t="s">
        <v>357</v>
      </c>
      <c r="B7" t="s">
        <v>365</v>
      </c>
      <c r="C7" s="11">
        <v>10</v>
      </c>
      <c r="D7" s="11">
        <v>80</v>
      </c>
    </row>
    <row r="8" x14ac:dyDescent="0.35">
      <c r="A8" t="s">
        <v>358</v>
      </c>
      <c r="B8" t="s">
        <v>366</v>
      </c>
      <c r="C8" s="11">
        <v>91</v>
      </c>
      <c r="D8" s="11">
        <v>1075</v>
      </c>
    </row>
    <row r="9" x14ac:dyDescent="0.35">
      <c r="A9" t="s">
        <v>358</v>
      </c>
      <c r="B9" t="s">
        <v>367</v>
      </c>
      <c r="C9" s="11">
        <v>17</v>
      </c>
      <c r="D9" s="11">
        <v>171</v>
      </c>
    </row>
    <row r="10" x14ac:dyDescent="0.35">
      <c r="A10" t="s">
        <v>358</v>
      </c>
      <c r="B10" t="s">
        <v>368</v>
      </c>
      <c r="C10" s="11">
        <v>2</v>
      </c>
      <c r="D10" s="11">
        <v>24</v>
      </c>
    </row>
  </sheetData>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
  <sheetViews>
    <sheetView workbookViewId="0">
      <selection activeCell="C25" sqref="C25"/>
    </sheetView>
  </sheetViews>
  <sheetFormatPr defaultRowHeight="14.5" x14ac:dyDescent="0.35"/>
  <cols>
    <col min="1" max="1" width="20.81640625" customWidth="true"/>
  </cols>
  <sheetData>
    <row r="1" x14ac:dyDescent="0.35">
      <c r="A1" t="s">
        <v>259</v>
      </c>
      <c r="B1" t="s">
        <v>263</v>
      </c>
      <c r="C1" t="s">
        <v>273</v>
      </c>
      <c r="D1" t="s">
        <v>274</v>
      </c>
      <c r="E1" t="s">
        <v>13</v>
      </c>
    </row>
    <row r="2" x14ac:dyDescent="0.35">
      <c r="A2" t="s">
        <v>260</v>
      </c>
      <c r="B2" t="s">
        <v>264</v>
      </c>
      <c r="C2" s="6">
        <v>97</v>
      </c>
      <c r="D2" s="6">
        <v>335</v>
      </c>
    </row>
    <row r="3" x14ac:dyDescent="0.35">
      <c r="A3" t="s">
        <v>260</v>
      </c>
      <c r="B3" t="s">
        <v>265</v>
      </c>
      <c r="C3" s="6">
        <v>30</v>
      </c>
      <c r="D3" s="6">
        <v>34</v>
      </c>
    </row>
    <row r="4" x14ac:dyDescent="0.35">
      <c r="A4" t="s">
        <v>260</v>
      </c>
      <c r="B4" t="s">
        <v>266</v>
      </c>
      <c r="C4" s="6">
        <v>5</v>
      </c>
      <c r="D4" s="6">
        <v>2</v>
      </c>
    </row>
    <row r="5" x14ac:dyDescent="0.35">
      <c r="A5" t="s">
        <v>261</v>
      </c>
      <c r="B5" t="s">
        <v>267</v>
      </c>
      <c r="C5" s="6">
        <v>174</v>
      </c>
      <c r="D5" s="6">
        <v>1354</v>
      </c>
    </row>
    <row r="6" x14ac:dyDescent="0.35">
      <c r="A6" t="s">
        <v>261</v>
      </c>
      <c r="B6" t="s">
        <v>268</v>
      </c>
      <c r="C6" s="6">
        <v>52</v>
      </c>
      <c r="D6" s="6">
        <v>318</v>
      </c>
    </row>
    <row r="7" x14ac:dyDescent="0.35">
      <c r="A7" t="s">
        <v>261</v>
      </c>
      <c r="B7" t="s">
        <v>269</v>
      </c>
      <c r="C7" s="6">
        <v>10</v>
      </c>
      <c r="D7" s="6">
        <v>80</v>
      </c>
    </row>
    <row r="8" x14ac:dyDescent="0.35">
      <c r="A8" t="s">
        <v>262</v>
      </c>
      <c r="B8" t="s">
        <v>270</v>
      </c>
      <c r="C8" s="6">
        <v>91</v>
      </c>
      <c r="D8" s="6">
        <v>1075</v>
      </c>
    </row>
    <row r="9" x14ac:dyDescent="0.35">
      <c r="A9" t="s">
        <v>262</v>
      </c>
      <c r="B9" t="s">
        <v>271</v>
      </c>
      <c r="C9" s="6">
        <v>17</v>
      </c>
      <c r="D9" s="6">
        <v>171</v>
      </c>
    </row>
    <row r="10" x14ac:dyDescent="0.35">
      <c r="A10" t="s">
        <v>262</v>
      </c>
      <c r="B10" t="s">
        <v>272</v>
      </c>
      <c r="C10" s="6">
        <v>2</v>
      </c>
      <c r="D10" s="6">
        <v>24</v>
      </c>
    </row>
  </sheetData>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3D24D-CA92-475F-B900-C02B623B537F}">
  <dimension ref="A1:E10"/>
  <sheetViews>
    <sheetView workbookViewId="0">
      <selection activeCell="K25" sqref="K25"/>
    </sheetView>
  </sheetViews>
  <sheetFormatPr defaultRowHeight="14.5" x14ac:dyDescent="0.35"/>
  <sheetData>
    <row r="1" x14ac:dyDescent="0.35">
      <c r="A1" t="s">
        <v>371</v>
      </c>
      <c r="B1" t="s">
        <v>375</v>
      </c>
      <c r="C1" t="s">
        <v>385</v>
      </c>
      <c r="D1" t="s">
        <v>386</v>
      </c>
      <c r="E1" t="s">
        <v>13</v>
      </c>
    </row>
    <row r="2" x14ac:dyDescent="0.35">
      <c r="A2" t="s">
        <v>372</v>
      </c>
      <c r="B2" t="s">
        <v>376</v>
      </c>
      <c r="C2" s="6">
        <v>11</v>
      </c>
      <c r="D2" s="6">
        <v>6</v>
      </c>
    </row>
    <row r="3" x14ac:dyDescent="0.35">
      <c r="A3" t="s">
        <v>372</v>
      </c>
      <c r="B3" t="s">
        <v>377</v>
      </c>
      <c r="C3" s="6">
        <v>12</v>
      </c>
      <c r="D3" s="6">
        <v>4</v>
      </c>
    </row>
    <row r="4" x14ac:dyDescent="0.35">
      <c r="A4" t="s">
        <v>372</v>
      </c>
      <c r="B4" t="s">
        <v>378</v>
      </c>
      <c r="C4" s="6">
        <v>3</v>
      </c>
      <c r="D4" s="6">
        <v>2</v>
      </c>
    </row>
    <row r="5" x14ac:dyDescent="0.35">
      <c r="A5" t="s">
        <v>373</v>
      </c>
      <c r="B5" t="s">
        <v>379</v>
      </c>
      <c r="C5" s="6">
        <v>14</v>
      </c>
      <c r="D5" s="6">
        <v>20</v>
      </c>
    </row>
    <row r="6" x14ac:dyDescent="0.35">
      <c r="A6" t="s">
        <v>373</v>
      </c>
      <c r="B6" t="s">
        <v>380</v>
      </c>
      <c r="C6" s="6">
        <v>12</v>
      </c>
      <c r="D6" s="6">
        <v>6</v>
      </c>
    </row>
    <row r="7" x14ac:dyDescent="0.35">
      <c r="A7" t="s">
        <v>373</v>
      </c>
      <c r="B7" t="s">
        <v>381</v>
      </c>
      <c r="C7" s="6">
        <v>5</v>
      </c>
      <c r="D7" s="6">
        <v>9</v>
      </c>
    </row>
    <row r="8" x14ac:dyDescent="0.35">
      <c r="A8" t="s">
        <v>374</v>
      </c>
      <c r="B8" t="s">
        <v>382</v>
      </c>
      <c r="C8" s="6">
        <v>9</v>
      </c>
      <c r="D8" s="6">
        <v>15</v>
      </c>
    </row>
    <row r="9" x14ac:dyDescent="0.35">
      <c r="A9" t="s">
        <v>374</v>
      </c>
      <c r="B9" t="s">
        <v>383</v>
      </c>
      <c r="C9" s="6">
        <v>7</v>
      </c>
      <c r="D9" s="6">
        <v>4</v>
      </c>
    </row>
    <row r="10" x14ac:dyDescent="0.35">
      <c r="A10" t="s">
        <v>374</v>
      </c>
      <c r="B10" t="s">
        <v>384</v>
      </c>
      <c r="C10" s="6">
        <v>2</v>
      </c>
      <c r="D10" s="6">
        <v>9</v>
      </c>
    </row>
  </sheetData>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F12"/>
  <sheetViews>
    <sheetView workbookViewId="0">
      <selection activeCell="E26" sqref="E26"/>
    </sheetView>
  </sheetViews>
  <sheetFormatPr defaultRowHeight="14.5" x14ac:dyDescent="0.35"/>
  <cols>
    <col min="2" max="2" width="16.7265625" customWidth="true"/>
    <col min="3" max="3" width="16.1796875" customWidth="true"/>
    <col min="4" max="4" width="17.7265625" customWidth="true"/>
    <col min="5" max="5" width="20" customWidth="true"/>
  </cols>
  <sheetData>
    <row r="1" x14ac:dyDescent="0.35">
      <c r="A1" t="s">
        <v>387</v>
      </c>
      <c r="B1" t="s">
        <v>389</v>
      </c>
      <c r="C1" t="s">
        <v>395</v>
      </c>
      <c r="D1" t="s">
        <v>407</v>
      </c>
      <c r="E1" t="s">
        <v>408</v>
      </c>
      <c r="F1" t="s">
        <v>409</v>
      </c>
    </row>
    <row r="2" x14ac:dyDescent="0.35">
      <c r="A2" t="s">
        <v>388</v>
      </c>
      <c r="B2" t="s">
        <v>390</v>
      </c>
      <c r="C2" t="s">
        <v>396</v>
      </c>
      <c r="D2" s="6">
        <v>0.42953020334243774</v>
      </c>
      <c r="E2" s="6">
        <v>0.58181816339492798</v>
      </c>
      <c r="F2" s="6">
        <v>0.73825502395629883</v>
      </c>
    </row>
    <row r="3" x14ac:dyDescent="0.35">
      <c r="A3" t="s">
        <v>388</v>
      </c>
      <c r="B3" t="s">
        <v>390</v>
      </c>
      <c r="C3" t="s">
        <v>397</v>
      </c>
      <c r="D3" s="6">
        <v>0.57999998331069946</v>
      </c>
      <c r="E3" s="6">
        <v>0.76991152763366699</v>
      </c>
      <c r="F3" s="6">
        <v>0.75333333015441895</v>
      </c>
    </row>
    <row r="4" x14ac:dyDescent="0.35">
      <c r="A4" t="s">
        <v>388</v>
      </c>
      <c r="B4" t="s">
        <v>391</v>
      </c>
      <c r="C4" t="s">
        <v>398</v>
      </c>
      <c r="D4" s="6">
        <v>0.53741496801376343</v>
      </c>
      <c r="E4" s="6">
        <v>0.64227640628814697</v>
      </c>
      <c r="F4" s="6">
        <v>0.83673471212387085</v>
      </c>
    </row>
    <row r="5" x14ac:dyDescent="0.35">
      <c r="A5" t="s">
        <v>388</v>
      </c>
      <c r="B5" t="s">
        <v>391</v>
      </c>
      <c r="C5" t="s">
        <v>399</v>
      </c>
      <c r="D5" s="6">
        <v>0.54651165008544922</v>
      </c>
      <c r="E5" s="6">
        <v>0.72307693958282471</v>
      </c>
      <c r="F5" s="6">
        <v>0.75581395626068115</v>
      </c>
    </row>
    <row r="6" x14ac:dyDescent="0.35">
      <c r="A6" t="s">
        <v>388</v>
      </c>
      <c r="B6" t="s">
        <v>391</v>
      </c>
      <c r="C6" t="s">
        <v>400</v>
      </c>
      <c r="D6" s="6">
        <v>0.37878787517547607</v>
      </c>
      <c r="E6" s="6">
        <v>0.71428573131561279</v>
      </c>
      <c r="F6" s="6">
        <v>0.53030300140380859</v>
      </c>
    </row>
    <row r="7" x14ac:dyDescent="0.35">
      <c r="A7" t="s">
        <v>388</v>
      </c>
      <c r="B7" t="s">
        <v>392</v>
      </c>
      <c r="C7" t="s">
        <v>401</v>
      </c>
      <c r="D7" s="6">
        <v>0.52631580829620361</v>
      </c>
      <c r="E7" s="6">
        <v>0.67796611785888672</v>
      </c>
      <c r="F7" s="6">
        <v>0.77631580829620361</v>
      </c>
    </row>
    <row r="8" x14ac:dyDescent="0.35">
      <c r="A8" t="s">
        <v>388</v>
      </c>
      <c r="B8" t="s">
        <v>392</v>
      </c>
      <c r="C8" t="s">
        <v>402</v>
      </c>
      <c r="D8" s="6">
        <v>0.47445255517959595</v>
      </c>
      <c r="E8" s="6">
        <v>0.63106793165206909</v>
      </c>
      <c r="F8" s="6">
        <v>0.75182479619979858</v>
      </c>
    </row>
    <row r="9" x14ac:dyDescent="0.35">
      <c r="A9" t="s">
        <v>388</v>
      </c>
      <c r="B9" t="s">
        <v>392</v>
      </c>
      <c r="C9" t="s">
        <v>403</v>
      </c>
      <c r="D9" s="6">
        <v>0.53488373756408691</v>
      </c>
      <c r="E9" s="6">
        <v>0.75409835577011108</v>
      </c>
      <c r="F9" s="6">
        <v>0.70930230617523193</v>
      </c>
    </row>
    <row r="10" x14ac:dyDescent="0.35">
      <c r="A10" t="s">
        <v>388</v>
      </c>
      <c r="B10" t="s">
        <v>393</v>
      </c>
      <c r="C10" t="s">
        <v>404</v>
      </c>
      <c r="D10" s="6">
        <v>0.5634920597076416</v>
      </c>
      <c r="E10" s="6">
        <v>0.69607841968536377</v>
      </c>
      <c r="F10" s="6">
        <v>0.8095238208770752</v>
      </c>
    </row>
    <row r="11" x14ac:dyDescent="0.35">
      <c r="A11" t="s">
        <v>388</v>
      </c>
      <c r="B11" t="s">
        <v>393</v>
      </c>
      <c r="C11" t="s">
        <v>405</v>
      </c>
      <c r="D11" s="6">
        <v>0.46242773532867432</v>
      </c>
      <c r="E11" s="6">
        <v>0.66115701198577881</v>
      </c>
      <c r="F11" s="6">
        <v>0.69942194223403931</v>
      </c>
    </row>
    <row r="12" x14ac:dyDescent="0.35">
      <c r="A12" t="s">
        <v>388</v>
      </c>
      <c r="B12" t="s">
        <v>394</v>
      </c>
      <c r="C12" t="s">
        <v>406</v>
      </c>
      <c r="D12" s="6">
        <v>0.5050167441368103</v>
      </c>
      <c r="E12" s="6">
        <v>0.67713004350662231</v>
      </c>
      <c r="F12" s="6">
        <v>0.74581938982009888</v>
      </c>
    </row>
  </sheetData>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38"/>
  <sheetViews>
    <sheetView workbookViewId="0">
      <selection activeCell="E1" sqref="E1:L1048576"/>
    </sheetView>
  </sheetViews>
  <sheetFormatPr defaultRowHeight="14.5" x14ac:dyDescent="0.35"/>
  <cols>
    <col min="2" max="2" width="22.54296875" bestFit="true" customWidth="true"/>
  </cols>
  <sheetData>
    <row r="1" x14ac:dyDescent="0.35">
      <c r="A1" t="s">
        <v>275</v>
      </c>
      <c r="B1" t="s">
        <v>279</v>
      </c>
      <c r="C1" t="s">
        <v>289</v>
      </c>
      <c r="D1" t="s">
        <v>290</v>
      </c>
      <c r="E1" t="s">
        <v>13</v>
      </c>
    </row>
    <row r="2" x14ac:dyDescent="0.35">
      <c r="A2" t="s">
        <v>276</v>
      </c>
      <c r="B2" t="s">
        <v>280</v>
      </c>
      <c r="C2" s="6">
        <v>11</v>
      </c>
      <c r="D2" s="6">
        <v>8</v>
      </c>
    </row>
    <row r="3" x14ac:dyDescent="0.35">
      <c r="A3" t="s">
        <v>276</v>
      </c>
      <c r="B3" t="s">
        <v>281</v>
      </c>
      <c r="C3" s="6">
        <v>13</v>
      </c>
      <c r="D3" s="6">
        <v>4</v>
      </c>
    </row>
    <row r="4" x14ac:dyDescent="0.35">
      <c r="A4" t="s">
        <v>276</v>
      </c>
      <c r="B4" t="s">
        <v>282</v>
      </c>
      <c r="C4" s="6">
        <v>2</v>
      </c>
      <c r="D4" s="6">
        <v>2</v>
      </c>
    </row>
    <row r="5" x14ac:dyDescent="0.35">
      <c r="A5" t="s">
        <v>277</v>
      </c>
      <c r="B5" t="s">
        <v>283</v>
      </c>
      <c r="C5" s="6">
        <v>14</v>
      </c>
      <c r="D5" s="6">
        <v>21</v>
      </c>
    </row>
    <row r="6" x14ac:dyDescent="0.35">
      <c r="A6" t="s">
        <v>277</v>
      </c>
      <c r="B6" t="s">
        <v>284</v>
      </c>
      <c r="C6" s="6">
        <v>9</v>
      </c>
      <c r="D6" s="6">
        <v>9</v>
      </c>
    </row>
    <row r="7" x14ac:dyDescent="0.35">
      <c r="A7" t="s">
        <v>277</v>
      </c>
      <c r="B7" t="s">
        <v>285</v>
      </c>
      <c r="C7" s="6">
        <v>5</v>
      </c>
      <c r="D7" s="6">
        <v>7</v>
      </c>
    </row>
    <row r="8" x14ac:dyDescent="0.35">
      <c r="A8" t="s">
        <v>278</v>
      </c>
      <c r="B8" t="s">
        <v>286</v>
      </c>
      <c r="C8" s="6">
        <v>9</v>
      </c>
      <c r="D8" s="6">
        <v>16</v>
      </c>
    </row>
    <row r="9" x14ac:dyDescent="0.35">
      <c r="A9" t="s">
        <v>278</v>
      </c>
      <c r="B9" t="s">
        <v>287</v>
      </c>
      <c r="C9" s="6">
        <v>7</v>
      </c>
      <c r="D9" s="6">
        <v>5</v>
      </c>
    </row>
    <row r="10" x14ac:dyDescent="0.35">
      <c r="A10" t="s">
        <v>278</v>
      </c>
      <c r="B10" t="s">
        <v>288</v>
      </c>
      <c r="C10" s="6">
        <v>1</v>
      </c>
      <c r="D10" s="6">
        <v>8</v>
      </c>
    </row>
    <row r="11" x14ac:dyDescent="0.35">
      <c r="C11" s="6"/>
      <c r="D11" s="6"/>
    </row>
    <row r="12" x14ac:dyDescent="0.35">
      <c r="C12" s="6"/>
      <c r="D12" s="6"/>
    </row>
    <row r="13" x14ac:dyDescent="0.35">
      <c r="C13" s="6"/>
      <c r="D13" s="6"/>
    </row>
    <row r="14" x14ac:dyDescent="0.35">
      <c r="C14" s="6"/>
      <c r="D14" s="6"/>
    </row>
    <row r="15" x14ac:dyDescent="0.35">
      <c r="C15" s="6"/>
      <c r="D15" s="6"/>
    </row>
    <row r="16" x14ac:dyDescent="0.35">
      <c r="C16" s="6"/>
      <c r="D16" s="6"/>
    </row>
    <row r="17" x14ac:dyDescent="0.35">
      <c r="C17" s="6"/>
      <c r="D17" s="6"/>
    </row>
    <row r="18" x14ac:dyDescent="0.35">
      <c r="C18" s="6"/>
      <c r="D18" s="6"/>
    </row>
    <row r="19" x14ac:dyDescent="0.35">
      <c r="C19" s="6"/>
      <c r="D19" s="6"/>
    </row>
    <row r="20" x14ac:dyDescent="0.35">
      <c r="C20" s="6"/>
      <c r="D20" s="6"/>
    </row>
    <row r="21" x14ac:dyDescent="0.35">
      <c r="C21" s="6"/>
      <c r="D21" s="6"/>
    </row>
    <row r="22" x14ac:dyDescent="0.35">
      <c r="C22" s="6"/>
      <c r="D22" s="6"/>
    </row>
    <row r="23" x14ac:dyDescent="0.35">
      <c r="C23" s="6"/>
      <c r="D23" s="6"/>
    </row>
    <row r="24" x14ac:dyDescent="0.35">
      <c r="C24" s="6"/>
      <c r="D24" s="6"/>
    </row>
    <row r="25" x14ac:dyDescent="0.35">
      <c r="C25" s="6"/>
      <c r="D25" s="6"/>
    </row>
    <row r="26" x14ac:dyDescent="0.35">
      <c r="C26" s="6"/>
      <c r="D26" s="6"/>
    </row>
    <row r="27" x14ac:dyDescent="0.35">
      <c r="C27" s="6"/>
      <c r="D27" s="6"/>
    </row>
    <row r="28" x14ac:dyDescent="0.35">
      <c r="C28" s="6"/>
      <c r="D28" s="6"/>
    </row>
    <row r="29" x14ac:dyDescent="0.35">
      <c r="C29" s="6"/>
      <c r="D29" s="6"/>
    </row>
    <row r="30" x14ac:dyDescent="0.35">
      <c r="C30" s="6"/>
      <c r="D30" s="6"/>
    </row>
    <row r="31" x14ac:dyDescent="0.35">
      <c r="C31" s="6"/>
      <c r="D31" s="6"/>
    </row>
    <row r="32" x14ac:dyDescent="0.35">
      <c r="C32" s="6"/>
      <c r="D32" s="6"/>
    </row>
    <row r="33" x14ac:dyDescent="0.35">
      <c r="C33" s="6"/>
      <c r="D33" s="6"/>
    </row>
    <row r="34" x14ac:dyDescent="0.35">
      <c r="C34" s="6"/>
      <c r="D34" s="6"/>
    </row>
    <row r="35" x14ac:dyDescent="0.35">
      <c r="C35" s="6"/>
      <c r="D35" s="6"/>
    </row>
    <row r="36" x14ac:dyDescent="0.35">
      <c r="C36" s="6"/>
      <c r="D36" s="6"/>
    </row>
    <row r="37" x14ac:dyDescent="0.35">
      <c r="C37" s="6"/>
      <c r="D37" s="6"/>
    </row>
    <row r="38" x14ac:dyDescent="0.35">
      <c r="C38" s="6"/>
      <c r="D38" s="6"/>
    </row>
  </sheetData>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E24"/>
  <sheetViews>
    <sheetView workbookViewId="0">
      <selection activeCell="K23" sqref="K23"/>
    </sheetView>
  </sheetViews>
  <sheetFormatPr defaultRowHeight="14.5" x14ac:dyDescent="0.35"/>
  <sheetData>
    <row r="1" x14ac:dyDescent="0.35">
      <c r="A1" t="s">
        <v>291</v>
      </c>
      <c r="B1" t="s">
        <v>295</v>
      </c>
      <c r="C1" t="s">
        <v>305</v>
      </c>
      <c r="D1" t="s">
        <v>306</v>
      </c>
      <c r="E1" t="s">
        <v>13</v>
      </c>
    </row>
    <row r="2" x14ac:dyDescent="0.35">
      <c r="A2" t="s">
        <v>292</v>
      </c>
      <c r="B2" t="s">
        <v>296</v>
      </c>
      <c r="C2" s="6">
        <v>5</v>
      </c>
      <c r="D2" s="6">
        <v>3</v>
      </c>
    </row>
    <row r="3" x14ac:dyDescent="0.35">
      <c r="A3" t="s">
        <v>292</v>
      </c>
      <c r="B3" t="s">
        <v>297</v>
      </c>
      <c r="C3" s="6">
        <v>6</v>
      </c>
      <c r="D3" s="6">
        <v>2</v>
      </c>
    </row>
    <row r="4" x14ac:dyDescent="0.35">
      <c r="A4" t="s">
        <v>292</v>
      </c>
      <c r="B4" t="s">
        <v>298</v>
      </c>
      <c r="C4" s="6"/>
      <c r="D4" s="6">
        <v>2</v>
      </c>
    </row>
    <row r="5" x14ac:dyDescent="0.35">
      <c r="A5" t="s">
        <v>293</v>
      </c>
      <c r="B5" t="s">
        <v>299</v>
      </c>
      <c r="C5" s="6">
        <v>10</v>
      </c>
      <c r="D5" s="6">
        <v>10</v>
      </c>
    </row>
    <row r="6" x14ac:dyDescent="0.35">
      <c r="A6" t="s">
        <v>293</v>
      </c>
      <c r="B6" t="s">
        <v>300</v>
      </c>
      <c r="C6" s="6">
        <v>6</v>
      </c>
      <c r="D6" s="6">
        <v>4</v>
      </c>
    </row>
    <row r="7" x14ac:dyDescent="0.35">
      <c r="A7" t="s">
        <v>293</v>
      </c>
      <c r="B7" t="s">
        <v>301</v>
      </c>
      <c r="C7" s="6">
        <v>3</v>
      </c>
      <c r="D7" s="6">
        <v>7</v>
      </c>
    </row>
    <row r="8" x14ac:dyDescent="0.35">
      <c r="A8" t="s">
        <v>294</v>
      </c>
      <c r="B8" t="s">
        <v>302</v>
      </c>
      <c r="C8" s="6">
        <v>6</v>
      </c>
      <c r="D8" s="6">
        <v>8</v>
      </c>
    </row>
    <row r="9" x14ac:dyDescent="0.35">
      <c r="A9" t="s">
        <v>294</v>
      </c>
      <c r="B9" t="s">
        <v>303</v>
      </c>
      <c r="C9" s="6">
        <v>3</v>
      </c>
      <c r="D9" s="6">
        <v>3</v>
      </c>
    </row>
    <row r="10" x14ac:dyDescent="0.35">
      <c r="A10" t="s">
        <v>294</v>
      </c>
      <c r="B10" t="s">
        <v>304</v>
      </c>
      <c r="C10" s="6">
        <v>1</v>
      </c>
      <c r="D10" s="6">
        <v>8</v>
      </c>
    </row>
    <row r="11" x14ac:dyDescent="0.35">
      <c r="C11" s="6"/>
      <c r="D11" s="6"/>
    </row>
    <row r="12" x14ac:dyDescent="0.35">
      <c r="C12" s="6"/>
      <c r="D12" s="6"/>
    </row>
    <row r="13" x14ac:dyDescent="0.35">
      <c r="C13" s="6"/>
      <c r="D13" s="6"/>
    </row>
    <row r="14" x14ac:dyDescent="0.35">
      <c r="C14" s="6"/>
      <c r="D14" s="6"/>
    </row>
    <row r="15" x14ac:dyDescent="0.35">
      <c r="C15" s="6"/>
      <c r="D15" s="6"/>
    </row>
    <row r="16" x14ac:dyDescent="0.35">
      <c r="C16" s="6"/>
      <c r="D16" s="6"/>
    </row>
    <row r="17" x14ac:dyDescent="0.35">
      <c r="C17" s="6"/>
      <c r="D17" s="6"/>
    </row>
    <row r="18" x14ac:dyDescent="0.35">
      <c r="C18" s="6"/>
      <c r="D18" s="6"/>
    </row>
    <row r="19" x14ac:dyDescent="0.35">
      <c r="C19" s="6"/>
      <c r="D19" s="6"/>
    </row>
    <row r="20" x14ac:dyDescent="0.35">
      <c r="C20" s="6"/>
      <c r="D20" s="6"/>
    </row>
    <row r="21" x14ac:dyDescent="0.35">
      <c r="C21" s="6"/>
      <c r="D21" s="6"/>
    </row>
    <row r="22" x14ac:dyDescent="0.35">
      <c r="C22" s="6"/>
      <c r="D22" s="6"/>
    </row>
    <row r="23" x14ac:dyDescent="0.35">
      <c r="C23" s="6"/>
      <c r="D23" s="6"/>
    </row>
    <row r="24" x14ac:dyDescent="0.35">
      <c r="C24" s="6"/>
      <c r="D24" s="6"/>
    </row>
  </sheetData>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10"/>
  <sheetViews>
    <sheetView workbookViewId="0">
      <selection activeCell="H21" sqref="H21"/>
    </sheetView>
  </sheetViews>
  <sheetFormatPr defaultRowHeight="14.5" x14ac:dyDescent="0.35"/>
  <cols>
    <col min="1" max="1" width="12" customWidth="true"/>
    <col min="2" max="2" width="20.7265625" customWidth="true"/>
  </cols>
  <sheetData>
    <row r="1" x14ac:dyDescent="0.35">
      <c r="A1" t="s">
        <v>307</v>
      </c>
      <c r="B1" t="s">
        <v>311</v>
      </c>
      <c r="C1" t="s">
        <v>321</v>
      </c>
      <c r="D1" t="s">
        <v>322</v>
      </c>
      <c r="E1" t="s">
        <v>13</v>
      </c>
    </row>
    <row r="2" x14ac:dyDescent="0.35">
      <c r="A2" t="s">
        <v>308</v>
      </c>
      <c r="B2" t="s">
        <v>312</v>
      </c>
      <c r="C2" s="6">
        <v>75.555343627929688</v>
      </c>
      <c r="D2" s="6">
        <v>698.1251220703125</v>
      </c>
    </row>
    <row r="3" x14ac:dyDescent="0.35">
      <c r="A3" t="s">
        <v>308</v>
      </c>
      <c r="B3" t="s">
        <v>313</v>
      </c>
      <c r="C3" s="6">
        <v>15.267635345458984</v>
      </c>
      <c r="D3" s="6">
        <v>105.63350677490234</v>
      </c>
    </row>
    <row r="4" x14ac:dyDescent="0.35">
      <c r="A4" t="s">
        <v>308</v>
      </c>
      <c r="B4" t="s">
        <v>314</v>
      </c>
      <c r="C4" s="6">
        <v>2</v>
      </c>
      <c r="D4" s="6">
        <v>14.137063980102539</v>
      </c>
    </row>
    <row r="5" x14ac:dyDescent="0.35">
      <c r="A5" t="s">
        <v>309</v>
      </c>
      <c r="B5" t="s">
        <v>315</v>
      </c>
      <c r="C5" s="6">
        <v>80.740638732910156</v>
      </c>
      <c r="D5" s="6">
        <v>217.19805908203125</v>
      </c>
    </row>
    <row r="6" x14ac:dyDescent="0.35">
      <c r="A6" t="s">
        <v>309</v>
      </c>
      <c r="B6" t="s">
        <v>316</v>
      </c>
      <c r="C6" s="6">
        <v>23.750228881835938</v>
      </c>
      <c r="D6" s="6">
        <v>21.765905380249023</v>
      </c>
    </row>
    <row r="7" x14ac:dyDescent="0.35">
      <c r="A7" t="s">
        <v>309</v>
      </c>
      <c r="B7" t="s">
        <v>317</v>
      </c>
      <c r="C7" s="6">
        <v>5</v>
      </c>
      <c r="D7" s="6">
        <v>7</v>
      </c>
    </row>
    <row r="8" x14ac:dyDescent="0.35">
      <c r="A8" t="s">
        <v>310</v>
      </c>
      <c r="B8" t="s">
        <v>318</v>
      </c>
      <c r="C8" s="6">
        <v>119.56009674072266</v>
      </c>
      <c r="D8" s="6">
        <v>727.70721435546875</v>
      </c>
    </row>
    <row r="9" x14ac:dyDescent="0.35">
      <c r="A9" t="s">
        <v>310</v>
      </c>
      <c r="B9" t="s">
        <v>319</v>
      </c>
      <c r="C9" s="6">
        <v>33.987648010253906</v>
      </c>
      <c r="D9" s="6">
        <v>162.57208251953125</v>
      </c>
    </row>
    <row r="10" x14ac:dyDescent="0.35">
      <c r="A10" t="s">
        <v>310</v>
      </c>
      <c r="B10" t="s">
        <v>320</v>
      </c>
      <c r="C10" s="6">
        <v>5.8904433250427246</v>
      </c>
      <c r="D10" s="6">
        <v>47.123542785644531</v>
      </c>
    </row>
  </sheetData>
  <pageMargins left="0.7" right="0.7" top="0.75" bottom="0.75" header="0.3" footer="0.3"/>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E10"/>
  <sheetViews>
    <sheetView workbookViewId="0">
      <selection activeCell="J20" sqref="J20"/>
    </sheetView>
  </sheetViews>
  <sheetFormatPr defaultRowHeight="14.5" x14ac:dyDescent="0.35"/>
  <sheetData>
    <row r="1" x14ac:dyDescent="0.35">
      <c r="A1" t="s">
        <v>323</v>
      </c>
      <c r="B1" t="s">
        <v>327</v>
      </c>
      <c r="C1" t="s">
        <v>337</v>
      </c>
      <c r="D1" t="s">
        <v>338</v>
      </c>
      <c r="E1" t="s">
        <v>13</v>
      </c>
    </row>
    <row r="2" x14ac:dyDescent="0.35">
      <c r="A2" t="s">
        <v>324</v>
      </c>
      <c r="B2" t="s">
        <v>328</v>
      </c>
      <c r="C2" s="6">
        <v>86.022903442382813</v>
      </c>
      <c r="D2" s="6">
        <v>837.7904052734375</v>
      </c>
    </row>
    <row r="3" x14ac:dyDescent="0.35">
      <c r="A3" t="s">
        <v>324</v>
      </c>
      <c r="B3" t="s">
        <v>329</v>
      </c>
      <c r="C3" s="6">
        <v>17.259679794311523</v>
      </c>
      <c r="D3" s="6">
        <v>124.87425994873047</v>
      </c>
    </row>
    <row r="4" x14ac:dyDescent="0.35">
      <c r="A4" t="s">
        <v>324</v>
      </c>
      <c r="B4" t="s">
        <v>330</v>
      </c>
      <c r="C4" s="6">
        <v>2</v>
      </c>
      <c r="D4" s="6">
        <v>16.878074645996094</v>
      </c>
    </row>
    <row r="5" x14ac:dyDescent="0.35">
      <c r="A5" t="s">
        <v>325</v>
      </c>
      <c r="B5" t="s">
        <v>331</v>
      </c>
      <c r="C5" s="6">
        <v>106.18914031982422</v>
      </c>
      <c r="D5" s="6">
        <v>301.21755981445313</v>
      </c>
    </row>
    <row r="6" x14ac:dyDescent="0.35">
      <c r="A6" t="s">
        <v>325</v>
      </c>
      <c r="B6" t="s">
        <v>332</v>
      </c>
      <c r="C6" s="6">
        <v>30.658599853515625</v>
      </c>
      <c r="D6" s="6">
        <v>29.281183242797852</v>
      </c>
    </row>
    <row r="7" x14ac:dyDescent="0.35">
      <c r="A7" t="s">
        <v>325</v>
      </c>
      <c r="B7" t="s">
        <v>333</v>
      </c>
      <c r="C7" s="6">
        <v>5</v>
      </c>
      <c r="D7" s="6">
        <v>7</v>
      </c>
    </row>
    <row r="8" x14ac:dyDescent="0.35">
      <c r="A8" t="s">
        <v>326</v>
      </c>
      <c r="B8" t="s">
        <v>334</v>
      </c>
      <c r="C8" s="6">
        <v>130.70832824707031</v>
      </c>
      <c r="D8" s="6">
        <v>837.8338623046875</v>
      </c>
    </row>
    <row r="9" x14ac:dyDescent="0.35">
      <c r="A9" t="s">
        <v>326</v>
      </c>
      <c r="B9" t="s">
        <v>335</v>
      </c>
      <c r="C9" s="6">
        <v>36.571109771728516</v>
      </c>
      <c r="D9" s="6">
        <v>184.38101196289063</v>
      </c>
    </row>
    <row r="10" x14ac:dyDescent="0.35">
      <c r="A10" t="s">
        <v>326</v>
      </c>
      <c r="B10" t="s">
        <v>336</v>
      </c>
      <c r="C10" s="6">
        <v>7.03253173828125</v>
      </c>
      <c r="D10" s="6">
        <v>56.260257720947266</v>
      </c>
    </row>
  </sheetData>
  <pageMargins left="0.7" right="0.7" top="0.75" bottom="0.75" header="0.3" footer="0.3"/>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O22"/>
  <sheetViews>
    <sheetView workbookViewId="0">
      <selection activeCell="M22" sqref="M22"/>
    </sheetView>
  </sheetViews>
  <sheetFormatPr defaultRowHeight="14.5" x14ac:dyDescent="0.35"/>
  <sheetData>
    <row r="1" x14ac:dyDescent="0.35">
      <c r="A1" t="s">
        <v>339</v>
      </c>
      <c r="B1" t="s">
        <v>343</v>
      </c>
      <c r="C1" t="s">
        <v>353</v>
      </c>
      <c r="D1" t="s">
        <v>354</v>
      </c>
      <c r="E1" s="10" t="s">
        <v>54</v>
      </c>
      <c r="F1" t="s">
        <v>55</v>
      </c>
      <c r="G1" t="s">
        <v>56</v>
      </c>
      <c r="H1" t="s">
        <v>57</v>
      </c>
      <c r="I1" t="s">
        <v>58</v>
      </c>
      <c r="J1" t="s">
        <v>59</v>
      </c>
      <c r="K1" t="s">
        <v>60</v>
      </c>
      <c r="L1" t="s">
        <v>61</v>
      </c>
      <c r="M1" t="s">
        <v>62</v>
      </c>
      <c r="N1" t="s">
        <v>63</v>
      </c>
      <c r="O1" t="s">
        <v>13</v>
      </c>
    </row>
    <row r="2" x14ac:dyDescent="0.35">
      <c r="A2" t="s">
        <v>340</v>
      </c>
      <c r="B2" t="s">
        <v>344</v>
      </c>
      <c r="C2" s="6">
        <v>93.249473571777344</v>
      </c>
      <c r="D2" s="6">
        <v>1093.893310546875</v>
      </c>
      <c r="E2" s="6">
        <v>1325</v>
      </c>
      <c r="F2" s="6">
        <v>626</v>
      </c>
      <c r="G2" s="6">
        <v>1714.4183349609375</v>
      </c>
      <c r="H2" s="6">
        <v>991.55755615234375</v>
      </c>
      <c r="I2" s="6">
        <v>16302.4267578125</v>
      </c>
      <c r="J2" s="6">
        <v>3513.000244140625</v>
      </c>
      <c r="K2" s="6">
        <v>2167</v>
      </c>
      <c r="L2" s="6">
        <v>7232.00048828125</v>
      </c>
      <c r="M2" s="6"/>
      <c r="N2" s="6"/>
    </row>
    <row r="3" x14ac:dyDescent="0.35">
      <c r="A3" t="s">
        <v>340</v>
      </c>
      <c r="B3" t="s">
        <v>345</v>
      </c>
      <c r="C3" s="6">
        <v>18.976242065429688</v>
      </c>
      <c r="D3" s="6">
        <v>169.76132202148438</v>
      </c>
      <c r="E3" s="6">
        <v>410.00003051757813</v>
      </c>
      <c r="F3" s="6">
        <v>133</v>
      </c>
      <c r="G3" s="6">
        <v>8525</v>
      </c>
      <c r="H3" s="6">
        <v>138</v>
      </c>
      <c r="I3" s="6">
        <v>1590</v>
      </c>
      <c r="J3" s="6">
        <v>642</v>
      </c>
      <c r="K3" s="6">
        <v>393</v>
      </c>
      <c r="L3" s="6">
        <v>2514</v>
      </c>
      <c r="M3" s="6"/>
      <c r="N3" s="6"/>
    </row>
    <row r="4" x14ac:dyDescent="0.35">
      <c r="A4" t="s">
        <v>340</v>
      </c>
      <c r="B4" t="s">
        <v>346</v>
      </c>
      <c r="C4" s="6">
        <v>2</v>
      </c>
      <c r="D4" s="6">
        <v>23.461696624755859</v>
      </c>
      <c r="E4" s="6">
        <v>304</v>
      </c>
      <c r="F4" s="6">
        <v>137</v>
      </c>
      <c r="G4" s="6">
        <v>582</v>
      </c>
      <c r="H4" s="6">
        <v>93.000007629394531</v>
      </c>
      <c r="I4" s="6">
        <v>859</v>
      </c>
      <c r="J4" s="6">
        <v>12</v>
      </c>
      <c r="K4" s="6">
        <v>23</v>
      </c>
      <c r="L4" s="6">
        <v>621</v>
      </c>
      <c r="M4" s="6"/>
      <c r="N4" s="6"/>
    </row>
    <row r="5" x14ac:dyDescent="0.35">
      <c r="A5" t="s">
        <v>341</v>
      </c>
      <c r="B5" t="s">
        <v>347</v>
      </c>
      <c r="C5" s="6">
        <v>95.261024475097656</v>
      </c>
      <c r="D5" s="6">
        <v>324.65493774414063</v>
      </c>
      <c r="E5" s="6">
        <v>792.06298828125</v>
      </c>
      <c r="F5" s="6">
        <v>180</v>
      </c>
      <c r="G5" s="6">
        <v>835.71954345703125</v>
      </c>
      <c r="H5" s="6">
        <v>132.88661193847656</v>
      </c>
      <c r="I5" s="6">
        <v>2985.39111328125</v>
      </c>
      <c r="J5" s="6">
        <v>932</v>
      </c>
      <c r="K5" s="6">
        <v>1490</v>
      </c>
      <c r="L5" s="6">
        <v>5304</v>
      </c>
      <c r="M5" s="6"/>
      <c r="N5" s="6"/>
    </row>
    <row r="6" x14ac:dyDescent="0.35">
      <c r="A6" t="s">
        <v>341</v>
      </c>
      <c r="B6" t="s">
        <v>348</v>
      </c>
      <c r="C6" s="6">
        <v>28.622726440429688</v>
      </c>
      <c r="D6" s="6">
        <v>32.736526489257813</v>
      </c>
      <c r="E6" s="6">
        <v>270</v>
      </c>
      <c r="F6" s="6">
        <v>95</v>
      </c>
      <c r="G6" s="6">
        <v>210</v>
      </c>
      <c r="H6" s="6">
        <v>80</v>
      </c>
      <c r="I6" s="6">
        <v>559</v>
      </c>
      <c r="J6" s="6">
        <v>52.712966918945313</v>
      </c>
      <c r="K6" s="6">
        <v>112</v>
      </c>
      <c r="L6" s="6"/>
      <c r="M6" s="6"/>
      <c r="N6" s="6"/>
    </row>
    <row r="7" x14ac:dyDescent="0.35">
      <c r="A7" t="s">
        <v>341</v>
      </c>
      <c r="B7" t="s">
        <v>349</v>
      </c>
      <c r="C7" s="6">
        <v>5.5905938148498535</v>
      </c>
      <c r="D7" s="6">
        <v>7</v>
      </c>
      <c r="E7" s="6">
        <v>276</v>
      </c>
      <c r="F7" s="6">
        <v>98</v>
      </c>
      <c r="G7" s="6">
        <v>168</v>
      </c>
      <c r="H7" s="6">
        <v>113</v>
      </c>
      <c r="I7" s="6">
        <v>488</v>
      </c>
      <c r="J7" s="6">
        <v>27</v>
      </c>
      <c r="K7" s="6">
        <v>27.686458587646484</v>
      </c>
      <c r="L7" s="6"/>
      <c r="M7" s="6"/>
      <c r="N7" s="6"/>
    </row>
    <row r="8" x14ac:dyDescent="0.35">
      <c r="A8" t="s">
        <v>342</v>
      </c>
      <c r="B8" t="s">
        <v>350</v>
      </c>
      <c r="C8" s="6">
        <v>178.30119323730469</v>
      </c>
      <c r="D8" s="6">
        <v>1377.7967529296875</v>
      </c>
      <c r="E8" s="6"/>
      <c r="F8" s="6"/>
      <c r="G8" s="6"/>
      <c r="H8" s="6"/>
      <c r="I8" s="6"/>
      <c r="J8" s="6"/>
      <c r="K8" s="6"/>
      <c r="L8" s="6">
        <v>1918</v>
      </c>
      <c r="M8" s="6"/>
      <c r="N8" s="6"/>
    </row>
    <row r="9" x14ac:dyDescent="0.35">
      <c r="A9" t="s">
        <v>342</v>
      </c>
      <c r="B9" t="s">
        <v>351</v>
      </c>
      <c r="C9" s="6">
        <v>51.985767364501953</v>
      </c>
      <c r="D9" s="6">
        <v>315.696533203125</v>
      </c>
      <c r="E9" s="6"/>
      <c r="F9" s="6"/>
      <c r="G9" s="6"/>
      <c r="H9" s="6"/>
      <c r="I9" s="6"/>
      <c r="J9" s="6"/>
      <c r="K9" s="6"/>
      <c r="L9" s="6"/>
      <c r="M9" s="6"/>
      <c r="N9" s="6"/>
    </row>
    <row r="10" x14ac:dyDescent="0.35">
      <c r="A10" t="s">
        <v>342</v>
      </c>
      <c r="B10" t="s">
        <v>352</v>
      </c>
      <c r="C10" s="6">
        <v>9.7757072448730469</v>
      </c>
      <c r="D10" s="6">
        <v>78.205657958984375</v>
      </c>
      <c r="E10" s="6"/>
      <c r="F10" s="6">
        <v>79</v>
      </c>
      <c r="G10" s="6">
        <v>1546</v>
      </c>
      <c r="H10" s="6">
        <v>54.553413391113281</v>
      </c>
      <c r="I10" s="6">
        <v>10883.9658203125</v>
      </c>
      <c r="J10" s="6">
        <v>1014</v>
      </c>
      <c r="K10" s="6">
        <v>387</v>
      </c>
      <c r="L10" s="6">
        <v>795</v>
      </c>
      <c r="M10" s="6">
        <v>816.314453125</v>
      </c>
      <c r="N10" s="6"/>
    </row>
    <row r="11" x14ac:dyDescent="0.35">
      <c r="A11" t="s">
        <v>39</v>
      </c>
      <c r="B11" t="s">
        <v>42</v>
      </c>
      <c r="C11" s="6">
        <v>94</v>
      </c>
      <c r="D11" s="6"/>
      <c r="E11" s="6"/>
      <c r="F11" s="6">
        <v>35</v>
      </c>
      <c r="G11" s="6">
        <v>405</v>
      </c>
      <c r="H11" s="6"/>
      <c r="I11" s="6">
        <v>168</v>
      </c>
      <c r="J11" s="6"/>
      <c r="K11" s="6">
        <v>40.91375732421875</v>
      </c>
      <c r="L11" s="6">
        <v>493.00003051757813</v>
      </c>
      <c r="M11" s="6">
        <v>10.492696762084961</v>
      </c>
      <c r="N11" s="6"/>
    </row>
    <row r="12" x14ac:dyDescent="0.35">
      <c r="A12" t="s">
        <v>39</v>
      </c>
      <c r="B12" t="s">
        <v>43</v>
      </c>
      <c r="C12" s="6">
        <v>28</v>
      </c>
      <c r="D12" s="6">
        <v>26</v>
      </c>
      <c r="E12" s="6"/>
      <c r="F12" s="6">
        <v>23</v>
      </c>
      <c r="G12" s="6">
        <v>286</v>
      </c>
      <c r="H12" s="6"/>
      <c r="I12" s="6">
        <v>129</v>
      </c>
      <c r="J12" s="6"/>
      <c r="K12" s="6">
        <v>5</v>
      </c>
      <c r="L12" s="6">
        <v>143</v>
      </c>
      <c r="M12" s="6"/>
      <c r="N12" s="6"/>
    </row>
    <row r="13" x14ac:dyDescent="0.35">
      <c r="A13" t="s">
        <v>39</v>
      </c>
      <c r="B13" t="s">
        <v>44</v>
      </c>
      <c r="C13" s="6"/>
      <c r="D13" s="6"/>
      <c r="E13" s="6"/>
      <c r="F13" s="6"/>
      <c r="G13" s="6"/>
      <c r="H13" s="6">
        <v>6</v>
      </c>
      <c r="I13" s="6"/>
      <c r="J13" s="6">
        <v>98</v>
      </c>
      <c r="K13" s="6"/>
      <c r="L13" s="6"/>
      <c r="M13" s="6"/>
      <c r="N13" s="6"/>
    </row>
    <row r="14" x14ac:dyDescent="0.35">
      <c r="A14" t="s">
        <v>40</v>
      </c>
      <c r="B14" t="s">
        <v>45</v>
      </c>
      <c r="C14" s="6">
        <v>297.18411254882813</v>
      </c>
      <c r="D14" s="6"/>
      <c r="E14" s="6"/>
      <c r="F14" s="6">
        <v>12</v>
      </c>
      <c r="G14" s="6">
        <v>53</v>
      </c>
      <c r="H14" s="6"/>
      <c r="I14" s="6">
        <v>132.54794311523438</v>
      </c>
      <c r="J14" s="6">
        <v>211</v>
      </c>
      <c r="K14" s="6">
        <v>101</v>
      </c>
      <c r="L14" s="6">
        <v>206</v>
      </c>
      <c r="M14" s="6">
        <v>619.833984375</v>
      </c>
      <c r="N14" s="6"/>
    </row>
    <row r="15" x14ac:dyDescent="0.35">
      <c r="A15" t="s">
        <v>40</v>
      </c>
      <c r="B15" t="s">
        <v>46</v>
      </c>
      <c r="C15" s="6">
        <v>87</v>
      </c>
      <c r="D15" s="6">
        <v>5</v>
      </c>
      <c r="E15" s="6"/>
      <c r="F15" s="6">
        <v>1.9997401237487793</v>
      </c>
      <c r="G15" s="6">
        <v>9</v>
      </c>
      <c r="H15" s="6"/>
      <c r="I15" s="6">
        <v>32</v>
      </c>
      <c r="J15" s="6"/>
      <c r="K15" s="6">
        <v>64</v>
      </c>
      <c r="L15" s="6">
        <v>204</v>
      </c>
      <c r="M15" s="6"/>
      <c r="N15" s="6"/>
    </row>
    <row r="16" x14ac:dyDescent="0.35">
      <c r="A16" t="s">
        <v>40</v>
      </c>
      <c r="B16" t="s">
        <v>47</v>
      </c>
      <c r="C16" s="6">
        <v>15</v>
      </c>
      <c r="D16" s="6">
        <v>19</v>
      </c>
      <c r="E16" s="6"/>
      <c r="F16" s="6">
        <v>7</v>
      </c>
      <c r="G16" s="6">
        <v>9</v>
      </c>
      <c r="H16" s="6">
        <v>12</v>
      </c>
      <c r="I16" s="6">
        <v>47</v>
      </c>
      <c r="J16" s="6"/>
      <c r="K16" s="6"/>
      <c r="L16" s="6">
        <v>59</v>
      </c>
      <c r="M16" s="6"/>
      <c r="N16" s="6"/>
    </row>
    <row r="17" x14ac:dyDescent="0.35">
      <c r="A17" t="s">
        <v>40</v>
      </c>
      <c r="B17" t="s">
        <v>48</v>
      </c>
      <c r="C17" s="6"/>
      <c r="D17" s="6"/>
      <c r="E17" s="6"/>
      <c r="F17" s="6"/>
      <c r="G17" s="6"/>
      <c r="H17" s="6"/>
      <c r="I17" s="6"/>
      <c r="J17" s="6">
        <v>7</v>
      </c>
      <c r="K17" s="6"/>
      <c r="L17" s="6"/>
      <c r="M17" s="6"/>
      <c r="N17" s="6"/>
    </row>
    <row r="18" x14ac:dyDescent="0.35">
      <c r="A18" t="s">
        <v>40</v>
      </c>
      <c r="B18" t="s">
        <v>49</v>
      </c>
      <c r="C18" s="6"/>
      <c r="D18" s="6"/>
      <c r="E18" s="6"/>
      <c r="F18" s="6"/>
      <c r="G18" s="6"/>
      <c r="H18" s="6">
        <v>4</v>
      </c>
      <c r="I18" s="6"/>
      <c r="J18" s="6"/>
      <c r="K18" s="6"/>
      <c r="L18" s="6"/>
      <c r="M18" s="6"/>
      <c r="N18" s="6"/>
    </row>
    <row r="19" x14ac:dyDescent="0.35">
      <c r="A19" t="s">
        <v>41</v>
      </c>
      <c r="B19" t="s">
        <v>50</v>
      </c>
      <c r="C19" s="6">
        <v>67</v>
      </c>
      <c r="D19" s="6">
        <v>6</v>
      </c>
      <c r="E19" s="6">
        <v>9</v>
      </c>
      <c r="F19" s="6">
        <v>17</v>
      </c>
      <c r="G19" s="6">
        <v>117.24720764160156</v>
      </c>
      <c r="H19" s="6"/>
      <c r="I19" s="6">
        <v>84</v>
      </c>
      <c r="J19" s="6">
        <v>285</v>
      </c>
      <c r="K19" s="6">
        <v>533</v>
      </c>
      <c r="L19" s="6">
        <v>1218</v>
      </c>
      <c r="M19" s="6"/>
      <c r="N19" s="6"/>
    </row>
    <row r="20" x14ac:dyDescent="0.35">
      <c r="A20" t="s">
        <v>41</v>
      </c>
      <c r="B20" t="s">
        <v>51</v>
      </c>
      <c r="C20" s="6">
        <v>62</v>
      </c>
      <c r="D20" s="6"/>
      <c r="E20" s="6"/>
      <c r="F20" s="6"/>
      <c r="G20" s="6">
        <v>12.685840606689453</v>
      </c>
      <c r="H20" s="6"/>
      <c r="I20" s="6"/>
      <c r="J20" s="6">
        <v>26.462318420410156</v>
      </c>
      <c r="K20" s="6">
        <v>126.99999237060547</v>
      </c>
      <c r="L20" s="6">
        <v>506</v>
      </c>
      <c r="M20" s="6"/>
      <c r="N20" s="6">
        <v>85</v>
      </c>
    </row>
    <row r="21" x14ac:dyDescent="0.35">
      <c r="A21" t="s">
        <v>41</v>
      </c>
      <c r="B21" t="s">
        <v>52</v>
      </c>
      <c r="C21" s="6">
        <v>22</v>
      </c>
      <c r="D21" s="6"/>
      <c r="E21" s="6"/>
      <c r="F21" s="6"/>
      <c r="G21" s="6">
        <v>6</v>
      </c>
      <c r="H21" s="6"/>
      <c r="I21" s="6"/>
      <c r="J21" s="6">
        <v>3</v>
      </c>
      <c r="K21" s="6">
        <v>8</v>
      </c>
      <c r="L21" s="6">
        <v>319</v>
      </c>
      <c r="M21" s="6"/>
      <c r="N21" s="6">
        <v>61</v>
      </c>
    </row>
    <row r="22" x14ac:dyDescent="0.35">
      <c r="A22" t="s">
        <v>41</v>
      </c>
      <c r="B22" t="s">
        <v>53</v>
      </c>
      <c r="C22" s="6"/>
      <c r="D22" s="6">
        <v>2.9996099472045898</v>
      </c>
      <c r="E22" s="6">
        <v>4.9993500709533691</v>
      </c>
      <c r="F22" s="6">
        <v>4.9993500709533691</v>
      </c>
      <c r="G22" s="6"/>
      <c r="H22" s="6"/>
      <c r="I22" s="6"/>
      <c r="J22" s="6"/>
      <c r="K22" s="6"/>
      <c r="L22" s="6"/>
      <c r="M22" s="6"/>
      <c r="N22" s="6"/>
    </row>
  </sheetData>
  <pageMargins left="0.7" right="0.7" top="0.75" bottom="0.75" header="0.3" footer="0.3"/>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35561-C84E-4DBD-BE25-91EBB2620EC7}">
  <dimension ref="A1:G27"/>
  <sheetViews>
    <sheetView workbookViewId="0">
      <selection activeCell="E13" sqref="E13"/>
    </sheetView>
  </sheetViews>
  <sheetFormatPr defaultRowHeight="14.5" x14ac:dyDescent="0.35"/>
  <cols>
    <col min="3" max="3" width="17.54296875" customWidth="true"/>
  </cols>
  <sheetData>
    <row r="1" x14ac:dyDescent="0.35">
      <c r="A1" t="s">
        <v>410</v>
      </c>
      <c r="B1" t="s">
        <v>412</v>
      </c>
      <c r="C1" t="s">
        <v>418</v>
      </c>
      <c r="D1" t="s">
        <v>428</v>
      </c>
      <c r="E1" t="s">
        <v>429</v>
      </c>
      <c r="F1" t="s">
        <v>430</v>
      </c>
      <c r="G1" t="s">
        <v>431</v>
      </c>
    </row>
    <row r="2" x14ac:dyDescent="0.35">
      <c r="A2" t="s">
        <v>411</v>
      </c>
      <c r="B2" t="s">
        <v>413</v>
      </c>
      <c r="C2" t="s">
        <v>419</v>
      </c>
      <c r="D2" s="6">
        <v>1</v>
      </c>
      <c r="E2" s="6">
        <v>1</v>
      </c>
      <c r="F2" s="6">
        <v>1</v>
      </c>
      <c r="G2" s="6">
        <v>0.5</v>
      </c>
    </row>
    <row r="3" x14ac:dyDescent="0.35">
      <c r="A3" t="s">
        <v>411</v>
      </c>
      <c r="B3" t="s">
        <v>413</v>
      </c>
      <c r="C3" t="s">
        <v>420</v>
      </c>
      <c r="D3" s="6">
        <v>1</v>
      </c>
      <c r="E3" s="6">
        <v>1</v>
      </c>
      <c r="F3" s="6">
        <v>1</v>
      </c>
      <c r="G3" s="6">
        <v>0.60465115308761597</v>
      </c>
    </row>
    <row r="4" x14ac:dyDescent="0.35">
      <c r="A4" t="s">
        <v>411</v>
      </c>
      <c r="B4" t="s">
        <v>414</v>
      </c>
      <c r="C4" t="s">
        <v>421</v>
      </c>
      <c r="D4" s="6">
        <v>1</v>
      </c>
      <c r="E4" s="6">
        <v>1</v>
      </c>
      <c r="F4" s="6">
        <v>1</v>
      </c>
      <c r="G4" s="6">
        <v>0.67857140302658081</v>
      </c>
    </row>
    <row r="5" x14ac:dyDescent="0.35">
      <c r="A5" t="s">
        <v>411</v>
      </c>
      <c r="B5" t="s">
        <v>414</v>
      </c>
      <c r="C5" t="s">
        <v>422</v>
      </c>
      <c r="D5" s="6">
        <v>1</v>
      </c>
      <c r="E5" s="6">
        <v>1</v>
      </c>
      <c r="F5" s="6">
        <v>1</v>
      </c>
      <c r="G5" s="6">
        <v>0.53333336114883423</v>
      </c>
    </row>
    <row r="6" x14ac:dyDescent="0.35">
      <c r="A6" t="s">
        <v>411</v>
      </c>
      <c r="B6" t="s">
        <v>414</v>
      </c>
      <c r="C6" t="s">
        <v>423</v>
      </c>
      <c r="D6" s="6">
        <v>1</v>
      </c>
      <c r="E6" s="6">
        <v>1</v>
      </c>
      <c r="F6" s="6">
        <v>1</v>
      </c>
      <c r="G6" s="6">
        <v>0.36363637447357178</v>
      </c>
    </row>
    <row r="7" x14ac:dyDescent="0.35">
      <c r="A7" t="s">
        <v>411</v>
      </c>
      <c r="B7" t="s">
        <v>415</v>
      </c>
      <c r="C7" t="s">
        <v>424</v>
      </c>
      <c r="D7" s="6">
        <v>1</v>
      </c>
      <c r="E7" s="6">
        <v>1</v>
      </c>
      <c r="F7" s="6">
        <v>1</v>
      </c>
      <c r="G7" s="6">
        <v>0.56521737575531006</v>
      </c>
    </row>
    <row r="8" x14ac:dyDescent="0.35">
      <c r="A8" t="s">
        <v>411</v>
      </c>
      <c r="B8" t="s">
        <v>416</v>
      </c>
      <c r="C8" t="s">
        <v>425</v>
      </c>
      <c r="D8" s="6">
        <v>1</v>
      </c>
      <c r="E8" s="6">
        <v>1</v>
      </c>
      <c r="F8" s="6">
        <v>1</v>
      </c>
      <c r="G8" s="6">
        <v>0.56521737575531006</v>
      </c>
    </row>
    <row r="9" x14ac:dyDescent="0.35">
      <c r="A9" t="s">
        <v>411</v>
      </c>
      <c r="B9" t="s">
        <v>416</v>
      </c>
      <c r="C9" t="s">
        <v>426</v>
      </c>
      <c r="D9" s="6">
        <v>1</v>
      </c>
      <c r="E9" s="6">
        <v>1</v>
      </c>
      <c r="F9" s="6">
        <v>1</v>
      </c>
      <c r="G9" s="6"/>
    </row>
    <row r="10" x14ac:dyDescent="0.35">
      <c r="A10" t="s">
        <v>411</v>
      </c>
      <c r="B10" t="s">
        <v>417</v>
      </c>
      <c r="C10" t="s">
        <v>427</v>
      </c>
      <c r="D10" s="6">
        <v>1</v>
      </c>
      <c r="E10" s="6">
        <v>1</v>
      </c>
      <c r="F10" s="6">
        <v>1</v>
      </c>
      <c r="G10" s="6">
        <v>0.56521737575531006</v>
      </c>
    </row>
    <row r="11" x14ac:dyDescent="0.35">
      <c r="A11" t="s">
        <v>64</v>
      </c>
      <c r="B11" t="s">
        <v>65</v>
      </c>
      <c r="C11" t="s">
        <v>68</v>
      </c>
      <c r="D11" s="6">
        <v>1</v>
      </c>
      <c r="E11" s="6">
        <v>1</v>
      </c>
      <c r="F11" s="6">
        <v>1</v>
      </c>
      <c r="G11" s="6">
        <v>1</v>
      </c>
    </row>
    <row r="12" x14ac:dyDescent="0.35">
      <c r="A12" t="s">
        <v>64</v>
      </c>
      <c r="B12" t="s">
        <v>66</v>
      </c>
      <c r="C12" t="s">
        <v>69</v>
      </c>
      <c r="D12" s="6">
        <v>1</v>
      </c>
      <c r="E12" s="6">
        <v>1</v>
      </c>
      <c r="F12" s="6">
        <v>1</v>
      </c>
      <c r="G12" s="6"/>
    </row>
    <row r="13" x14ac:dyDescent="0.35">
      <c r="A13" t="s">
        <v>64</v>
      </c>
      <c r="B13" t="s">
        <v>66</v>
      </c>
      <c r="C13" t="s">
        <v>70</v>
      </c>
      <c r="D13" s="6">
        <v>1</v>
      </c>
      <c r="E13" s="6">
        <v>1</v>
      </c>
      <c r="F13" s="6">
        <v>1</v>
      </c>
      <c r="G13" s="6">
        <v>1</v>
      </c>
    </row>
    <row r="14" x14ac:dyDescent="0.35">
      <c r="A14" t="s">
        <v>64</v>
      </c>
      <c r="B14" t="s">
        <v>66</v>
      </c>
      <c r="C14" t="s">
        <v>71</v>
      </c>
      <c r="D14" s="6">
        <v>1</v>
      </c>
      <c r="E14" s="6">
        <v>1</v>
      </c>
      <c r="F14" s="6">
        <v>1</v>
      </c>
      <c r="G14" s="6">
        <v>1</v>
      </c>
    </row>
    <row r="15" x14ac:dyDescent="0.35">
      <c r="A15" t="s">
        <v>64</v>
      </c>
      <c r="B15" t="s">
        <v>66</v>
      </c>
      <c r="C15" t="s">
        <v>72</v>
      </c>
      <c r="D15" s="6">
        <v>1</v>
      </c>
      <c r="E15" s="6">
        <v>1</v>
      </c>
      <c r="F15" s="6">
        <v>1</v>
      </c>
      <c r="G15" s="6">
        <v>0.9922480583190918</v>
      </c>
    </row>
    <row r="16" x14ac:dyDescent="0.35">
      <c r="A16" t="s">
        <v>64</v>
      </c>
      <c r="B16" t="s">
        <v>66</v>
      </c>
      <c r="C16" t="s">
        <v>73</v>
      </c>
      <c r="D16" s="6">
        <v>1</v>
      </c>
      <c r="E16" s="6">
        <v>1</v>
      </c>
      <c r="F16" s="6">
        <v>1</v>
      </c>
      <c r="G16" s="6">
        <v>1</v>
      </c>
    </row>
    <row r="17" x14ac:dyDescent="0.35">
      <c r="A17" t="s">
        <v>64</v>
      </c>
      <c r="B17" t="s">
        <v>66</v>
      </c>
      <c r="C17" t="s">
        <v>74</v>
      </c>
      <c r="D17" s="6">
        <v>1</v>
      </c>
      <c r="E17" s="6">
        <v>1</v>
      </c>
      <c r="F17" s="6">
        <v>1</v>
      </c>
      <c r="G17" s="6">
        <v>1</v>
      </c>
    </row>
    <row r="18" x14ac:dyDescent="0.35">
      <c r="A18" t="s">
        <v>64</v>
      </c>
      <c r="B18" t="s">
        <v>66</v>
      </c>
      <c r="C18" t="s">
        <v>75</v>
      </c>
      <c r="D18" s="6">
        <v>1</v>
      </c>
      <c r="E18" s="6">
        <v>1</v>
      </c>
      <c r="F18" s="6">
        <v>1</v>
      </c>
      <c r="G18" s="6">
        <v>0.98529410362243652</v>
      </c>
    </row>
    <row r="19" x14ac:dyDescent="0.35">
      <c r="A19" t="s">
        <v>64</v>
      </c>
      <c r="B19" t="s">
        <v>66</v>
      </c>
      <c r="C19" t="s">
        <v>76</v>
      </c>
      <c r="D19" s="6">
        <v>1</v>
      </c>
      <c r="E19" s="6">
        <v>1</v>
      </c>
      <c r="F19" s="6">
        <v>1</v>
      </c>
      <c r="G19" s="6"/>
    </row>
    <row r="20" x14ac:dyDescent="0.35">
      <c r="A20" t="s">
        <v>64</v>
      </c>
      <c r="B20" t="s">
        <v>66</v>
      </c>
      <c r="C20" t="s">
        <v>77</v>
      </c>
      <c r="D20" s="6">
        <v>1</v>
      </c>
      <c r="E20" s="6">
        <v>1</v>
      </c>
      <c r="F20" s="6">
        <v>1</v>
      </c>
      <c r="G20" s="6"/>
    </row>
    <row r="21" x14ac:dyDescent="0.35">
      <c r="A21" t="s">
        <v>64</v>
      </c>
      <c r="B21" t="s">
        <v>66</v>
      </c>
      <c r="C21" t="s">
        <v>78</v>
      </c>
      <c r="D21" s="6">
        <v>1</v>
      </c>
      <c r="E21" s="6">
        <v>1</v>
      </c>
      <c r="F21" s="6">
        <v>1</v>
      </c>
      <c r="G21" s="6">
        <v>1</v>
      </c>
    </row>
    <row r="22" x14ac:dyDescent="0.35">
      <c r="A22" t="s">
        <v>64</v>
      </c>
      <c r="B22" t="s">
        <v>67</v>
      </c>
      <c r="C22" t="s">
        <v>79</v>
      </c>
      <c r="D22" s="6">
        <v>1</v>
      </c>
      <c r="E22" s="6">
        <v>1</v>
      </c>
      <c r="F22" s="6">
        <v>1</v>
      </c>
      <c r="G22" s="6">
        <v>0.99527746438980103</v>
      </c>
    </row>
    <row r="23" x14ac:dyDescent="0.35">
      <c r="D23" s="6"/>
      <c r="E23" s="6"/>
      <c r="F23" s="6"/>
      <c r="G23" s="6"/>
    </row>
    <row r="24" x14ac:dyDescent="0.35">
      <c r="D24" s="6"/>
      <c r="E24" s="6"/>
      <c r="F24" s="6"/>
      <c r="G24" s="6"/>
    </row>
    <row r="25" x14ac:dyDescent="0.35">
      <c r="B25" s="10"/>
      <c r="D25" s="6"/>
      <c r="E25" s="6"/>
      <c r="F25" s="6"/>
      <c r="G25" s="6"/>
    </row>
    <row r="26" x14ac:dyDescent="0.35">
      <c r="D26" s="6"/>
      <c r="E26" s="6"/>
      <c r="F26" s="6"/>
      <c r="G26" s="6"/>
    </row>
    <row r="27" x14ac:dyDescent="0.35">
      <c r="B27" s="10"/>
      <c r="D27" s="6"/>
      <c r="E27" s="6"/>
      <c r="F27" s="6"/>
      <c r="G27" s="6"/>
    </row>
  </sheetData>
  <autoFilter ref="A1:G22" xr:uid="{B6235561-C84E-4DBD-BE25-91EBB2620EC7}"/>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24</vt:i4>
      </vt:variant>
    </vt:vector>
  </HeadingPairs>
  <TitlesOfParts>
    <vt:vector size="24" baseType="lpstr">
      <vt:lpstr>Table 1 Universe</vt:lpstr>
      <vt:lpstr>Table 2A PBS Frame</vt:lpstr>
      <vt:lpstr>Table 2B Frame</vt:lpstr>
      <vt:lpstr>Table 2C Fresh Frame</vt:lpstr>
      <vt:lpstr>Table 2D Panel Frame</vt:lpstr>
      <vt:lpstr>Table 3 Original Survey Design</vt:lpstr>
      <vt:lpstr>Table 4 Response Outcomes</vt:lpstr>
      <vt:lpstr>Table 5 Survey Yield Rates</vt:lpstr>
      <vt:lpstr>Table 6 Achieved Total Sample </vt:lpstr>
      <vt:lpstr>Table 7 Achieved Panel Sample</vt:lpstr>
      <vt:lpstr>Table 8 Weak Universe Estimates</vt:lpstr>
      <vt:lpstr>Table 9 Median Universe Est</vt:lpstr>
      <vt:lpstr>Table 10 Strict Universe Est</vt:lpstr>
      <vt:lpstr>Table 11 Item Response Rates</vt:lpstr>
      <vt:lpstr>universe</vt:lpstr>
      <vt:lpstr>frame fresh and panel</vt:lpstr>
      <vt:lpstr>original survey design</vt:lpstr>
      <vt:lpstr>yield calculation</vt:lpstr>
      <vt:lpstr>achieved fresh and panel</vt:lpstr>
      <vt:lpstr>achieved panel</vt:lpstr>
      <vt:lpstr>universe_strict</vt:lpstr>
      <vt:lpstr>universe_median</vt:lpstr>
      <vt:lpstr>universe_weak</vt:lpstr>
      <vt:lpstr>item response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Suzette Blake-Fough</dc:creator>
  <cp:lastModifiedBy>Maria Xafa</cp:lastModifiedBy>
  <dcterms:created xsi:type="dcterms:W3CDTF">2017-10-24T16:55:12Z</dcterms:created>
  <dcterms:modified xsi:type="dcterms:W3CDTF">2023-07-31T21:08:23Z</dcterms:modified>
</cp:coreProperties>
</file>