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O:\FPDEA\Surveys\2023 Enterprise Surveys\Nepal\_Implementation Report\"/>
    </mc:Choice>
  </mc:AlternateContent>
  <xr:revisionPtr revIDLastSave="0" documentId="13_ncr:1_{7832A786-DC8D-4184-934E-4F0827F060A3}" xr6:coauthVersionLast="47" xr6:coauthVersionMax="47" xr10:uidLastSave="{00000000-0000-0000-0000-000000000000}"/>
  <bookViews>
    <workbookView xWindow="-120" yWindow="-120" windowWidth="29040" windowHeight="15720"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r:id="rId7"/>
    <sheet name="Table 8 Weak Universe Estimates" sheetId="20" r:id="rId8"/>
    <sheet name="Table 9 Median Universe Est" sheetId="19" r:id="rId9"/>
    <sheet name="Table 10 Strict Universe Est" sheetId="18" r:id="rId10"/>
    <sheet name="Table 11 Item Response Rates" sheetId="29" r:id="rId11"/>
    <sheet name="universe" sheetId="24" r:id="rId12"/>
    <sheet name="frame fresh and panel" sheetId="3" r:id="rId13"/>
    <sheet name="original survey design" sheetId="33" r:id="rId14"/>
    <sheet name="yield calculation" sheetId="26" r:id="rId15"/>
    <sheet name="achieved fresh and panel" sheetId="1" r:id="rId16"/>
    <sheet name="achieved panel" sheetId="2" r:id="rId17"/>
    <sheet name="universe_strict" sheetId="21" r:id="rId18"/>
    <sheet name="universe_median" sheetId="22" r:id="rId19"/>
    <sheet name="universe_weak" sheetId="23" r:id="rId20"/>
    <sheet name="item response" sheetId="30" r:id="rId21"/>
  </sheets>
  <definedNames>
    <definedName name="_xlnm._FilterDatabase" localSheetId="20" hidden="1">'item response'!$A$1:$G$14</definedName>
    <definedName name="_xlnm._FilterDatabase" localSheetId="5" hidden="1">'Table 6 Achieved Total Sample '!$A$1:$G$11</definedName>
    <definedName name="_xlnm._FilterDatabase" localSheetId="6" hidden="1">'Table 7 Achieved Panel Sample'!$A$1:$G$11</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 i="18" l="1"/>
  <c r="D10" i="18"/>
  <c r="E10" i="18"/>
  <c r="F10" i="18"/>
  <c r="C3" i="18"/>
  <c r="D3" i="18"/>
  <c r="E3" i="18"/>
  <c r="F3" i="18"/>
  <c r="C4" i="18"/>
  <c r="D4" i="18"/>
  <c r="E4" i="18"/>
  <c r="F4" i="18"/>
  <c r="C5" i="18"/>
  <c r="D5" i="18"/>
  <c r="E5" i="18"/>
  <c r="F5" i="18"/>
  <c r="C6" i="18"/>
  <c r="D6" i="18"/>
  <c r="E6" i="18"/>
  <c r="F6" i="18"/>
  <c r="C7" i="18"/>
  <c r="D7" i="18"/>
  <c r="E7" i="18"/>
  <c r="F7" i="18"/>
  <c r="C8" i="18"/>
  <c r="D8" i="18"/>
  <c r="E8" i="18"/>
  <c r="F8" i="18"/>
  <c r="C9" i="18"/>
  <c r="D9" i="18"/>
  <c r="E9" i="18"/>
  <c r="F9" i="18"/>
  <c r="D2" i="18"/>
  <c r="E2" i="18"/>
  <c r="F2" i="18"/>
  <c r="C2" i="18"/>
  <c r="C3" i="19"/>
  <c r="D3" i="19"/>
  <c r="E3" i="19"/>
  <c r="F3" i="19"/>
  <c r="C4" i="19"/>
  <c r="D4" i="19"/>
  <c r="E4" i="19"/>
  <c r="F4" i="19"/>
  <c r="C5" i="19"/>
  <c r="D5" i="19"/>
  <c r="E5" i="19"/>
  <c r="F5" i="19"/>
  <c r="C6" i="19"/>
  <c r="D6" i="19"/>
  <c r="E6" i="19"/>
  <c r="F6" i="19"/>
  <c r="C7" i="19"/>
  <c r="D7" i="19"/>
  <c r="E7" i="19"/>
  <c r="F7" i="19"/>
  <c r="C8" i="19"/>
  <c r="D8" i="19"/>
  <c r="E8" i="19"/>
  <c r="F8" i="19"/>
  <c r="C9" i="19"/>
  <c r="D9" i="19"/>
  <c r="E9" i="19"/>
  <c r="F9" i="19"/>
  <c r="C10" i="19"/>
  <c r="D10" i="19"/>
  <c r="E10" i="19"/>
  <c r="F10" i="19"/>
  <c r="D2" i="19"/>
  <c r="E2" i="19"/>
  <c r="F2" i="19"/>
  <c r="C2" i="19"/>
  <c r="C6" i="20"/>
  <c r="D6" i="20"/>
  <c r="E6" i="20"/>
  <c r="F6" i="20"/>
  <c r="C7" i="20"/>
  <c r="D7" i="20"/>
  <c r="E7" i="20"/>
  <c r="F7" i="20"/>
  <c r="C8" i="20"/>
  <c r="D8" i="20"/>
  <c r="E8" i="20"/>
  <c r="F8" i="20"/>
  <c r="C9" i="20"/>
  <c r="D9" i="20"/>
  <c r="E9" i="20"/>
  <c r="F9" i="20"/>
  <c r="C10" i="20"/>
  <c r="D10" i="20"/>
  <c r="E10" i="20"/>
  <c r="F10" i="20"/>
  <c r="C5" i="20"/>
  <c r="D5" i="20"/>
  <c r="E5" i="20"/>
  <c r="F5" i="20"/>
  <c r="C4" i="20"/>
  <c r="D4" i="20"/>
  <c r="E4" i="20"/>
  <c r="F4" i="20"/>
  <c r="C2" i="20"/>
  <c r="D2" i="20"/>
  <c r="E2" i="20"/>
  <c r="F2" i="20"/>
  <c r="C3" i="20"/>
  <c r="E3" i="20"/>
  <c r="F3" i="20"/>
  <c r="D3" i="20"/>
  <c r="G15" i="29" l="1"/>
  <c r="F15" i="29"/>
  <c r="E15" i="29"/>
  <c r="D15" i="29"/>
  <c r="G14" i="29"/>
  <c r="F14" i="29"/>
  <c r="E14" i="29"/>
  <c r="D14" i="29"/>
  <c r="G13" i="29"/>
  <c r="F13" i="29"/>
  <c r="E13" i="29"/>
  <c r="D13" i="29"/>
  <c r="G12" i="29"/>
  <c r="F12" i="29"/>
  <c r="E12" i="29"/>
  <c r="D12" i="29"/>
  <c r="G11" i="29"/>
  <c r="F11" i="29"/>
  <c r="E11" i="29"/>
  <c r="D11" i="29"/>
  <c r="G10" i="29"/>
  <c r="F10" i="29"/>
  <c r="E10" i="29"/>
  <c r="D10" i="29"/>
  <c r="G9" i="29"/>
  <c r="F9" i="29"/>
  <c r="E9" i="29"/>
  <c r="D9" i="29"/>
  <c r="G8" i="29"/>
  <c r="F8" i="29"/>
  <c r="E8" i="29"/>
  <c r="D8" i="29"/>
  <c r="G7" i="29"/>
  <c r="F7" i="29"/>
  <c r="E7" i="29"/>
  <c r="D7" i="29"/>
  <c r="G6" i="29"/>
  <c r="F6" i="29"/>
  <c r="E6" i="29"/>
  <c r="D6" i="29"/>
  <c r="G5" i="29"/>
  <c r="F5" i="29"/>
  <c r="E5" i="29"/>
  <c r="D5" i="29"/>
  <c r="G4" i="29"/>
  <c r="F4" i="29"/>
  <c r="E4" i="29"/>
  <c r="D4" i="29"/>
  <c r="G3" i="29"/>
  <c r="F3" i="29"/>
  <c r="E3" i="29"/>
  <c r="D3" i="29"/>
  <c r="B10" i="18"/>
  <c r="A10" i="18"/>
  <c r="B9" i="18"/>
  <c r="A9" i="18"/>
  <c r="G8" i="18"/>
  <c r="B8" i="18"/>
  <c r="A8" i="18"/>
  <c r="B7" i="18"/>
  <c r="A7" i="18"/>
  <c r="B6" i="18"/>
  <c r="A6" i="18"/>
  <c r="G5" i="18"/>
  <c r="B5" i="18"/>
  <c r="A5" i="18"/>
  <c r="B4" i="18"/>
  <c r="A4" i="18"/>
  <c r="B3" i="18"/>
  <c r="A3" i="18"/>
  <c r="F11" i="18"/>
  <c r="E11" i="18"/>
  <c r="D11" i="18"/>
  <c r="C11" i="18"/>
  <c r="B2" i="18"/>
  <c r="A2" i="18"/>
  <c r="G1" i="18"/>
  <c r="F1" i="18"/>
  <c r="E1" i="18"/>
  <c r="D1" i="18"/>
  <c r="C1" i="18"/>
  <c r="B10" i="19"/>
  <c r="A10" i="19"/>
  <c r="B9" i="19"/>
  <c r="A9" i="19"/>
  <c r="G8" i="19"/>
  <c r="B8" i="19"/>
  <c r="A8" i="19"/>
  <c r="B7" i="19"/>
  <c r="A7" i="19"/>
  <c r="B6" i="19"/>
  <c r="A6" i="19"/>
  <c r="G5" i="19"/>
  <c r="B5" i="19"/>
  <c r="A5" i="19"/>
  <c r="B4" i="19"/>
  <c r="A4" i="19"/>
  <c r="F11" i="19"/>
  <c r="B3" i="19"/>
  <c r="A3" i="19"/>
  <c r="E11" i="19"/>
  <c r="D11" i="19"/>
  <c r="C11" i="19"/>
  <c r="B2" i="19"/>
  <c r="A2" i="19"/>
  <c r="G1" i="19"/>
  <c r="F1" i="19"/>
  <c r="E1" i="19"/>
  <c r="D1" i="19"/>
  <c r="C1" i="19"/>
  <c r="B10" i="20"/>
  <c r="A10" i="20"/>
  <c r="B9" i="20"/>
  <c r="A9" i="20"/>
  <c r="G8" i="20"/>
  <c r="B8" i="20"/>
  <c r="A8" i="20"/>
  <c r="B7" i="20"/>
  <c r="A7" i="20"/>
  <c r="B6" i="20"/>
  <c r="A6" i="20"/>
  <c r="G5" i="20"/>
  <c r="B5" i="20"/>
  <c r="A5" i="20"/>
  <c r="B4" i="20"/>
  <c r="A4" i="20"/>
  <c r="B3" i="20"/>
  <c r="A3" i="20"/>
  <c r="F11" i="20"/>
  <c r="E11" i="20"/>
  <c r="D11" i="20"/>
  <c r="G2" i="20"/>
  <c r="B2" i="20"/>
  <c r="A2" i="20"/>
  <c r="G1" i="20"/>
  <c r="F1" i="20"/>
  <c r="E1" i="20"/>
  <c r="D1" i="20"/>
  <c r="C1" i="20"/>
  <c r="F10" i="16"/>
  <c r="E10" i="16"/>
  <c r="D10" i="16"/>
  <c r="C10" i="16"/>
  <c r="B10" i="16"/>
  <c r="A10" i="16"/>
  <c r="F9" i="16"/>
  <c r="E9" i="16"/>
  <c r="D9" i="16"/>
  <c r="C9" i="16"/>
  <c r="B9" i="16"/>
  <c r="A9" i="16"/>
  <c r="F8" i="16"/>
  <c r="E8" i="16"/>
  <c r="D8" i="16"/>
  <c r="C8" i="16"/>
  <c r="G8" i="16" s="1"/>
  <c r="B8" i="16"/>
  <c r="A8" i="16"/>
  <c r="F7" i="16"/>
  <c r="E7" i="16"/>
  <c r="D7" i="16"/>
  <c r="C7" i="16"/>
  <c r="B7" i="16"/>
  <c r="A7" i="16"/>
  <c r="F6" i="16"/>
  <c r="E6" i="16"/>
  <c r="D6" i="16"/>
  <c r="C6" i="16"/>
  <c r="B6" i="16"/>
  <c r="A6" i="16"/>
  <c r="F5" i="16"/>
  <c r="E5" i="16"/>
  <c r="D5" i="16"/>
  <c r="C5" i="16"/>
  <c r="G5" i="16" s="1"/>
  <c r="B5" i="16"/>
  <c r="A5" i="16"/>
  <c r="F4" i="16"/>
  <c r="E4" i="16"/>
  <c r="D4" i="16"/>
  <c r="C4" i="16"/>
  <c r="B4" i="16"/>
  <c r="A4" i="16"/>
  <c r="F3" i="16"/>
  <c r="E3" i="16"/>
  <c r="D3" i="16"/>
  <c r="D11" i="16" s="1"/>
  <c r="C3" i="16"/>
  <c r="B3" i="16"/>
  <c r="A3" i="16"/>
  <c r="F2" i="16"/>
  <c r="F11" i="16" s="1"/>
  <c r="E2" i="16"/>
  <c r="E11" i="16" s="1"/>
  <c r="D2" i="16"/>
  <c r="C2" i="16"/>
  <c r="C11" i="16" s="1"/>
  <c r="B2" i="16"/>
  <c r="A2" i="16"/>
  <c r="G1" i="16"/>
  <c r="F1" i="16"/>
  <c r="E1" i="16"/>
  <c r="D1" i="16"/>
  <c r="C1" i="16"/>
  <c r="F10" i="17"/>
  <c r="E10" i="17"/>
  <c r="D10" i="17"/>
  <c r="C10" i="17"/>
  <c r="B10" i="17"/>
  <c r="A10" i="17"/>
  <c r="F9" i="17"/>
  <c r="E9" i="17"/>
  <c r="D9" i="17"/>
  <c r="C9" i="17"/>
  <c r="B9" i="17"/>
  <c r="A9" i="17"/>
  <c r="F8" i="17"/>
  <c r="E8" i="17"/>
  <c r="D8" i="17"/>
  <c r="G8" i="17" s="1"/>
  <c r="C8" i="17"/>
  <c r="B8" i="17"/>
  <c r="A8" i="17"/>
  <c r="F7" i="17"/>
  <c r="E7" i="17"/>
  <c r="D7" i="17"/>
  <c r="C7" i="17"/>
  <c r="B7" i="17"/>
  <c r="A7" i="17"/>
  <c r="F6" i="17"/>
  <c r="E6" i="17"/>
  <c r="D6" i="17"/>
  <c r="C6" i="17"/>
  <c r="B6" i="17"/>
  <c r="A6" i="17"/>
  <c r="F5" i="17"/>
  <c r="E5" i="17"/>
  <c r="D5" i="17"/>
  <c r="C5" i="17"/>
  <c r="G5" i="17" s="1"/>
  <c r="B5" i="17"/>
  <c r="A5" i="17"/>
  <c r="F4" i="17"/>
  <c r="E4" i="17"/>
  <c r="D4" i="17"/>
  <c r="C4" i="17"/>
  <c r="B4" i="17"/>
  <c r="A4" i="17"/>
  <c r="F3" i="17"/>
  <c r="E3" i="17"/>
  <c r="E11" i="17" s="1"/>
  <c r="D3" i="17"/>
  <c r="C3" i="17"/>
  <c r="C11" i="17" s="1"/>
  <c r="B3" i="17"/>
  <c r="A3" i="17"/>
  <c r="F2" i="17"/>
  <c r="F11" i="17" s="1"/>
  <c r="E2" i="17"/>
  <c r="D2" i="17"/>
  <c r="D11" i="17" s="1"/>
  <c r="C2" i="17"/>
  <c r="B2" i="17"/>
  <c r="A2" i="17"/>
  <c r="G1" i="17"/>
  <c r="F1" i="17"/>
  <c r="E1" i="17"/>
  <c r="D1" i="17"/>
  <c r="C1" i="17"/>
  <c r="F15" i="27"/>
  <c r="E15" i="27"/>
  <c r="D15" i="27"/>
  <c r="F14" i="27"/>
  <c r="E14" i="27"/>
  <c r="D14" i="27"/>
  <c r="F13" i="27"/>
  <c r="E13" i="27"/>
  <c r="D13" i="27"/>
  <c r="F12" i="27"/>
  <c r="E12" i="27"/>
  <c r="D12" i="27"/>
  <c r="F11" i="27"/>
  <c r="E11" i="27"/>
  <c r="D11" i="27"/>
  <c r="F10" i="27"/>
  <c r="E10" i="27"/>
  <c r="D10" i="27"/>
  <c r="F9" i="27"/>
  <c r="E9" i="27"/>
  <c r="D9" i="27"/>
  <c r="F8" i="27"/>
  <c r="E8" i="27"/>
  <c r="D8" i="27"/>
  <c r="F7" i="27"/>
  <c r="E7" i="27"/>
  <c r="D7" i="27"/>
  <c r="F6" i="27"/>
  <c r="E6" i="27"/>
  <c r="D6" i="27"/>
  <c r="F5" i="27"/>
  <c r="E5" i="27"/>
  <c r="D5" i="27"/>
  <c r="F4" i="27"/>
  <c r="E4" i="27"/>
  <c r="D4" i="27"/>
  <c r="F3" i="27"/>
  <c r="E3" i="27"/>
  <c r="D3" i="27"/>
  <c r="E12" i="28"/>
  <c r="E11" i="28"/>
  <c r="E10" i="28"/>
  <c r="E9" i="28"/>
  <c r="E8" i="28"/>
  <c r="E7" i="28"/>
  <c r="E6" i="28"/>
  <c r="F10" i="32"/>
  <c r="E10" i="32"/>
  <c r="D10" i="32"/>
  <c r="C10" i="32"/>
  <c r="B10" i="32"/>
  <c r="A10" i="32"/>
  <c r="F9" i="32"/>
  <c r="E9" i="32"/>
  <c r="D9" i="32"/>
  <c r="C9" i="32"/>
  <c r="B9" i="32"/>
  <c r="A9" i="32"/>
  <c r="G8" i="32"/>
  <c r="F8" i="32"/>
  <c r="E8" i="32"/>
  <c r="D8" i="32"/>
  <c r="C8" i="32"/>
  <c r="B8" i="32"/>
  <c r="A8" i="32"/>
  <c r="F7" i="32"/>
  <c r="E7" i="32"/>
  <c r="D7" i="32"/>
  <c r="C7" i="32"/>
  <c r="B7" i="32"/>
  <c r="A7" i="32"/>
  <c r="F6" i="32"/>
  <c r="E6" i="32"/>
  <c r="D6" i="32"/>
  <c r="C6" i="32"/>
  <c r="B6" i="32"/>
  <c r="A6" i="32"/>
  <c r="F5" i="32"/>
  <c r="E5" i="32"/>
  <c r="D5" i="32"/>
  <c r="G5" i="32" s="1"/>
  <c r="C5" i="32"/>
  <c r="B5" i="32"/>
  <c r="A5" i="32"/>
  <c r="F4" i="32"/>
  <c r="E4" i="32"/>
  <c r="D4" i="32"/>
  <c r="C4" i="32"/>
  <c r="B4" i="32"/>
  <c r="A4" i="32"/>
  <c r="F3" i="32"/>
  <c r="F11" i="32" s="1"/>
  <c r="E3" i="32"/>
  <c r="D3" i="32"/>
  <c r="C3" i="32"/>
  <c r="B3" i="32"/>
  <c r="A3" i="32"/>
  <c r="F2" i="32"/>
  <c r="E2" i="32"/>
  <c r="E11" i="32" s="1"/>
  <c r="D2" i="32"/>
  <c r="D11" i="32" s="1"/>
  <c r="C2" i="32"/>
  <c r="C11" i="32" s="1"/>
  <c r="B2" i="32"/>
  <c r="A2" i="32"/>
  <c r="G1" i="32"/>
  <c r="F1" i="32"/>
  <c r="E1" i="32"/>
  <c r="D1" i="32"/>
  <c r="C1" i="32"/>
  <c r="F10" i="14"/>
  <c r="E10" i="14"/>
  <c r="D10" i="14"/>
  <c r="C10" i="14"/>
  <c r="B10" i="14"/>
  <c r="A10" i="14"/>
  <c r="F9" i="14"/>
  <c r="E9" i="14"/>
  <c r="D9" i="14"/>
  <c r="C9" i="14"/>
  <c r="B9" i="14"/>
  <c r="A9" i="14"/>
  <c r="F8" i="14"/>
  <c r="E8" i="14"/>
  <c r="D8" i="14"/>
  <c r="G8" i="14" s="1"/>
  <c r="C8" i="14"/>
  <c r="B8" i="14"/>
  <c r="A8" i="14"/>
  <c r="F7" i="14"/>
  <c r="E7" i="14"/>
  <c r="D7" i="14"/>
  <c r="C7" i="14"/>
  <c r="B7" i="14"/>
  <c r="A7" i="14"/>
  <c r="F6" i="14"/>
  <c r="E6" i="14"/>
  <c r="D6" i="14"/>
  <c r="C6" i="14"/>
  <c r="B6" i="14"/>
  <c r="A6" i="14"/>
  <c r="F5" i="14"/>
  <c r="E5" i="14"/>
  <c r="G5" i="14" s="1"/>
  <c r="D5" i="14"/>
  <c r="C5" i="14"/>
  <c r="B5" i="14"/>
  <c r="A5" i="14"/>
  <c r="F4" i="14"/>
  <c r="E4" i="14"/>
  <c r="D4" i="14"/>
  <c r="C4" i="14"/>
  <c r="B4" i="14"/>
  <c r="A4" i="14"/>
  <c r="F3" i="14"/>
  <c r="F11" i="14" s="1"/>
  <c r="E3" i="14"/>
  <c r="E11" i="14" s="1"/>
  <c r="D3" i="14"/>
  <c r="C3" i="14"/>
  <c r="C11" i="14" s="1"/>
  <c r="B3" i="14"/>
  <c r="A3" i="14"/>
  <c r="F2" i="14"/>
  <c r="E2" i="14"/>
  <c r="D2" i="14"/>
  <c r="G2" i="14" s="1"/>
  <c r="C2" i="14"/>
  <c r="B2" i="14"/>
  <c r="A2" i="14"/>
  <c r="G1" i="14"/>
  <c r="F1" i="14"/>
  <c r="E1" i="14"/>
  <c r="D1" i="14"/>
  <c r="C1" i="14"/>
  <c r="F10" i="25"/>
  <c r="E10" i="25"/>
  <c r="D10" i="25"/>
  <c r="C10" i="25"/>
  <c r="B10" i="25"/>
  <c r="A10" i="25"/>
  <c r="F9" i="25"/>
  <c r="E9" i="25"/>
  <c r="D9" i="25"/>
  <c r="C9" i="25"/>
  <c r="B9" i="25"/>
  <c r="A9" i="25"/>
  <c r="F8" i="25"/>
  <c r="E8" i="25"/>
  <c r="G8" i="25" s="1"/>
  <c r="D8" i="25"/>
  <c r="C8" i="25"/>
  <c r="B8" i="25"/>
  <c r="A8" i="25"/>
  <c r="F7" i="25"/>
  <c r="E7" i="25"/>
  <c r="D7" i="25"/>
  <c r="C7" i="25"/>
  <c r="B7" i="25"/>
  <c r="A7" i="25"/>
  <c r="F6" i="25"/>
  <c r="E6" i="25"/>
  <c r="D6" i="25"/>
  <c r="C6" i="25"/>
  <c r="B6" i="25"/>
  <c r="A6" i="25"/>
  <c r="F5" i="25"/>
  <c r="E5" i="25"/>
  <c r="D5" i="25"/>
  <c r="G5" i="25" s="1"/>
  <c r="C5" i="25"/>
  <c r="B5" i="25"/>
  <c r="A5" i="25"/>
  <c r="F4" i="25"/>
  <c r="E4" i="25"/>
  <c r="D4" i="25"/>
  <c r="C4" i="25"/>
  <c r="B4" i="25"/>
  <c r="A4" i="25"/>
  <c r="F3" i="25"/>
  <c r="F11" i="25" s="1"/>
  <c r="E3" i="25"/>
  <c r="D3" i="25"/>
  <c r="D11" i="25" s="1"/>
  <c r="C3" i="25"/>
  <c r="B3" i="25"/>
  <c r="A3" i="25"/>
  <c r="F2" i="25"/>
  <c r="E2" i="25"/>
  <c r="E11" i="25" s="1"/>
  <c r="D2" i="25"/>
  <c r="C2" i="25"/>
  <c r="C11" i="25" s="1"/>
  <c r="B2" i="25"/>
  <c r="A2" i="25"/>
  <c r="G1" i="25"/>
  <c r="F1" i="25"/>
  <c r="E1" i="25"/>
  <c r="D1" i="25"/>
  <c r="C1" i="25"/>
  <c r="G11" i="20" l="1"/>
  <c r="G11" i="14"/>
  <c r="G2" i="32"/>
  <c r="G11" i="32" s="1"/>
  <c r="D11" i="14"/>
  <c r="G2" i="17"/>
  <c r="G11" i="17" s="1"/>
  <c r="C11" i="20"/>
  <c r="G2" i="19"/>
  <c r="G11" i="19" s="1"/>
  <c r="G2" i="16"/>
  <c r="G11" i="16" s="1"/>
  <c r="G2" i="25"/>
  <c r="G11" i="25" s="1"/>
  <c r="G2" i="18"/>
  <c r="G11" i="18" s="1"/>
</calcChain>
</file>

<file path=xl/sharedStrings.xml><?xml version="1.0" encoding="utf-8"?>
<sst xmlns="http://schemas.openxmlformats.org/spreadsheetml/2006/main" count="357" uniqueCount="242">
  <si>
    <t>Other Services</t>
  </si>
  <si>
    <t>Screening phase</t>
  </si>
  <si>
    <t>Eligibles</t>
  </si>
  <si>
    <t>Ineligible + out of target</t>
  </si>
  <si>
    <t>Stratification</t>
  </si>
  <si>
    <t>Small (5-19)</t>
  </si>
  <si>
    <t>Medium (20-99)</t>
  </si>
  <si>
    <t/>
  </si>
  <si>
    <t>Region</t>
  </si>
  <si>
    <t>Sector</t>
  </si>
  <si>
    <t>Size</t>
  </si>
  <si>
    <t>Retail</t>
  </si>
  <si>
    <t>Fresh</t>
  </si>
  <si>
    <t>Panel</t>
  </si>
  <si>
    <t>Yield</t>
  </si>
  <si>
    <t>_Grand_Total</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</si>
  <si>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</si>
  <si>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</si>
  <si>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</si>
  <si>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</si>
  <si>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</si>
  <si>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</si>
  <si>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</si>
  <si>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</si>
  <si>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</si>
  <si>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</si>
  <si>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</si>
  <si>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</si>
  <si>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</si>
  <si>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</si>
  <si>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</si>
  <si>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</si>
  <si>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</si>
  <si>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</si>
  <si>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</si>
  <si>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</si>
  <si>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Large (100+)</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</si>
  <si>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</si>
  <si>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</si>
  <si>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Central</t>
  </si>
  <si>
    <t>West</t>
  </si>
  <si>
    <t>East</t>
  </si>
  <si>
    <t>Nepal 2023</t>
  </si>
  <si>
    <t>Manufacturing</t>
  </si>
  <si>
    <t>Hotels</t>
  </si>
  <si>
    <r>
      <t>Source: Grand Total obtained from the Nepal Economic Census 2018; distributions by sector, size, and regions estimated using block enumeration</t>
    </r>
    <r>
      <rPr>
        <i/>
        <sz val="9"/>
        <rFont val="Times New Roman"/>
        <family val="1"/>
      </rPr>
      <t>.</t>
    </r>
  </si>
  <si>
    <t>Source: Panel establishments from Nepal 2013 ES and Block Enumeration conducted in Banepa, Bhadrapur, Bhaktapur, Bharatpur, Biratnagar, Birendranagar, Birgunj, Butwal, Dhangadi, Hetauda, Itahari, Kathmandu, Lalitpur, Nepalgunj, Pokhara, and Simara in March and April 2023.</t>
  </si>
  <si>
    <t>stratificationregionname</t>
  </si>
  <si>
    <t>Central</t>
  </si>
  <si>
    <t>West</t>
  </si>
  <si>
    <t>East</t>
  </si>
  <si>
    <t>stratificationsizename</t>
  </si>
  <si>
    <t>Small (5-19)</t>
  </si>
  <si>
    <t>Medium (20-99)</t>
  </si>
  <si>
    <t>Large (100 or more)</t>
  </si>
  <si>
    <t>Small (5-19)</t>
  </si>
  <si>
    <t>Medium (20-99)</t>
  </si>
  <si>
    <t>Large (100 or more)</t>
  </si>
  <si>
    <t>Small (5-19)</t>
  </si>
  <si>
    <t>Medium (20-99)</t>
  </si>
  <si>
    <t>Large (100 or more)</t>
  </si>
  <si>
    <t>_Manufacturing</t>
  </si>
  <si>
    <t>_Retail</t>
  </si>
  <si>
    <t>_Hotels</t>
  </si>
  <si>
    <t>_Other_services</t>
  </si>
  <si>
    <t>stratificationregionname</t>
  </si>
  <si>
    <t>Central</t>
  </si>
  <si>
    <t>West</t>
  </si>
  <si>
    <t>East</t>
  </si>
  <si>
    <t>stratificationsizename</t>
  </si>
  <si>
    <t>Small (5-19)</t>
  </si>
  <si>
    <t>Medium (20-99)</t>
  </si>
  <si>
    <t>Large (100 or more)</t>
  </si>
  <si>
    <t>Small (5-19)</t>
  </si>
  <si>
    <t>Medium (20-99)</t>
  </si>
  <si>
    <t>Large (100 or more)</t>
  </si>
  <si>
    <t>Small (5-19)</t>
  </si>
  <si>
    <t>Medium (20-99)</t>
  </si>
  <si>
    <t>Large (100 or more)</t>
  </si>
  <si>
    <t>_Manufacturing</t>
  </si>
  <si>
    <t>_Retail</t>
  </si>
  <si>
    <t>_Hotels</t>
  </si>
  <si>
    <t>_Other_services</t>
  </si>
  <si>
    <t>stratificationregionname</t>
  </si>
  <si>
    <t>Central</t>
  </si>
  <si>
    <t>West</t>
  </si>
  <si>
    <t>East</t>
  </si>
  <si>
    <t>stratificationsizename</t>
  </si>
  <si>
    <t>Small (5-19)</t>
  </si>
  <si>
    <t>Medium (20-99)</t>
  </si>
  <si>
    <t>Large (100 or more)</t>
  </si>
  <si>
    <t>Small (5-19)</t>
  </si>
  <si>
    <t>Medium (20-99)</t>
  </si>
  <si>
    <t>Large (100 or more)</t>
  </si>
  <si>
    <t>Small (5-19)</t>
  </si>
  <si>
    <t>Medium (20-99)</t>
  </si>
  <si>
    <t>Large (100 or more)</t>
  </si>
  <si>
    <t>_Manufacturing</t>
  </si>
  <si>
    <t>_Retail</t>
  </si>
  <si>
    <t>_Hotels</t>
  </si>
  <si>
    <t>_Other_services</t>
  </si>
  <si>
    <t>stratificationregionname</t>
  </si>
  <si>
    <t>Central</t>
  </si>
  <si>
    <t>West</t>
  </si>
  <si>
    <t>East</t>
  </si>
  <si>
    <t>stratificationsizename</t>
  </si>
  <si>
    <t>Small (5-19)</t>
  </si>
  <si>
    <t>Medium (20-99)</t>
  </si>
  <si>
    <t>Large (100 or more)</t>
  </si>
  <si>
    <t>Small (5-19)</t>
  </si>
  <si>
    <t>Medium (20-99)</t>
  </si>
  <si>
    <t>Large (100 or more)</t>
  </si>
  <si>
    <t>Small (5-19)</t>
  </si>
  <si>
    <t>Medium (20-99)</t>
  </si>
  <si>
    <t>Large (100 or more)</t>
  </si>
  <si>
    <t>_Manufacturing</t>
  </si>
  <si>
    <t>_Retail</t>
  </si>
  <si>
    <t>_Hotels</t>
  </si>
  <si>
    <t>_Other_services</t>
  </si>
  <si>
    <t>stratificationregionname</t>
  </si>
  <si>
    <t>Central</t>
  </si>
  <si>
    <t>West</t>
  </si>
  <si>
    <t>East</t>
  </si>
  <si>
    <t>stratificationsizename</t>
  </si>
  <si>
    <t>Small (5-19)</t>
  </si>
  <si>
    <t>Medium (20-99)</t>
  </si>
  <si>
    <t>Large (100 or more)</t>
  </si>
  <si>
    <t>Small (5-19)</t>
  </si>
  <si>
    <t>Medium (20-99)</t>
  </si>
  <si>
    <t>Large (100 or more)</t>
  </si>
  <si>
    <t>Small (5-19)</t>
  </si>
  <si>
    <t>Medium (20-99)</t>
  </si>
  <si>
    <t>Large (100 or more)</t>
  </si>
  <si>
    <t>_Manufacturing</t>
  </si>
  <si>
    <t>_Retail</t>
  </si>
  <si>
    <t>_Hotels</t>
  </si>
  <si>
    <t>_Other_services</t>
  </si>
  <si>
    <t>stratificationregionname</t>
  </si>
  <si>
    <t>Central</t>
  </si>
  <si>
    <t>West</t>
  </si>
  <si>
    <t>East</t>
  </si>
  <si>
    <t>stratificationsizename</t>
  </si>
  <si>
    <t>Small (5-19)</t>
  </si>
  <si>
    <t>Medium (20-99)</t>
  </si>
  <si>
    <t>Large (100 or more)</t>
  </si>
  <si>
    <t>Small (5-19)</t>
  </si>
  <si>
    <t>Medium (20-99)</t>
  </si>
  <si>
    <t>Large (100 or more)</t>
  </si>
  <si>
    <t>Small (5-19)</t>
  </si>
  <si>
    <t>Medium (20-99)</t>
  </si>
  <si>
    <t>Large (100 or more)</t>
  </si>
  <si>
    <t>_Manufacturing</t>
  </si>
  <si>
    <t>_Retail</t>
  </si>
  <si>
    <t>_Hotels</t>
  </si>
  <si>
    <t>_Other_services</t>
  </si>
  <si>
    <t>stratificationregionname</t>
  </si>
  <si>
    <t>Central</t>
  </si>
  <si>
    <t>West</t>
  </si>
  <si>
    <t>East</t>
  </si>
  <si>
    <t>stratificationsizename</t>
  </si>
  <si>
    <t>Small (5-19)</t>
  </si>
  <si>
    <t>Medium (20-99)</t>
  </si>
  <si>
    <t>Large (100 or more)</t>
  </si>
  <si>
    <t>Small (5-19)</t>
  </si>
  <si>
    <t>Medium (20-99)</t>
  </si>
  <si>
    <t>Large (100 or more)</t>
  </si>
  <si>
    <t>Small (5-19)</t>
  </si>
  <si>
    <t>Medium (20-99)</t>
  </si>
  <si>
    <t>Large (100 or more)</t>
  </si>
  <si>
    <t>_Manufacturing</t>
  </si>
  <si>
    <t>_Retail</t>
  </si>
  <si>
    <t>_Hotels</t>
  </si>
  <si>
    <t>_Other_services</t>
  </si>
  <si>
    <t>stratificationregionname</t>
  </si>
  <si>
    <t>Central</t>
  </si>
  <si>
    <t>West</t>
  </si>
  <si>
    <t>East</t>
  </si>
  <si>
    <t>stratificationsizename</t>
  </si>
  <si>
    <t>Small (5-19)</t>
  </si>
  <si>
    <t>Medium (20-99)</t>
  </si>
  <si>
    <t>Large (100 or more)</t>
  </si>
  <si>
    <t>Small (5-19)</t>
  </si>
  <si>
    <t>Medium (20-99)</t>
  </si>
  <si>
    <t>Large (100 or more)</t>
  </si>
  <si>
    <t>Small (5-19)</t>
  </si>
  <si>
    <t>Medium (20-99)</t>
  </si>
  <si>
    <t>Large (100 or more)</t>
  </si>
  <si>
    <t>_Manufacturing</t>
  </si>
  <si>
    <t>_Retail</t>
  </si>
  <si>
    <t>_Hotels</t>
  </si>
  <si>
    <t>_Other_services</t>
  </si>
  <si>
    <t>Survey</t>
  </si>
  <si>
    <t>Nepal 2023</t>
  </si>
  <si>
    <t>Cell</t>
  </si>
  <si>
    <t>Fresh/Panel</t>
  </si>
  <si>
    <t>Size</t>
  </si>
  <si>
    <t>Region</t>
  </si>
  <si>
    <t>Sector</t>
  </si>
  <si>
    <t>Nepal 2023</t>
  </si>
  <si>
    <t>Name</t>
  </si>
  <si>
    <t>Fresh</t>
  </si>
  <si>
    <t>Panel</t>
  </si>
  <si>
    <t>Small (5-19)</t>
  </si>
  <si>
    <t>Medium (20-99)</t>
  </si>
  <si>
    <t>Large (100+)</t>
  </si>
  <si>
    <t>Central</t>
  </si>
  <si>
    <t>West</t>
  </si>
  <si>
    <t>East</t>
  </si>
  <si>
    <t>Manufacturing</t>
  </si>
  <si>
    <t>Retail</t>
  </si>
  <si>
    <t>Hotels</t>
  </si>
  <si>
    <t>Other services</t>
  </si>
  <si>
    <t>Nepal 2023</t>
  </si>
  <si>
    <t>Yield</t>
  </si>
  <si>
    <t>Survey_response_rate</t>
  </si>
  <si>
    <t>Frame_quality</t>
  </si>
  <si>
    <t>Survey</t>
  </si>
  <si>
    <t>Nepal 2023</t>
  </si>
  <si>
    <t>Cell</t>
  </si>
  <si>
    <t>Fresh/Panel</t>
  </si>
  <si>
    <t>Size</t>
  </si>
  <si>
    <t>Region</t>
  </si>
  <si>
    <t>Sector</t>
  </si>
  <si>
    <t>Nepal 2023</t>
  </si>
  <si>
    <t>Name</t>
  </si>
  <si>
    <t>Fresh</t>
  </si>
  <si>
    <t>Panel</t>
  </si>
  <si>
    <t>Small (5-19)</t>
  </si>
  <si>
    <t>Medium (20-99)</t>
  </si>
  <si>
    <t>Large (100+)</t>
  </si>
  <si>
    <t>Central</t>
  </si>
  <si>
    <t>West</t>
  </si>
  <si>
    <t>East</t>
  </si>
  <si>
    <t>Hotels</t>
  </si>
  <si>
    <t>Manufacturing</t>
  </si>
  <si>
    <t>Other Services</t>
  </si>
  <si>
    <t>Retail</t>
  </si>
  <si>
    <t>Nepal 2023</t>
  </si>
  <si>
    <t>rr_d2</t>
  </si>
  <si>
    <t>rr_l1</t>
  </si>
  <si>
    <t>rr_n2a</t>
  </si>
  <si>
    <t>rr_TFP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</si>
</sst>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6">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
      <i/>
      <sz val="9"/>
      <name val="Times New Roman"/>
      <family val="1"/>
    </font>
  </fonts>
  <fills count="3">
    <fill>
      <patternFill patternType="none"/>
    </fill>
    <fill>
      <patternFill patternType="gray125"/>
    </fill>
    <fill>
      <patternFill patternType="solid">
        <fgColor theme="8" tint="0.79995117038483843"/>
        <bgColor indexed="64"/>
      </patternFill>
    </fill>
  </fills>
  <borders count="7">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style="double">
        <color indexed="64"/>
      </top>
      <bottom style="thin">
        <color indexed="64"/>
      </bottom>
      <diagonal/>
    </border>
    <border>
      <left/>
      <right/>
      <top style="double">
        <color indexed="64"/>
      </top>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3" fillId="0" borderId="0" applyFont="0" applyFill="0" applyBorder="0" applyAlignment="0" applyProtection="0"/>
  </cellStyleXfs>
  <cellXfs count="39">
    <xf numFmtId="0" fontId="0" fillId="0" borderId="0" xfId="0"/>
    <xf numFmtId="0" fontId="5" fillId="2" borderId="1" xfId="2" applyFont="1" applyFill="1" applyAlignment="1">
      <alignment horizontal="right" wrapText="1"/>
    </xf>
    <xf numFmtId="0" fontId="6" fillId="0" borderId="0" xfId="0" applyFont="1"/>
    <xf numFmtId="0" fontId="3" fillId="2" borderId="1" xfId="2" applyFill="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10" fillId="0" borderId="0" xfId="0" applyFont="1"/>
    <xf numFmtId="1" fontId="10" fillId="0" borderId="0" xfId="0" applyNumberFormat="1" applyFont="1"/>
    <xf numFmtId="0" fontId="2" fillId="0" borderId="0" xfId="0" applyFont="1"/>
    <xf numFmtId="3" fontId="0" fillId="0" borderId="3" xfId="0" applyNumberFormat="1" applyBorder="1"/>
    <xf numFmtId="0" fontId="3" fillId="2" borderId="1" xfId="2" applyNumberFormat="1" applyFill="1"/>
    <xf numFmtId="0" fontId="5" fillId="2" borderId="1" xfId="2" applyNumberFormat="1" applyFont="1" applyFill="1" applyAlignment="1">
      <alignment horizontal="right" wrapText="1"/>
    </xf>
    <xf numFmtId="0" fontId="0" fillId="0" borderId="0" xfId="0" applyNumberFormat="1"/>
    <xf numFmtId="0" fontId="5" fillId="0" borderId="0" xfId="0" applyNumberFormat="1" applyFont="1"/>
    <xf numFmtId="0" fontId="6" fillId="0" borderId="0" xfId="0" applyNumberFormat="1" applyFont="1"/>
    <xf numFmtId="0" fontId="10" fillId="0" borderId="0" xfId="0" applyNumberFormat="1" applyFont="1"/>
    <xf numFmtId="0" fontId="11" fillId="0" borderId="0" xfId="0" applyFont="1"/>
    <xf numFmtId="9" fontId="11" fillId="0" borderId="3" xfId="1" applyFont="1" applyBorder="1"/>
    <xf numFmtId="9" fontId="11" fillId="0" borderId="4" xfId="1" applyFont="1" applyBorder="1"/>
    <xf numFmtId="164" fontId="11" fillId="0" borderId="3" xfId="1" applyNumberFormat="1" applyFont="1" applyBorder="1"/>
    <xf numFmtId="164" fontId="11" fillId="0" borderId="4" xfId="1" applyNumberFormat="1" applyFont="1" applyBorder="1"/>
    <xf numFmtId="3" fontId="11" fillId="0" borderId="3" xfId="1" applyNumberFormat="1" applyFont="1" applyBorder="1"/>
    <xf numFmtId="3" fontId="11" fillId="0" borderId="4" xfId="1" applyNumberFormat="1" applyFont="1" applyBorder="1"/>
    <xf numFmtId="165" fontId="5" fillId="2" borderId="1" xfId="7" applyNumberFormat="1" applyFont="1" applyFill="1" applyBorder="1" applyAlignment="1">
      <alignment horizontal="right" wrapText="1"/>
    </xf>
    <xf numFmtId="165" fontId="10" fillId="0" borderId="0" xfId="7" applyNumberFormat="1" applyFont="1"/>
    <xf numFmtId="165" fontId="7" fillId="2" borderId="2" xfId="7" applyNumberFormat="1" applyFont="1" applyFill="1" applyBorder="1"/>
    <xf numFmtId="165" fontId="0" fillId="0" borderId="0" xfId="7" applyNumberFormat="1" applyFont="1"/>
    <xf numFmtId="3" fontId="6" fillId="0" borderId="0" xfId="0" applyNumberFormat="1" applyFont="1"/>
    <xf numFmtId="166" fontId="0" fillId="0" borderId="0" xfId="0" applyNumberFormat="1"/>
    <xf numFmtId="0" fontId="11" fillId="0" borderId="4" xfId="0" applyFont="1" applyBorder="1"/>
    <xf numFmtId="10" fontId="12" fillId="0" borderId="5" xfId="1" applyNumberFormat="1" applyFont="1" applyBorder="1" applyAlignment="1">
      <alignment wrapText="1"/>
    </xf>
    <xf numFmtId="10" fontId="12" fillId="0" borderId="5" xfId="1" applyNumberFormat="1" applyFont="1" applyBorder="1" applyAlignment="1">
      <alignment horizontal="center" wrapText="1"/>
    </xf>
    <xf numFmtId="0" fontId="0" fillId="0" borderId="4" xfId="0" applyBorder="1"/>
    <xf numFmtId="0" fontId="14" fillId="0" borderId="0" xfId="0" applyFont="1"/>
    <xf numFmtId="0" fontId="14" fillId="0" borderId="0" xfId="0" applyFont="1" applyAlignment="1">
      <alignment vertical="center"/>
    </xf>
    <xf numFmtId="0" fontId="6" fillId="0" borderId="6" xfId="0" applyFont="1" applyBorder="1" applyAlignment="1">
      <alignment horizontal="left" vertical="top" wrapText="1"/>
    </xf>
    <xf numFmtId="0" fontId="6" fillId="0" borderId="3" xfId="0" applyFont="1" applyBorder="1" applyAlignment="1">
      <alignment horizontal="left" vertical="top" wrapText="1"/>
    </xf>
  </cellXfs>
  <cellStyles count="8">
    <cellStyle name="3232" xfId="5" xr:uid="{00000000-0005-0000-0000-000000000000}"/>
    <cellStyle name="Comma" xfId="7" builtinId="3"/>
    <cellStyle name="Heading 3" xfId="2" builtinId="18"/>
    <cellStyle name="Normal" xfId="0" builtinId="0"/>
    <cellStyle name="Normal 2" xfId="6" xr:uid="{00000000-0005-0000-0000-000003000000}"/>
    <cellStyle name="Normal 2 2" xfId="4" xr:uid="{00000000-0005-0000-0000-000004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G12"/>
  <sheetViews>
    <sheetView tabSelected="1" workbookViewId="0">
      <selection activeCell="E9" sqref="E9"/>
    </sheetView>
  </sheetViews>
  <sheetFormatPr defaultColWidth="9.140625" defaultRowHeight="15"/>
  <cols>
    <col min="1" max="1" width="15" style="14" customWidth="1"/>
    <col min="2" max="2" width="19.85546875" style="14" bestFit="1" customWidth="1"/>
    <col min="3" max="4" width="13.140625" style="14" bestFit="1" customWidth="1"/>
    <col min="5" max="5" width="13.140625" style="17" bestFit="1" customWidth="1"/>
    <col min="6" max="6" width="16.42578125" style="14" bestFit="1" customWidth="1"/>
    <col min="7" max="7" width="14.5703125" style="28" bestFit="1" customWidth="1"/>
    <col min="8" max="16384" width="9.140625" style="14"/>
  </cols>
  <sheetData>
    <row r="1" spans="1:7" ht="15.75" thickBot="1">
      <c r="A1" s="12"/>
      <c r="B1" s="12"/>
      <c r="C1" s="13" t="str">
        <f>RIGHT(SUBSTITUTE(universe!C1,"_"," "),LEN(SUBSTITUTE(universe!C1,"_"," "))-1)</f>
        <v>Manufacturing</v>
      </c>
      <c r="D1" s="13" t="str">
        <f>RIGHT(SUBSTITUTE(universe!D1,"_"," "),LEN(SUBSTITUTE(universe!D1,"_"," "))-1)</f>
        <v>Retail</v>
      </c>
      <c r="E1" s="13" t="str">
        <f>RIGHT(SUBSTITUTE(universe!E1,"_"," "),LEN(SUBSTITUTE(universe!E1,"_"," "))-1)</f>
        <v>Hotels</v>
      </c>
      <c r="F1" s="13" t="str">
        <f>RIGHT(SUBSTITUTE(universe!F1,"_"," "),LEN(SUBSTITUTE(universe!F1,"_"," "))-1)</f>
        <v>Other services</v>
      </c>
      <c r="G1" s="25" t="str">
        <f>RIGHT(SUBSTITUTE(universe!G1,"_"," "),LEN(SUBSTITUTE(universe!G1,"_"," "))-1)</f>
        <v>Grand Total</v>
      </c>
    </row>
    <row r="2" spans="1:7">
      <c r="A2" s="15" t="str">
        <f>universe!A2</f>
        <v>Central</v>
      </c>
      <c r="B2" s="16" t="str">
        <f>LEFT(universe!B2,FIND(")",universe!B2))</f>
        <v>Small (5-19)</v>
      </c>
      <c r="C2" s="16">
        <f>universe!C2</f>
        <v>3498</v>
      </c>
      <c r="D2" s="16">
        <f>universe!D2</f>
        <v>4983</v>
      </c>
      <c r="E2" s="16">
        <f>universe!E2</f>
        <v>823</v>
      </c>
      <c r="F2" s="16">
        <f>universe!F2</f>
        <v>7361</v>
      </c>
      <c r="G2" s="26">
        <f>SUM(C2:F4)</f>
        <v>20079</v>
      </c>
    </row>
    <row r="3" spans="1:7">
      <c r="A3" s="15" t="str">
        <f>universe!A3</f>
        <v>Central</v>
      </c>
      <c r="B3" s="16" t="str">
        <f>LEFT(universe!B3,FIND(")",universe!B3))</f>
        <v>Medium (20-99)</v>
      </c>
      <c r="C3" s="16">
        <f>universe!C3</f>
        <v>1268</v>
      </c>
      <c r="D3" s="16">
        <f>universe!D3</f>
        <v>426</v>
      </c>
      <c r="E3" s="16">
        <f>universe!E3</f>
        <v>147</v>
      </c>
      <c r="F3" s="16">
        <f>universe!F3</f>
        <v>908</v>
      </c>
      <c r="G3" s="26"/>
    </row>
    <row r="4" spans="1:7">
      <c r="A4" s="15" t="str">
        <f>universe!A4</f>
        <v>Central</v>
      </c>
      <c r="B4" s="16" t="str">
        <f>LEFT(universe!B4,FIND(")",universe!B4))</f>
        <v>Large (100 or more)</v>
      </c>
      <c r="C4" s="16">
        <f>universe!C4</f>
        <v>511</v>
      </c>
      <c r="D4" s="16">
        <f>universe!D4</f>
        <v>82</v>
      </c>
      <c r="E4" s="16">
        <f>universe!E4</f>
        <v>10</v>
      </c>
      <c r="F4" s="16">
        <f>universe!F4</f>
        <v>62</v>
      </c>
      <c r="G4" s="26"/>
    </row>
    <row r="5" spans="1:7">
      <c r="A5" s="15" t="str">
        <f>universe!A5</f>
        <v>West</v>
      </c>
      <c r="B5" s="16" t="str">
        <f>LEFT(universe!B5,FIND(")",universe!B5))</f>
        <v>Small (5-19)</v>
      </c>
      <c r="C5" s="16">
        <f>universe!C5</f>
        <v>3957</v>
      </c>
      <c r="D5" s="16">
        <f>universe!D5</f>
        <v>4677</v>
      </c>
      <c r="E5" s="16">
        <f>universe!E5</f>
        <v>1890</v>
      </c>
      <c r="F5" s="16">
        <f>universe!F5</f>
        <v>6022</v>
      </c>
      <c r="G5" s="26">
        <f>SUM(C5:F7)</f>
        <v>19111</v>
      </c>
    </row>
    <row r="6" spans="1:7">
      <c r="A6" s="15" t="str">
        <f>universe!A6</f>
        <v>West</v>
      </c>
      <c r="B6" s="16" t="str">
        <f>LEFT(universe!B6,FIND(")",universe!B6))</f>
        <v>Medium (20-99)</v>
      </c>
      <c r="C6" s="16">
        <f>universe!C6</f>
        <v>925</v>
      </c>
      <c r="D6" s="16">
        <f>universe!D6</f>
        <v>303</v>
      </c>
      <c r="E6" s="16">
        <f>universe!E6</f>
        <v>285</v>
      </c>
      <c r="F6" s="16">
        <f>universe!F6</f>
        <v>828</v>
      </c>
    </row>
    <row r="7" spans="1:7">
      <c r="A7" s="15" t="str">
        <f>universe!A7</f>
        <v>West</v>
      </c>
      <c r="B7" s="16" t="str">
        <f>LEFT(universe!B7,FIND(")",universe!B7))</f>
        <v>Large (100 or more)</v>
      </c>
      <c r="C7" s="16">
        <f>universe!C7</f>
        <v>152</v>
      </c>
      <c r="D7" s="16">
        <f>universe!D7</f>
        <v>59</v>
      </c>
      <c r="E7" s="16">
        <f>universe!E7</f>
        <v>13</v>
      </c>
      <c r="F7" s="16">
        <f>universe!F7</f>
        <v>0</v>
      </c>
      <c r="G7" s="26"/>
    </row>
    <row r="8" spans="1:7">
      <c r="A8" s="15" t="str">
        <f>universe!A8</f>
        <v>East</v>
      </c>
      <c r="B8" s="16" t="str">
        <f>LEFT(universe!B8,FIND(")",universe!B8))</f>
        <v>Small (5-19)</v>
      </c>
      <c r="C8" s="16">
        <f>universe!C8</f>
        <v>1918</v>
      </c>
      <c r="D8" s="16">
        <f>universe!D8</f>
        <v>2346</v>
      </c>
      <c r="E8" s="16">
        <f>universe!E8</f>
        <v>597</v>
      </c>
      <c r="F8" s="16">
        <f>universe!F8</f>
        <v>3632</v>
      </c>
      <c r="G8" s="26">
        <f>SUM(C8:F10)</f>
        <v>9912</v>
      </c>
    </row>
    <row r="9" spans="1:7">
      <c r="A9" s="15" t="str">
        <f>universe!A9</f>
        <v>East</v>
      </c>
      <c r="B9" s="16" t="str">
        <f>LEFT(universe!B9,FIND(")",universe!B9))</f>
        <v>Medium (20-99)</v>
      </c>
      <c r="C9" s="16">
        <f>universe!C9</f>
        <v>668</v>
      </c>
      <c r="D9" s="16">
        <f>universe!D9</f>
        <v>85</v>
      </c>
      <c r="E9" s="16">
        <f>universe!E9</f>
        <v>96</v>
      </c>
      <c r="F9" s="16">
        <f>universe!F9</f>
        <v>251</v>
      </c>
      <c r="G9" s="26"/>
    </row>
    <row r="10" spans="1:7">
      <c r="A10" s="15" t="str">
        <f>universe!A10</f>
        <v>East</v>
      </c>
      <c r="B10" s="16" t="str">
        <f>LEFT(universe!B10,FIND(")",universe!B10))</f>
        <v>Large (100 or more)</v>
      </c>
      <c r="C10" s="16">
        <f>universe!C10</f>
        <v>281</v>
      </c>
      <c r="D10" s="16">
        <f>universe!D10</f>
        <v>38</v>
      </c>
      <c r="E10" s="16">
        <f>universe!E10</f>
        <v>0</v>
      </c>
      <c r="F10" s="16">
        <f>universe!F10</f>
        <v>0</v>
      </c>
    </row>
    <row r="11" spans="1:7" s="28" customFormat="1" ht="15.75" thickBot="1">
      <c r="A11" s="27"/>
      <c r="B11" s="27"/>
      <c r="C11" s="27">
        <f>SUM(C2:C10)</f>
        <v>13178</v>
      </c>
      <c r="D11" s="27">
        <f>SUM(D2:D10)</f>
        <v>12999</v>
      </c>
      <c r="E11" s="27">
        <f>SUM(E2:E10)</f>
        <v>3861</v>
      </c>
      <c r="F11" s="27">
        <f>SUM(F2:F10)</f>
        <v>19064</v>
      </c>
      <c r="G11" s="27">
        <f>SUM(G2:G9)</f>
        <v>49102</v>
      </c>
    </row>
    <row r="12" spans="1:7" ht="15.75" thickTop="1">
      <c r="A12" s="35" t="s">
        <v>45</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2"/>
  <sheetViews>
    <sheetView workbookViewId="0">
      <selection activeCell="D14" sqref="D14"/>
    </sheetView>
  </sheetViews>
  <sheetFormatPr defaultRowHeight="15"/>
  <cols>
    <col min="1" max="1" width="14.28515625" customWidth="1"/>
    <col min="2" max="2" width="15.7109375" bestFit="1" customWidth="1"/>
    <col min="3" max="3" width="12.85546875" customWidth="1"/>
    <col min="4" max="4" width="14.140625" customWidth="1"/>
    <col min="5" max="5" width="9.140625" style="8"/>
    <col min="6" max="6" width="16.85546875" customWidth="1"/>
    <col min="7" max="7" width="10" bestFit="1" customWidth="1"/>
  </cols>
  <sheetData>
    <row r="1" spans="1:7" ht="27" thickBot="1">
      <c r="A1" s="3"/>
      <c r="B1" s="3"/>
      <c r="C1" s="1" t="str">
        <f>RIGHT(SUBSTITUTE('frame fresh and panel'!C1,"_"," "),LEN(SUBSTITUTE('frame fresh and panel'!C1,"_"," "))-1)</f>
        <v>Manufacturing</v>
      </c>
      <c r="D1" s="1" t="str">
        <f>RIGHT(SUBSTITUTE('frame fresh and panel'!D1,"_"," "),LEN(SUBSTITUTE('frame fresh and panel'!D1,"_"," "))-1)</f>
        <v>Retail</v>
      </c>
      <c r="E1" s="1" t="str">
        <f>RIGHT(SUBSTITUTE('frame fresh and panel'!E1,"_"," "),LEN(SUBSTITUTE('frame fresh and panel'!E1,"_"," "))-1)</f>
        <v>Hotels</v>
      </c>
      <c r="F1" s="1" t="str">
        <f>RIGHT(SUBSTITUTE('frame fresh and panel'!F1,"_"," "),LEN(SUBSTITUTE('frame fresh and panel'!F1,"_"," "))-1)</f>
        <v>Other services</v>
      </c>
      <c r="G1" s="1" t="str">
        <f>RIGHT(SUBSTITUTE('frame fresh and panel'!G1,"_"," "),LEN(SUBSTITUTE('frame fresh and panel'!G1,"_"," "))-1)</f>
        <v>Grand Total</v>
      </c>
    </row>
    <row r="2" spans="1:7">
      <c r="A2" s="4" t="str">
        <f>'frame fresh and panel'!A2</f>
        <v>Central</v>
      </c>
      <c r="B2" s="2" t="str">
        <f>LEFT('frame fresh and panel'!B2,FIND(")",'frame fresh and panel'!B2))</f>
        <v>Small (5-19)</v>
      </c>
      <c r="C2" s="2">
        <f>'frame fresh and panel'!C2</f>
        <v>595</v>
      </c>
      <c r="D2" s="2">
        <f>'frame fresh and panel'!D2</f>
        <v>446</v>
      </c>
      <c r="E2" s="2">
        <f>'frame fresh and panel'!E2</f>
        <v>260</v>
      </c>
      <c r="F2" s="2">
        <f>'frame fresh and panel'!F2</f>
        <v>1286</v>
      </c>
      <c r="G2" s="8">
        <f>SUM(C2:F4)</f>
        <v>3235</v>
      </c>
    </row>
    <row r="3" spans="1:7">
      <c r="A3" s="4" t="str">
        <f>'frame fresh and panel'!A3</f>
        <v>Central</v>
      </c>
      <c r="B3" s="2" t="str">
        <f>LEFT('frame fresh and panel'!B3,FIND(")",'frame fresh and panel'!B3))</f>
        <v>Medium (20-99)</v>
      </c>
      <c r="C3" s="2">
        <f>'frame fresh and panel'!C3</f>
        <v>256</v>
      </c>
      <c r="D3" s="2">
        <f>'frame fresh and panel'!D3</f>
        <v>44</v>
      </c>
      <c r="E3" s="2">
        <f>'frame fresh and panel'!E3</f>
        <v>48</v>
      </c>
      <c r="F3" s="2">
        <f>'frame fresh and panel'!F3</f>
        <v>165</v>
      </c>
      <c r="G3" s="8"/>
    </row>
    <row r="4" spans="1:7">
      <c r="A4" s="4" t="str">
        <f>'frame fresh and panel'!A4</f>
        <v>Central</v>
      </c>
      <c r="B4" s="2" t="str">
        <f>LEFT('frame fresh and panel'!B4,FIND(")",'frame fresh and panel'!B4))</f>
        <v>Large (100 or more)</v>
      </c>
      <c r="C4" s="2">
        <f>'frame fresh and panel'!C4</f>
        <v>109</v>
      </c>
      <c r="D4" s="2">
        <f>'frame fresh and panel'!D4</f>
        <v>7</v>
      </c>
      <c r="E4" s="2">
        <f>'frame fresh and panel'!E4</f>
        <v>7</v>
      </c>
      <c r="F4" s="2">
        <f>'frame fresh and panel'!F4</f>
        <v>12</v>
      </c>
      <c r="G4" s="8"/>
    </row>
    <row r="5" spans="1:7">
      <c r="A5" s="4" t="str">
        <f>'frame fresh and panel'!A5</f>
        <v>West</v>
      </c>
      <c r="B5" s="2" t="str">
        <f>LEFT('frame fresh and panel'!B5,FIND(")",'frame fresh and panel'!B5))</f>
        <v>Small (5-19)</v>
      </c>
      <c r="C5" s="2">
        <f>'frame fresh and panel'!C5</f>
        <v>330</v>
      </c>
      <c r="D5" s="2">
        <f>'frame fresh and panel'!D5</f>
        <v>319</v>
      </c>
      <c r="E5" s="2">
        <f>'frame fresh and panel'!E5</f>
        <v>276</v>
      </c>
      <c r="F5" s="2">
        <f>'frame fresh and panel'!F5</f>
        <v>514</v>
      </c>
      <c r="G5" s="8">
        <f>SUM(C5:F7)</f>
        <v>1682</v>
      </c>
    </row>
    <row r="6" spans="1:7">
      <c r="A6" s="4" t="str">
        <f>'frame fresh and panel'!A6</f>
        <v>West</v>
      </c>
      <c r="B6" s="2" t="str">
        <f>LEFT('frame fresh and panel'!B6,FIND(")",'frame fresh and panel'!B6))</f>
        <v>Medium (20-99)</v>
      </c>
      <c r="C6" s="2">
        <f>'frame fresh and panel'!C6</f>
        <v>92</v>
      </c>
      <c r="D6" s="2">
        <f>'frame fresh and panel'!D6</f>
        <v>20</v>
      </c>
      <c r="E6" s="2">
        <f>'frame fresh and panel'!E6</f>
        <v>41</v>
      </c>
      <c r="F6" s="2">
        <f>'frame fresh and panel'!F6</f>
        <v>69</v>
      </c>
    </row>
    <row r="7" spans="1:7">
      <c r="A7" s="4" t="str">
        <f>'frame fresh and panel'!A7</f>
        <v>West</v>
      </c>
      <c r="B7" s="2" t="str">
        <f>LEFT('frame fresh and panel'!B7,FIND(")",'frame fresh and panel'!B7))</f>
        <v>Large (100 or more)</v>
      </c>
      <c r="C7" s="2">
        <f>'frame fresh and panel'!C7</f>
        <v>16</v>
      </c>
      <c r="D7" s="2">
        <f>'frame fresh and panel'!D7</f>
        <v>3</v>
      </c>
      <c r="E7" s="2">
        <f>'frame fresh and panel'!E7</f>
        <v>2</v>
      </c>
      <c r="F7" s="2">
        <f>'frame fresh and panel'!F7</f>
        <v>0</v>
      </c>
      <c r="G7" s="8"/>
    </row>
    <row r="8" spans="1:7">
      <c r="A8" s="4" t="str">
        <f>'frame fresh and panel'!A8</f>
        <v>East</v>
      </c>
      <c r="B8" s="2" t="str">
        <f>LEFT('frame fresh and panel'!B8,FIND(")",'frame fresh and panel'!B8))</f>
        <v>Small (5-19)</v>
      </c>
      <c r="C8" s="2">
        <f>'frame fresh and panel'!C8</f>
        <v>207</v>
      </c>
      <c r="D8" s="2">
        <f>'frame fresh and panel'!D8</f>
        <v>200</v>
      </c>
      <c r="E8" s="2">
        <f>'frame fresh and panel'!E8</f>
        <v>46</v>
      </c>
      <c r="F8" s="2">
        <f>'frame fresh and panel'!F8</f>
        <v>217</v>
      </c>
      <c r="G8" s="8">
        <f>SUM(C8:F10)</f>
        <v>820</v>
      </c>
    </row>
    <row r="9" spans="1:7">
      <c r="A9" s="4" t="str">
        <f>'frame fresh and panel'!A9</f>
        <v>East</v>
      </c>
      <c r="B9" s="2" t="str">
        <f>LEFT('frame fresh and panel'!B9,FIND(")",'frame fresh and panel'!B9))</f>
        <v>Medium (20-99)</v>
      </c>
      <c r="C9" s="2">
        <f>'frame fresh and panel'!C9</f>
        <v>77</v>
      </c>
      <c r="D9" s="2">
        <f>'frame fresh and panel'!D9</f>
        <v>8</v>
      </c>
      <c r="E9" s="2">
        <f>'frame fresh and panel'!E9</f>
        <v>7</v>
      </c>
      <c r="F9" s="2">
        <f>'frame fresh and panel'!F9</f>
        <v>21</v>
      </c>
      <c r="G9" s="8"/>
    </row>
    <row r="10" spans="1:7">
      <c r="A10" s="4" t="str">
        <f>'frame fresh and panel'!A10</f>
        <v>East</v>
      </c>
      <c r="B10" s="2" t="str">
        <f>LEFT('frame fresh and panel'!B10,FIND(")",'frame fresh and panel'!B10))</f>
        <v>Large (100 or more)</v>
      </c>
      <c r="C10" s="2">
        <f>'frame fresh and panel'!C10</f>
        <v>34</v>
      </c>
      <c r="D10" s="2">
        <f>'frame fresh and panel'!D10</f>
        <v>3</v>
      </c>
      <c r="E10" s="2">
        <f>'frame fresh and panel'!E10</f>
        <v>0</v>
      </c>
      <c r="F10" s="2">
        <f>'frame fresh and panel'!F10</f>
        <v>0</v>
      </c>
    </row>
    <row r="11" spans="1:7" s="28" customFormat="1" ht="15.75" thickBot="1">
      <c r="A11" s="27"/>
      <c r="B11" s="27"/>
      <c r="C11" s="27">
        <f>SUM(C2:C10)</f>
        <v>1716</v>
      </c>
      <c r="D11" s="27">
        <f>SUM(D2:D10)</f>
        <v>1050</v>
      </c>
      <c r="E11" s="27">
        <f>SUM(E2:E10)</f>
        <v>687</v>
      </c>
      <c r="F11" s="27">
        <f>SUM(F2:F10)</f>
        <v>2284</v>
      </c>
      <c r="G11" s="27">
        <f>SUM(G2:G9)</f>
        <v>5737</v>
      </c>
    </row>
    <row r="12" spans="1:7" ht="15.75" thickTop="1">
      <c r="A12" s="36" t="s">
        <v>46</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G12"/>
  <sheetViews>
    <sheetView workbookViewId="0">
      <selection activeCell="B10" sqref="B10"/>
    </sheetView>
  </sheetViews>
  <sheetFormatPr defaultColWidth="9.140625" defaultRowHeight="15"/>
  <cols>
    <col min="1" max="1" width="15" style="14" customWidth="1"/>
    <col min="2" max="2" width="19.85546875" style="14" bestFit="1" customWidth="1"/>
    <col min="3" max="4" width="10.140625" style="14" customWidth="1"/>
    <col min="5" max="5" width="10.140625" style="17" customWidth="1"/>
    <col min="6" max="6" width="11.85546875" style="14" customWidth="1"/>
    <col min="7" max="7" width="14.5703125" style="28" bestFit="1" customWidth="1"/>
    <col min="8" max="16384" width="9.140625" style="14"/>
  </cols>
  <sheetData>
    <row r="1" spans="1:7" ht="27" thickBot="1">
      <c r="A1" s="12"/>
      <c r="B1" s="12"/>
      <c r="C1" s="13" t="str">
        <f>RIGHT(SUBSTITUTE('original survey design'!C1,"_"," "),LEN(SUBSTITUTE('original survey design'!C1,"_"," "))-1)</f>
        <v>Manufacturing</v>
      </c>
      <c r="D1" s="13" t="str">
        <f>RIGHT(SUBSTITUTE('original survey design'!D1,"_"," "),LEN(SUBSTITUTE('original survey design'!D1,"_"," "))-1)</f>
        <v>Retail</v>
      </c>
      <c r="E1" s="13" t="str">
        <f>RIGHT(SUBSTITUTE('original survey design'!E1,"_"," "),LEN(SUBSTITUTE('original survey design'!E1,"_"," "))-1)</f>
        <v>Hotels</v>
      </c>
      <c r="F1" s="13" t="str">
        <f>RIGHT(SUBSTITUTE('original survey design'!F1,"_"," "),LEN(SUBSTITUTE('original survey design'!F1,"_"," "))-1)</f>
        <v>Other services</v>
      </c>
      <c r="G1" s="25" t="str">
        <f>RIGHT(SUBSTITUTE('original survey design'!G1,"_"," "),LEN(SUBSTITUTE('original survey design'!G1,"_"," "))-1)</f>
        <v>Grand Total</v>
      </c>
    </row>
    <row r="2" spans="1:7">
      <c r="A2" s="15" t="str">
        <f>'original survey design'!A2</f>
        <v>Central</v>
      </c>
      <c r="B2" s="16" t="str">
        <f>LEFT('original survey design'!B2,FIND(")",'original survey design'!B2))</f>
        <v>Small (5-19)</v>
      </c>
      <c r="C2" s="29">
        <f>'original survey design'!C2</f>
        <v>21</v>
      </c>
      <c r="D2" s="29">
        <f>'original survey design'!D2</f>
        <v>39</v>
      </c>
      <c r="E2" s="29">
        <f>'original survey design'!E2</f>
        <v>32</v>
      </c>
      <c r="F2" s="29">
        <f>'original survey design'!F2</f>
        <v>50</v>
      </c>
      <c r="G2" s="26">
        <f>SUM(C2:F4)</f>
        <v>300</v>
      </c>
    </row>
    <row r="3" spans="1:7">
      <c r="A3" s="15" t="str">
        <f>'original survey design'!A3</f>
        <v>Central</v>
      </c>
      <c r="B3" s="16" t="str">
        <f>LEFT('original survey design'!B3,FIND(")",'original survey design'!B3))</f>
        <v>Medium (20-99)</v>
      </c>
      <c r="C3" s="29">
        <f>'original survey design'!C3</f>
        <v>37</v>
      </c>
      <c r="D3" s="29">
        <f>'original survey design'!D3</f>
        <v>23</v>
      </c>
      <c r="E3" s="29">
        <f>'original survey design'!E3</f>
        <v>16</v>
      </c>
      <c r="F3" s="29">
        <f>'original survey design'!F3</f>
        <v>23</v>
      </c>
      <c r="G3" s="26"/>
    </row>
    <row r="4" spans="1:7">
      <c r="A4" s="15" t="str">
        <f>'original survey design'!A4</f>
        <v>Central</v>
      </c>
      <c r="B4" s="16" t="str">
        <f>LEFT('original survey design'!B4,FIND(")",'original survey design'!B4))</f>
        <v>Large (100 or more)</v>
      </c>
      <c r="C4" s="29">
        <f>'original survey design'!C4</f>
        <v>46</v>
      </c>
      <c r="D4" s="29">
        <f>'original survey design'!D4</f>
        <v>3</v>
      </c>
      <c r="E4" s="29">
        <f>'original survey design'!E4</f>
        <v>5</v>
      </c>
      <c r="F4" s="29">
        <f>'original survey design'!F4</f>
        <v>5</v>
      </c>
      <c r="G4" s="26"/>
    </row>
    <row r="5" spans="1:7">
      <c r="A5" s="15" t="str">
        <f>'original survey design'!A5</f>
        <v>West</v>
      </c>
      <c r="B5" s="16" t="str">
        <f>LEFT('original survey design'!B5,FIND(")",'original survey design'!B5))</f>
        <v>Small (5-19)</v>
      </c>
      <c r="C5" s="29">
        <f>'original survey design'!C5</f>
        <v>17</v>
      </c>
      <c r="D5" s="29">
        <f>'original survey design'!D5</f>
        <v>27</v>
      </c>
      <c r="E5" s="29">
        <f>'original survey design'!E5</f>
        <v>34</v>
      </c>
      <c r="F5" s="29">
        <f>'original survey design'!F5</f>
        <v>27</v>
      </c>
      <c r="G5" s="26">
        <f>SUM(C5:F7)</f>
        <v>180</v>
      </c>
    </row>
    <row r="6" spans="1:7">
      <c r="A6" s="15" t="str">
        <f>'original survey design'!A6</f>
        <v>West</v>
      </c>
      <c r="B6" s="16" t="str">
        <f>LEFT('original survey design'!B6,FIND(")",'original survey design'!B6))</f>
        <v>Medium (20-99)</v>
      </c>
      <c r="C6" s="29">
        <f>'original survey design'!C6</f>
        <v>29</v>
      </c>
      <c r="D6" s="29">
        <f>'original survey design'!D6</f>
        <v>7</v>
      </c>
      <c r="E6" s="29">
        <f>'original survey design'!E6</f>
        <v>14</v>
      </c>
      <c r="F6" s="29">
        <f>'original survey design'!F6</f>
        <v>14</v>
      </c>
    </row>
    <row r="7" spans="1:7">
      <c r="A7" s="15" t="str">
        <f>'original survey design'!A7</f>
        <v>West</v>
      </c>
      <c r="B7" s="16" t="str">
        <f>LEFT('original survey design'!B7,FIND(")",'original survey design'!B7))</f>
        <v>Large (100 or more)</v>
      </c>
      <c r="C7" s="29">
        <f>'original survey design'!C7</f>
        <v>9</v>
      </c>
      <c r="D7" s="29">
        <f>'original survey design'!D7</f>
        <v>1</v>
      </c>
      <c r="E7" s="29">
        <f>'original survey design'!E7</f>
        <v>1</v>
      </c>
      <c r="F7" s="29">
        <f>'original survey design'!F7</f>
        <v>0</v>
      </c>
      <c r="G7" s="26"/>
    </row>
    <row r="8" spans="1:7">
      <c r="A8" s="15" t="str">
        <f>'original survey design'!A8</f>
        <v>East</v>
      </c>
      <c r="B8" s="16" t="str">
        <f>LEFT('original survey design'!B8,FIND(")",'original survey design'!B8))</f>
        <v>Small (5-19)</v>
      </c>
      <c r="C8" s="29">
        <f>'original survey design'!C8</f>
        <v>8</v>
      </c>
      <c r="D8" s="29">
        <f>'original survey design'!D8</f>
        <v>14</v>
      </c>
      <c r="E8" s="29">
        <f>'original survey design'!E8</f>
        <v>15</v>
      </c>
      <c r="F8" s="29">
        <f>'original survey design'!F8</f>
        <v>21</v>
      </c>
      <c r="G8" s="26">
        <f>SUM(C8:F10)</f>
        <v>120</v>
      </c>
    </row>
    <row r="9" spans="1:7">
      <c r="A9" s="15" t="str">
        <f>'original survey design'!A9</f>
        <v>East</v>
      </c>
      <c r="B9" s="16" t="str">
        <f>LEFT('original survey design'!B9,FIND(")",'original survey design'!B9))</f>
        <v>Medium (20-99)</v>
      </c>
      <c r="C9" s="29">
        <f>'original survey design'!C9</f>
        <v>30</v>
      </c>
      <c r="D9" s="29">
        <f>'original survey design'!D9</f>
        <v>4</v>
      </c>
      <c r="E9" s="29">
        <f>'original survey design'!E9</f>
        <v>3</v>
      </c>
      <c r="F9" s="29">
        <f>'original survey design'!F9</f>
        <v>10</v>
      </c>
      <c r="G9" s="26"/>
    </row>
    <row r="10" spans="1:7">
      <c r="A10" s="15" t="str">
        <f>'original survey design'!A10</f>
        <v>East</v>
      </c>
      <c r="B10" s="16" t="str">
        <f>LEFT('original survey design'!B10,FIND(")",'original survey design'!B10))</f>
        <v>Large (100 or more)</v>
      </c>
      <c r="C10" s="29">
        <f>'original survey design'!C10</f>
        <v>13</v>
      </c>
      <c r="D10" s="29">
        <f>'original survey design'!D10</f>
        <v>2</v>
      </c>
      <c r="E10" s="29">
        <f>'original survey design'!E10</f>
        <v>0</v>
      </c>
      <c r="F10" s="29">
        <f>'original survey design'!F10</f>
        <v>0</v>
      </c>
    </row>
    <row r="11" spans="1:7" s="28" customFormat="1" ht="15.75" thickBot="1">
      <c r="A11" s="27"/>
      <c r="B11" s="27"/>
      <c r="C11" s="27">
        <f>SUM(C2:C10)</f>
        <v>210</v>
      </c>
      <c r="D11" s="27">
        <f>SUM(D2:D10)</f>
        <v>120</v>
      </c>
      <c r="E11" s="27">
        <f>SUM(E2:E10)</f>
        <v>120</v>
      </c>
      <c r="F11" s="27">
        <f>SUM(F2:F10)</f>
        <v>150</v>
      </c>
      <c r="G11" s="27">
        <f>SUM(G2:G9)</f>
        <v>600</v>
      </c>
    </row>
    <row r="12" spans="1:7" ht="15.75" thickTop="1"/>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activeCell="E12" sqref="E12"/>
    </sheetView>
  </sheetViews>
  <sheetFormatPr defaultRowHeight="15"/>
  <cols>
    <col min="2" max="2" width="15.140625" bestFit="1" customWidth="1"/>
    <col min="3" max="3" width="24.5703125" bestFit="1" customWidth="1"/>
    <col min="4" max="4" width="15" bestFit="1" customWidth="1"/>
    <col min="5" max="5" width="15.85546875" customWidth="1"/>
    <col min="6" max="6" width="12.140625" customWidth="1"/>
  </cols>
  <sheetData>
    <row r="1" spans="2:6" ht="15.75" thickBot="1">
      <c r="B1" s="34"/>
      <c r="C1" s="34"/>
      <c r="D1" s="34" t="s">
        <v>7</v>
      </c>
      <c r="E1" s="34"/>
    </row>
    <row r="2" spans="2:6" s="18" customFormat="1" ht="48" thickTop="1">
      <c r="B2" s="32"/>
      <c r="C2" s="32"/>
      <c r="D2" s="33" t="s">
        <v>19</v>
      </c>
      <c r="E2" s="33" t="s">
        <v>21</v>
      </c>
    </row>
    <row r="3" spans="2:6" s="18" customFormat="1" ht="15.75">
      <c r="B3" s="19" t="s">
        <v>16</v>
      </c>
      <c r="C3" s="19" t="s">
        <v>22</v>
      </c>
      <c r="D3" s="23">
        <v>5737</v>
      </c>
      <c r="E3" s="21"/>
    </row>
    <row r="4" spans="2:6" s="18" customFormat="1" ht="15.75">
      <c r="B4" s="19"/>
      <c r="C4" s="19" t="s">
        <v>28</v>
      </c>
      <c r="D4" s="23">
        <v>1819</v>
      </c>
      <c r="E4" s="21"/>
    </row>
    <row r="5" spans="2:6" s="18" customFormat="1" ht="15.75">
      <c r="B5" s="19"/>
      <c r="C5" s="19" t="s">
        <v>29</v>
      </c>
      <c r="D5" s="23">
        <v>807</v>
      </c>
      <c r="E5" s="21"/>
    </row>
    <row r="6" spans="2:6" ht="15.75" customHeight="1">
      <c r="B6" s="19" t="s">
        <v>1</v>
      </c>
      <c r="C6" s="19" t="s">
        <v>2</v>
      </c>
      <c r="D6" s="23">
        <v>596</v>
      </c>
      <c r="E6" s="21">
        <f t="shared" ref="E6:E12" si="0">D6/D$5</f>
        <v>0.73853779429987609</v>
      </c>
    </row>
    <row r="7" spans="2:6" ht="15.75" customHeight="1">
      <c r="B7" s="19"/>
      <c r="C7" s="19" t="s">
        <v>23</v>
      </c>
      <c r="D7" s="23">
        <v>64</v>
      </c>
      <c r="E7" s="21">
        <f t="shared" si="0"/>
        <v>7.9306071871127634E-2</v>
      </c>
    </row>
    <row r="8" spans="2:6" ht="16.5" customHeight="1">
      <c r="B8" s="19"/>
      <c r="C8" s="19" t="s">
        <v>30</v>
      </c>
      <c r="D8" s="23">
        <v>660</v>
      </c>
      <c r="E8" s="21">
        <f t="shared" si="0"/>
        <v>0.81784386617100369</v>
      </c>
    </row>
    <row r="9" spans="2:6" ht="15.75">
      <c r="B9" s="19"/>
      <c r="C9" s="19" t="s">
        <v>3</v>
      </c>
      <c r="D9" s="23">
        <v>110</v>
      </c>
      <c r="E9" s="21">
        <f t="shared" si="0"/>
        <v>0.13630731102850063</v>
      </c>
    </row>
    <row r="10" spans="2:6" ht="15.75" customHeight="1">
      <c r="B10" s="19"/>
      <c r="C10" s="19" t="s">
        <v>24</v>
      </c>
      <c r="D10" s="23">
        <v>37</v>
      </c>
      <c r="E10" s="21">
        <f t="shared" si="0"/>
        <v>4.584882280049566E-2</v>
      </c>
    </row>
    <row r="11" spans="2:6" ht="15.75" customHeight="1">
      <c r="B11" s="19" t="s">
        <v>26</v>
      </c>
      <c r="C11" s="19" t="s">
        <v>25</v>
      </c>
      <c r="D11" s="23">
        <v>14</v>
      </c>
      <c r="E11" s="21">
        <f t="shared" si="0"/>
        <v>1.7348203221809171E-2</v>
      </c>
    </row>
    <row r="12" spans="2:6" ht="15.75" customHeight="1" thickBot="1">
      <c r="B12" s="20" t="s">
        <v>27</v>
      </c>
      <c r="C12" s="20" t="s">
        <v>20</v>
      </c>
      <c r="D12" s="24">
        <v>582</v>
      </c>
      <c r="E12" s="22">
        <f t="shared" si="0"/>
        <v>0.72118959107806691</v>
      </c>
      <c r="F12" s="30"/>
    </row>
    <row r="13" spans="2:6" ht="15.75" customHeight="1" thickTop="1"/>
    <row r="14" spans="2:6" ht="16.5" customHeight="1"/>
    <row r="15" spans="2:6" ht="15.75" customHeight="1"/>
    <row r="16" spans="2:6" ht="15.75" customHeight="1"/>
    <row r="17" ht="15.75" customHeight="1"/>
    <row r="18" ht="15.75" customHeight="1"/>
    <row r="19" ht="15.75" customHeight="1"/>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16"/>
  <sheetViews>
    <sheetView topLeftCell="B1" workbookViewId="0">
      <selection activeCell="D3" sqref="D3"/>
    </sheetView>
  </sheetViews>
  <sheetFormatPr defaultColWidth="9.140625" defaultRowHeight="15.75"/>
  <cols>
    <col min="1" max="1" width="10.28515625" style="18" customWidth="1"/>
    <col min="2" max="2" width="7.42578125" style="18" bestFit="1" customWidth="1"/>
    <col min="3" max="3" width="35.140625" style="18" customWidth="1"/>
    <col min="4" max="4" width="11.7109375" style="18" customWidth="1"/>
    <col min="5" max="5" width="16.5703125" style="18" customWidth="1"/>
    <col min="6" max="6" width="11.140625" style="18" customWidth="1"/>
    <col min="7" max="16384" width="9.140625" style="18"/>
  </cols>
  <sheetData>
    <row r="1" spans="2:6" ht="16.5" thickBot="1">
      <c r="B1" s="31"/>
      <c r="C1" s="31"/>
      <c r="D1" s="31"/>
      <c r="E1" s="31"/>
      <c r="F1" s="31"/>
    </row>
    <row r="2" spans="2:6" ht="32.25" thickTop="1">
      <c r="B2" s="32"/>
      <c r="C2" s="32" t="s">
        <v>4</v>
      </c>
      <c r="D2" s="33" t="s">
        <v>14</v>
      </c>
      <c r="E2" s="33" t="s">
        <v>17</v>
      </c>
      <c r="F2" s="33" t="s">
        <v>18</v>
      </c>
    </row>
    <row r="3" spans="2:6">
      <c r="B3" s="19" t="s">
        <v>13</v>
      </c>
      <c r="C3" s="19" t="s">
        <v>12</v>
      </c>
      <c r="D3" s="21">
        <f>VLOOKUP($C3,'yield calculation'!$C:$F,2,FALSE)</f>
        <v>0.85201793909072876</v>
      </c>
      <c r="E3" s="21">
        <f>VLOOKUP($C3,'yield calculation'!$C:$F,3,FALSE)</f>
        <v>0.87557601928710938</v>
      </c>
      <c r="F3" s="21">
        <f>VLOOKUP($C3,'yield calculation'!$C:$F,4,FALSE)</f>
        <v>0.97309416532516479</v>
      </c>
    </row>
    <row r="4" spans="2:6">
      <c r="B4" s="19"/>
      <c r="C4" s="19" t="s">
        <v>13</v>
      </c>
      <c r="D4" s="21">
        <f>VLOOKUP($C4,'yield calculation'!$C:$F,2,FALSE)</f>
        <v>0.55955678224563599</v>
      </c>
      <c r="E4" s="21">
        <f>VLOOKUP($C4,'yield calculation'!$C:$F,3,FALSE)</f>
        <v>0.89380532503128052</v>
      </c>
      <c r="F4" s="21">
        <f>VLOOKUP($C4,'yield calculation'!$C:$F,4,FALSE)</f>
        <v>0.62603878974914551</v>
      </c>
    </row>
    <row r="5" spans="2:6">
      <c r="B5" s="19" t="s">
        <v>10</v>
      </c>
      <c r="C5" s="19" t="s">
        <v>5</v>
      </c>
      <c r="D5" s="21">
        <f>VLOOKUP($C5,'yield calculation'!$C:$F,2,FALSE)</f>
        <v>0.69902914762496948</v>
      </c>
      <c r="E5" s="21">
        <f>VLOOKUP($C5,'yield calculation'!$C:$F,3,FALSE)</f>
        <v>0.90851736068725586</v>
      </c>
      <c r="F5" s="21">
        <f>VLOOKUP($C5,'yield calculation'!$C:$F,4,FALSE)</f>
        <v>0.76941746473312378</v>
      </c>
    </row>
    <row r="6" spans="2:6">
      <c r="B6" s="19"/>
      <c r="C6" s="19" t="s">
        <v>6</v>
      </c>
      <c r="D6" s="21">
        <f>VLOOKUP($C6,'yield calculation'!$C:$F,2,FALSE)</f>
        <v>0.7563636302947998</v>
      </c>
      <c r="E6" s="21">
        <f>VLOOKUP($C6,'yield calculation'!$C:$F,3,FALSE)</f>
        <v>0.85596710443496704</v>
      </c>
      <c r="F6" s="21">
        <f>VLOOKUP($C6,'yield calculation'!$C:$F,4,FALSE)</f>
        <v>0.88363635540008545</v>
      </c>
    </row>
    <row r="7" spans="2:6">
      <c r="B7" s="19"/>
      <c r="C7" s="19" t="s">
        <v>36</v>
      </c>
      <c r="D7" s="21">
        <f>VLOOKUP($C7,'yield calculation'!$C:$F,2,FALSE)</f>
        <v>0.71666663885116577</v>
      </c>
      <c r="E7" s="21">
        <f>VLOOKUP($C7,'yield calculation'!$C:$F,3,FALSE)</f>
        <v>0.86000001430511475</v>
      </c>
      <c r="F7" s="21">
        <f>VLOOKUP($C7,'yield calculation'!$C:$F,4,FALSE)</f>
        <v>0.83333331346511841</v>
      </c>
    </row>
    <row r="8" spans="2:6">
      <c r="B8" s="19" t="s">
        <v>8</v>
      </c>
      <c r="C8" s="19" t="s">
        <v>39</v>
      </c>
      <c r="D8" s="21">
        <f>VLOOKUP($C8,'yield calculation'!$C:$F,2,FALSE)</f>
        <v>0.61802577972412109</v>
      </c>
      <c r="E8" s="21">
        <f>VLOOKUP($C8,'yield calculation'!$C:$F,3,FALSE)</f>
        <v>0.82285714149475098</v>
      </c>
      <c r="F8" s="21">
        <f>VLOOKUP($C8,'yield calculation'!$C:$F,4,FALSE)</f>
        <v>0.75107294321060181</v>
      </c>
    </row>
    <row r="9" spans="2:6">
      <c r="B9" s="19"/>
      <c r="C9" s="19" t="s">
        <v>40</v>
      </c>
      <c r="D9" s="21">
        <f>VLOOKUP($C9,'yield calculation'!$C:$F,2,FALSE)</f>
        <v>0.85784316062927246</v>
      </c>
      <c r="E9" s="21">
        <f>VLOOKUP($C9,'yield calculation'!$C:$F,3,FALSE)</f>
        <v>0.94086021184921265</v>
      </c>
      <c r="F9" s="21">
        <f>VLOOKUP($C9,'yield calculation'!$C:$F,4,FALSE)</f>
        <v>0.91176468133926392</v>
      </c>
    </row>
    <row r="10" spans="2:6">
      <c r="B10" s="19"/>
      <c r="C10" s="19" t="s">
        <v>41</v>
      </c>
      <c r="D10" s="21">
        <f>VLOOKUP($C10,'yield calculation'!$C:$F,2,FALSE)</f>
        <v>0.86861312389373779</v>
      </c>
      <c r="E10" s="21">
        <f>VLOOKUP($C10,'yield calculation'!$C:$F,3,FALSE)</f>
        <v>0.95967739820480347</v>
      </c>
      <c r="F10" s="21">
        <f>VLOOKUP($C10,'yield calculation'!$C:$F,4,FALSE)</f>
        <v>0.9051094651222229</v>
      </c>
    </row>
    <row r="11" spans="2:6">
      <c r="B11" s="19" t="s">
        <v>9</v>
      </c>
      <c r="C11" s="19" t="s">
        <v>43</v>
      </c>
      <c r="D11" s="21">
        <f>VLOOKUP($C11,'yield calculation'!$C:$F,2,FALSE)</f>
        <v>0.76811593770980835</v>
      </c>
      <c r="E11" s="21">
        <f>VLOOKUP($C11,'yield calculation'!$C:$F,3,FALSE)</f>
        <v>0.90987122058868408</v>
      </c>
      <c r="F11" s="21">
        <f>VLOOKUP($C11,'yield calculation'!$C:$F,4,FALSE)</f>
        <v>0.84420287609100342</v>
      </c>
    </row>
    <row r="12" spans="2:6">
      <c r="B12" s="19"/>
      <c r="C12" s="19" t="s">
        <v>11</v>
      </c>
      <c r="D12" s="21">
        <f>VLOOKUP($C12,'yield calculation'!$C:$F,2,FALSE)</f>
        <v>0.68208092451095581</v>
      </c>
      <c r="E12" s="21">
        <f>VLOOKUP($C12,'yield calculation'!$C:$F,3,FALSE)</f>
        <v>0.86131387948989868</v>
      </c>
      <c r="F12" s="21">
        <f>VLOOKUP($C12,'yield calculation'!$C:$F,4,FALSE)</f>
        <v>0.79190748929977417</v>
      </c>
    </row>
    <row r="13" spans="2:6">
      <c r="B13" s="19"/>
      <c r="C13" s="19" t="s">
        <v>44</v>
      </c>
      <c r="D13" s="21">
        <f>VLOOKUP($C13,'yield calculation'!$C:$F,2,FALSE)</f>
        <v>0.84892088174819946</v>
      </c>
      <c r="E13" s="21">
        <f>VLOOKUP($C13,'yield calculation'!$C:$F,3,FALSE)</f>
        <v>0.91472870111465454</v>
      </c>
      <c r="F13" s="21">
        <f>VLOOKUP($C13,'yield calculation'!$C:$F,4,FALSE)</f>
        <v>0.92805755138397217</v>
      </c>
    </row>
    <row r="14" spans="2:6">
      <c r="B14" s="19"/>
      <c r="C14" s="19" t="s">
        <v>0</v>
      </c>
      <c r="D14" s="21">
        <f>VLOOKUP($C14,'yield calculation'!$C:$F,2,FALSE)</f>
        <v>0.61187213659286499</v>
      </c>
      <c r="E14" s="21">
        <f>VLOOKUP($C14,'yield calculation'!$C:$F,3,FALSE)</f>
        <v>0.8322981595993042</v>
      </c>
      <c r="F14" s="21">
        <f>VLOOKUP($C14,'yield calculation'!$C:$F,4,FALSE)</f>
        <v>0.73515981435775757</v>
      </c>
    </row>
    <row r="15" spans="2:6" ht="16.5" thickBot="1">
      <c r="B15" s="20" t="s">
        <v>16</v>
      </c>
      <c r="C15" s="20" t="s">
        <v>42</v>
      </c>
      <c r="D15" s="22">
        <f>VLOOKUP($C15,'yield calculation'!$C:$F,2,FALSE)</f>
        <v>0.72118961811065674</v>
      </c>
      <c r="E15" s="22">
        <f>VLOOKUP($C15,'yield calculation'!$C:$F,3,FALSE)</f>
        <v>0.88181817531585693</v>
      </c>
      <c r="F15" s="22">
        <f>VLOOKUP($C15,'yield calculation'!$C:$F,4,FALSE)</f>
        <v>0.81784385442733765</v>
      </c>
    </row>
    <row r="16" spans="2:6" ht="16.5" thickTop="1">
      <c r="B16" s="2" t="s">
        <v>31</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2"/>
  <sheetViews>
    <sheetView workbookViewId="0">
      <selection activeCell="F11" sqref="F11"/>
    </sheetView>
  </sheetViews>
  <sheetFormatPr defaultColWidth="9.140625" defaultRowHeight="15"/>
  <cols>
    <col min="1" max="1" width="15" style="14" customWidth="1"/>
    <col min="2" max="2" width="14" style="14" bestFit="1" customWidth="1"/>
    <col min="3" max="4" width="10.140625" style="14" customWidth="1"/>
    <col min="5" max="5" width="10.140625" style="17" customWidth="1"/>
    <col min="6" max="6" width="11.85546875" style="14" customWidth="1"/>
    <col min="7" max="7" width="14.5703125" style="28" bestFit="1" customWidth="1"/>
    <col min="8" max="16384" width="9.140625" style="14"/>
  </cols>
  <sheetData>
    <row r="1" spans="1:7" ht="27" thickBot="1">
      <c r="A1" s="12"/>
      <c r="B1" s="12"/>
      <c r="C1" s="13" t="str">
        <f>RIGHT(SUBSTITUTE('achieved fresh and panel'!C1,"_"," "),LEN(SUBSTITUTE('achieved fresh and panel'!C1,"_"," "))-1)</f>
        <v>Manufacturing</v>
      </c>
      <c r="D1" s="13" t="str">
        <f>RIGHT(SUBSTITUTE('achieved fresh and panel'!D1,"_"," "),LEN(SUBSTITUTE('achieved fresh and panel'!D1,"_"," "))-1)</f>
        <v>Retail</v>
      </c>
      <c r="E1" s="13" t="str">
        <f>RIGHT(SUBSTITUTE('achieved fresh and panel'!E1,"_"," "),LEN(SUBSTITUTE('achieved fresh and panel'!E1,"_"," "))-1)</f>
        <v>Hotels</v>
      </c>
      <c r="F1" s="13" t="str">
        <f>RIGHT(SUBSTITUTE('achieved fresh and panel'!F1,"_"," "),LEN(SUBSTITUTE('achieved fresh and panel'!F1,"_"," "))-1)</f>
        <v>Other services</v>
      </c>
      <c r="G1" s="25" t="str">
        <f>RIGHT(SUBSTITUTE('achieved fresh and panel'!G1,"_"," "),LEN(SUBSTITUTE('achieved fresh and panel'!G1,"_"," "))-1)</f>
        <v>Grand Total</v>
      </c>
    </row>
    <row r="2" spans="1:7">
      <c r="A2" s="15" t="str">
        <f>'achieved fresh and panel'!A2</f>
        <v>Central</v>
      </c>
      <c r="B2" s="16" t="str">
        <f>LEFT('achieved fresh and panel'!B2,FIND(")",'achieved fresh and panel'!B2))</f>
        <v>Small (5-19)</v>
      </c>
      <c r="C2" s="29">
        <f>'achieved fresh and panel'!C2</f>
        <v>21</v>
      </c>
      <c r="D2" s="29">
        <f>'achieved fresh and panel'!D2</f>
        <v>40</v>
      </c>
      <c r="E2" s="29">
        <f>'achieved fresh and panel'!E2</f>
        <v>28</v>
      </c>
      <c r="F2" s="29">
        <f>'achieved fresh and panel'!F2</f>
        <v>41</v>
      </c>
      <c r="G2" s="26">
        <f>SUM(C2:F4)</f>
        <v>288</v>
      </c>
    </row>
    <row r="3" spans="1:7">
      <c r="A3" s="15" t="str">
        <f>'achieved fresh and panel'!A3</f>
        <v>Central</v>
      </c>
      <c r="B3" s="16" t="str">
        <f>LEFT('achieved fresh and panel'!B3,FIND(")",'achieved fresh and panel'!B3))</f>
        <v>Medium (20-99)</v>
      </c>
      <c r="C3" s="29">
        <f>'achieved fresh and panel'!C3</f>
        <v>39</v>
      </c>
      <c r="D3" s="29">
        <f>'achieved fresh and panel'!D3</f>
        <v>17</v>
      </c>
      <c r="E3" s="29">
        <f>'achieved fresh and panel'!E3</f>
        <v>19</v>
      </c>
      <c r="F3" s="29">
        <f>'achieved fresh and panel'!F3</f>
        <v>23</v>
      </c>
      <c r="G3" s="26"/>
    </row>
    <row r="4" spans="1:7">
      <c r="A4" s="15" t="str">
        <f>'achieved fresh and panel'!A4</f>
        <v>Central</v>
      </c>
      <c r="B4" s="16" t="str">
        <f>LEFT('achieved fresh and panel'!B4,FIND(")",'achieved fresh and panel'!B4))</f>
        <v>Large (100 or more)</v>
      </c>
      <c r="C4" s="29">
        <f>'achieved fresh and panel'!C4</f>
        <v>46</v>
      </c>
      <c r="D4" s="29">
        <f>'achieved fresh and panel'!D4</f>
        <v>4</v>
      </c>
      <c r="E4" s="29">
        <f>'achieved fresh and panel'!E4</f>
        <v>4</v>
      </c>
      <c r="F4" s="29">
        <f>'achieved fresh and panel'!F4</f>
        <v>6</v>
      </c>
      <c r="G4" s="26"/>
    </row>
    <row r="5" spans="1:7">
      <c r="A5" s="15" t="str">
        <f>'achieved fresh and panel'!A5</f>
        <v>West</v>
      </c>
      <c r="B5" s="16" t="str">
        <f>LEFT('achieved fresh and panel'!B5,FIND(")",'achieved fresh and panel'!B5))</f>
        <v>Small (5-19)</v>
      </c>
      <c r="C5" s="29">
        <f>'achieved fresh and panel'!C5</f>
        <v>18</v>
      </c>
      <c r="D5" s="29">
        <f>'achieved fresh and panel'!D5</f>
        <v>26</v>
      </c>
      <c r="E5" s="29">
        <f>'achieved fresh and panel'!E5</f>
        <v>32</v>
      </c>
      <c r="F5" s="29">
        <f>'achieved fresh and panel'!F5</f>
        <v>25</v>
      </c>
      <c r="G5" s="26">
        <f>SUM(C5:F7)</f>
        <v>175</v>
      </c>
    </row>
    <row r="6" spans="1:7">
      <c r="A6" s="15" t="str">
        <f>'achieved fresh and panel'!A6</f>
        <v>West</v>
      </c>
      <c r="B6" s="16" t="str">
        <f>LEFT('achieved fresh and panel'!B6,FIND(")",'achieved fresh and panel'!B6))</f>
        <v>Medium (20-99)</v>
      </c>
      <c r="C6" s="29">
        <f>'achieved fresh and panel'!C6</f>
        <v>29</v>
      </c>
      <c r="D6" s="29">
        <f>'achieved fresh and panel'!D6</f>
        <v>7</v>
      </c>
      <c r="E6" s="29">
        <f>'achieved fresh and panel'!E6</f>
        <v>14</v>
      </c>
      <c r="F6" s="29">
        <f>'achieved fresh and panel'!F6</f>
        <v>13</v>
      </c>
    </row>
    <row r="7" spans="1:7">
      <c r="A7" s="15" t="str">
        <f>'achieved fresh and panel'!A7</f>
        <v>West</v>
      </c>
      <c r="B7" s="16" t="str">
        <f>LEFT('achieved fresh and panel'!B7,FIND(")",'achieved fresh and panel'!B7))</f>
        <v>Large (100 or more)</v>
      </c>
      <c r="C7" s="29">
        <f>'achieved fresh and panel'!C7</f>
        <v>8</v>
      </c>
      <c r="D7" s="29">
        <f>'achieved fresh and panel'!D7</f>
        <v>1</v>
      </c>
      <c r="E7" s="29">
        <f>'achieved fresh and panel'!E7</f>
        <v>2</v>
      </c>
      <c r="F7" s="29">
        <f>'achieved fresh and panel'!F7</f>
        <v>0</v>
      </c>
      <c r="G7" s="26"/>
    </row>
    <row r="8" spans="1:7">
      <c r="A8" s="15" t="str">
        <f>'achieved fresh and panel'!A8</f>
        <v>East</v>
      </c>
      <c r="B8" s="16" t="str">
        <f>LEFT('achieved fresh and panel'!B8,FIND(")",'achieved fresh and panel'!B8))</f>
        <v>Small (5-19)</v>
      </c>
      <c r="C8" s="29">
        <f>'achieved fresh and panel'!C8</f>
        <v>7</v>
      </c>
      <c r="D8" s="29">
        <f>'achieved fresh and panel'!D8</f>
        <v>16</v>
      </c>
      <c r="E8" s="29">
        <f>'achieved fresh and panel'!E8</f>
        <v>16</v>
      </c>
      <c r="F8" s="29">
        <f>'achieved fresh and panel'!F8</f>
        <v>18</v>
      </c>
      <c r="G8" s="26">
        <f>SUM(C8:F10)</f>
        <v>119</v>
      </c>
    </row>
    <row r="9" spans="1:7">
      <c r="A9" s="15" t="str">
        <f>'achieved fresh and panel'!A9</f>
        <v>East</v>
      </c>
      <c r="B9" s="16" t="str">
        <f>LEFT('achieved fresh and panel'!B9,FIND(")",'achieved fresh and panel'!B9))</f>
        <v>Medium (20-99)</v>
      </c>
      <c r="C9" s="29">
        <f>'achieved fresh and panel'!C9</f>
        <v>32</v>
      </c>
      <c r="D9" s="29">
        <f>'achieved fresh and panel'!D9</f>
        <v>4</v>
      </c>
      <c r="E9" s="29">
        <f>'achieved fresh and panel'!E9</f>
        <v>3</v>
      </c>
      <c r="F9" s="29">
        <f>'achieved fresh and panel'!F9</f>
        <v>8</v>
      </c>
      <c r="G9" s="26"/>
    </row>
    <row r="10" spans="1:7">
      <c r="A10" s="15" t="str">
        <f>'achieved fresh and panel'!A10</f>
        <v>East</v>
      </c>
      <c r="B10" s="16" t="str">
        <f>LEFT('achieved fresh and panel'!B10,FIND(")",'achieved fresh and panel'!B10))</f>
        <v>Large (100 or more)</v>
      </c>
      <c r="C10" s="29">
        <f>'achieved fresh and panel'!C10</f>
        <v>12</v>
      </c>
      <c r="D10" s="29">
        <f>'achieved fresh and panel'!D10</f>
        <v>3</v>
      </c>
      <c r="E10" s="29">
        <f>'achieved fresh and panel'!E10</f>
        <v>0</v>
      </c>
      <c r="F10" s="29">
        <f>'achieved fresh and panel'!F10</f>
        <v>0</v>
      </c>
    </row>
    <row r="11" spans="1:7" s="28" customFormat="1" ht="15.75" thickBot="1">
      <c r="A11" s="27"/>
      <c r="B11" s="27"/>
      <c r="C11" s="27">
        <f>SUM(C2:C10)</f>
        <v>212</v>
      </c>
      <c r="D11" s="27">
        <f>SUM(D2:D10)</f>
        <v>118</v>
      </c>
      <c r="E11" s="27">
        <f>SUM(E2:E10)</f>
        <v>118</v>
      </c>
      <c r="F11" s="27">
        <f>SUM(F2:F10)</f>
        <v>134</v>
      </c>
      <c r="G11" s="27">
        <f>SUM(G2:G9)</f>
        <v>582</v>
      </c>
    </row>
    <row r="12" spans="1:7" ht="15.75" thickTop="1"/>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2"/>
  <sheetViews>
    <sheetView zoomScaleNormal="100" workbookViewId="0">
      <selection activeCell="E3" sqref="E3"/>
    </sheetView>
  </sheetViews>
  <sheetFormatPr defaultColWidth="9.140625" defaultRowHeight="15"/>
  <cols>
    <col min="1" max="1" width="15" style="14" customWidth="1"/>
    <col min="2" max="2" width="14" style="14" bestFit="1" customWidth="1"/>
    <col min="3" max="4" width="10.140625" style="14" customWidth="1"/>
    <col min="5" max="5" width="10.140625" style="17" customWidth="1"/>
    <col min="6" max="6" width="11.85546875" style="14" customWidth="1"/>
    <col min="7" max="7" width="14.5703125" style="28" bestFit="1" customWidth="1"/>
    <col min="8" max="16384" width="9.140625" style="14"/>
  </cols>
  <sheetData>
    <row r="1" spans="1:7" ht="27" thickBot="1">
      <c r="A1" s="12"/>
      <c r="B1" s="12"/>
      <c r="C1" s="13" t="str">
        <f>RIGHT(SUBSTITUTE('achieved panel'!C1,"_"," "),LEN(SUBSTITUTE('achieved panel'!C1,"_"," "))-1)</f>
        <v>Manufacturing</v>
      </c>
      <c r="D1" s="13" t="str">
        <f>RIGHT(SUBSTITUTE('achieved panel'!D1,"_"," "),LEN(SUBSTITUTE('achieved panel'!D1,"_"," "))-1)</f>
        <v>Retail</v>
      </c>
      <c r="E1" s="13" t="str">
        <f>RIGHT(SUBSTITUTE('achieved panel'!E1,"_"," "),LEN(SUBSTITUTE('achieved panel'!E1,"_"," "))-1)</f>
        <v>Hotels</v>
      </c>
      <c r="F1" s="13" t="str">
        <f>RIGHT(SUBSTITUTE('achieved panel'!F1,"_"," "),LEN(SUBSTITUTE('achieved panel'!F1,"_"," "))-1)</f>
        <v>Other services</v>
      </c>
      <c r="G1" s="25" t="str">
        <f>RIGHT(SUBSTITUTE('achieved panel'!G1,"_"," "),LEN(SUBSTITUTE('achieved panel'!G1,"_"," "))-1)</f>
        <v>Grand Total</v>
      </c>
    </row>
    <row r="2" spans="1:7">
      <c r="A2" s="15" t="str">
        <f>'achieved panel'!A2</f>
        <v>Central</v>
      </c>
      <c r="B2" s="16" t="str">
        <f>LEFT('achieved panel'!B2,FIND(")",'achieved panel'!B2))</f>
        <v>Small (5-19)</v>
      </c>
      <c r="C2" s="29">
        <f>'achieved panel'!C2</f>
        <v>7</v>
      </c>
      <c r="D2" s="29">
        <f>'achieved panel'!D2</f>
        <v>23</v>
      </c>
      <c r="E2" s="29">
        <f>'achieved panel'!E2</f>
        <v>3</v>
      </c>
      <c r="F2" s="29">
        <f>'achieved panel'!F2</f>
        <v>16</v>
      </c>
      <c r="G2" s="26">
        <f>SUM(C2:F4)</f>
        <v>121</v>
      </c>
    </row>
    <row r="3" spans="1:7">
      <c r="A3" s="15" t="str">
        <f>'achieved panel'!A3</f>
        <v>Central</v>
      </c>
      <c r="B3" s="16" t="str">
        <f>LEFT('achieved panel'!B3,FIND(")",'achieved panel'!B3))</f>
        <v>Medium (20-99)</v>
      </c>
      <c r="C3" s="29">
        <f>'achieved panel'!C3</f>
        <v>25</v>
      </c>
      <c r="D3" s="29">
        <f>'achieved panel'!D3</f>
        <v>7</v>
      </c>
      <c r="E3" s="29">
        <f>'achieved panel'!E3</f>
        <v>1</v>
      </c>
      <c r="F3" s="29">
        <f>'achieved panel'!F3</f>
        <v>9</v>
      </c>
      <c r="G3" s="26"/>
    </row>
    <row r="4" spans="1:7">
      <c r="A4" s="15" t="str">
        <f>'achieved panel'!A4</f>
        <v>Central</v>
      </c>
      <c r="B4" s="16" t="str">
        <f>LEFT('achieved panel'!B4,FIND(")",'achieved panel'!B4))</f>
        <v>Large (100 or more)</v>
      </c>
      <c r="C4" s="29">
        <f>'achieved panel'!C4</f>
        <v>25</v>
      </c>
      <c r="D4" s="29">
        <f>'achieved panel'!D4</f>
        <v>0</v>
      </c>
      <c r="E4" s="29">
        <f>'achieved panel'!E4</f>
        <v>3</v>
      </c>
      <c r="F4" s="29">
        <f>'achieved panel'!F4</f>
        <v>2</v>
      </c>
      <c r="G4" s="26"/>
    </row>
    <row r="5" spans="1:7">
      <c r="A5" s="15" t="str">
        <f>'achieved panel'!A5</f>
        <v>West</v>
      </c>
      <c r="B5" s="16" t="str">
        <f>LEFT('achieved panel'!B5,FIND(")",'achieved panel'!B5))</f>
        <v>Small (5-19)</v>
      </c>
      <c r="C5" s="29">
        <f>'achieved panel'!C5</f>
        <v>4</v>
      </c>
      <c r="D5" s="29">
        <f>'achieved panel'!D5</f>
        <v>10</v>
      </c>
      <c r="E5" s="29">
        <f>'achieved panel'!E5</f>
        <v>7</v>
      </c>
      <c r="F5" s="29">
        <f>'achieved panel'!F5</f>
        <v>4</v>
      </c>
      <c r="G5" s="26">
        <f>SUM(C5:F7)</f>
        <v>56</v>
      </c>
    </row>
    <row r="6" spans="1:7">
      <c r="A6" s="15" t="str">
        <f>'achieved panel'!A6</f>
        <v>West</v>
      </c>
      <c r="B6" s="16" t="str">
        <f>LEFT('achieved panel'!B6,FIND(")",'achieved panel'!B6))</f>
        <v>Medium (20-99)</v>
      </c>
      <c r="C6" s="29">
        <f>'achieved panel'!C6</f>
        <v>25</v>
      </c>
      <c r="D6" s="29">
        <f>'achieved panel'!D6</f>
        <v>1</v>
      </c>
      <c r="E6" s="29">
        <f>'achieved panel'!E6</f>
        <v>1</v>
      </c>
      <c r="F6" s="29">
        <f>'achieved panel'!F6</f>
        <v>0</v>
      </c>
    </row>
    <row r="7" spans="1:7">
      <c r="A7" s="15" t="str">
        <f>'achieved panel'!A7</f>
        <v>West</v>
      </c>
      <c r="B7" s="16" t="str">
        <f>LEFT('achieved panel'!B7,FIND(")",'achieved panel'!B7))</f>
        <v>Large (100 or more)</v>
      </c>
      <c r="C7" s="29">
        <f>'achieved panel'!C7</f>
        <v>4</v>
      </c>
      <c r="D7" s="29">
        <f>'achieved panel'!D7</f>
        <v>0</v>
      </c>
      <c r="E7" s="29">
        <f>'achieved panel'!E7</f>
        <v>0</v>
      </c>
      <c r="F7" s="29">
        <f>'achieved panel'!F7</f>
        <v>0</v>
      </c>
      <c r="G7" s="26"/>
    </row>
    <row r="8" spans="1:7">
      <c r="A8" s="15" t="str">
        <f>'achieved panel'!A8</f>
        <v>East</v>
      </c>
      <c r="B8" s="16" t="str">
        <f>LEFT('achieved panel'!B8,FIND(")",'achieved panel'!B8))</f>
        <v>Small (5-19)</v>
      </c>
      <c r="C8" s="29">
        <f>'achieved panel'!C8</f>
        <v>0</v>
      </c>
      <c r="D8" s="29">
        <f>'achieved panel'!D8</f>
        <v>5</v>
      </c>
      <c r="E8" s="29">
        <f>'achieved panel'!E8</f>
        <v>1</v>
      </c>
      <c r="F8" s="29">
        <f>'achieved panel'!F8</f>
        <v>5</v>
      </c>
      <c r="G8" s="26">
        <f>SUM(C8:F10)</f>
        <v>25</v>
      </c>
    </row>
    <row r="9" spans="1:7">
      <c r="A9" s="15" t="str">
        <f>'achieved panel'!A9</f>
        <v>East</v>
      </c>
      <c r="B9" s="16" t="str">
        <f>LEFT('achieved panel'!B9,FIND(")",'achieved panel'!B9))</f>
        <v>Medium (20-99)</v>
      </c>
      <c r="C9" s="29">
        <f>'achieved panel'!C9</f>
        <v>7</v>
      </c>
      <c r="D9" s="29">
        <f>'achieved panel'!D9</f>
        <v>1</v>
      </c>
      <c r="E9" s="29">
        <f>'achieved panel'!E9</f>
        <v>0</v>
      </c>
      <c r="F9" s="29">
        <f>'achieved panel'!F9</f>
        <v>3</v>
      </c>
      <c r="G9" s="26"/>
    </row>
    <row r="10" spans="1:7">
      <c r="A10" s="15" t="str">
        <f>'achieved panel'!A10</f>
        <v>East</v>
      </c>
      <c r="B10" s="16" t="str">
        <f>LEFT('achieved panel'!B10,FIND(")",'achieved panel'!B10))</f>
        <v>Large (100 or more)</v>
      </c>
      <c r="C10" s="29">
        <f>'achieved panel'!C10</f>
        <v>2</v>
      </c>
      <c r="D10" s="29">
        <f>'achieved panel'!D10</f>
        <v>1</v>
      </c>
      <c r="E10" s="29">
        <f>'achieved panel'!E10</f>
        <v>0</v>
      </c>
      <c r="F10" s="29">
        <f>'achieved panel'!F10</f>
        <v>0</v>
      </c>
    </row>
    <row r="11" spans="1:7" s="28" customFormat="1" ht="15.75" thickBot="1">
      <c r="A11" s="27"/>
      <c r="B11" s="27"/>
      <c r="C11" s="27">
        <f>SUM(C2:C10)</f>
        <v>99</v>
      </c>
      <c r="D11" s="27">
        <f>SUM(D2:D10)</f>
        <v>48</v>
      </c>
      <c r="E11" s="27">
        <f>SUM(E2:E10)</f>
        <v>16</v>
      </c>
      <c r="F11" s="27">
        <f>SUM(F2:F10)</f>
        <v>39</v>
      </c>
      <c r="G11" s="27">
        <f>SUM(G2:G9)</f>
        <v>202</v>
      </c>
    </row>
    <row r="12" spans="1:7" ht="15.75" thickTop="1"/>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12"/>
  <sheetViews>
    <sheetView topLeftCell="B1" workbookViewId="0">
      <selection activeCell="F9" sqref="F9"/>
    </sheetView>
  </sheetViews>
  <sheetFormatPr defaultRowHeight="15"/>
  <cols>
    <col min="1" max="1" width="18.42578125" bestFit="1" customWidth="1"/>
    <col min="2" max="2" width="15.7109375" bestFit="1" customWidth="1"/>
    <col min="3" max="3" width="13.28515625" customWidth="1"/>
    <col min="4" max="4" width="13" customWidth="1"/>
    <col min="5" max="5" width="9.140625" style="8"/>
    <col min="6" max="6" width="17.7109375" customWidth="1"/>
  </cols>
  <sheetData>
    <row r="1" spans="1:7" ht="27" thickBot="1">
      <c r="A1" s="3"/>
      <c r="B1" s="3"/>
      <c r="C1" s="1" t="str">
        <f>RIGHT(SUBSTITUTE(universe_weak!C1,"_"," "),LEN(SUBSTITUTE(universe_weak!C1,"_"," "))-1)</f>
        <v>Manufacturing</v>
      </c>
      <c r="D1" s="1" t="str">
        <f>RIGHT(SUBSTITUTE(universe_weak!D1,"_"," "),LEN(SUBSTITUTE(universe_weak!D1,"_"," "))-1)</f>
        <v>Retail</v>
      </c>
      <c r="E1" s="1" t="str">
        <f>RIGHT(SUBSTITUTE(universe_weak!E1,"_"," "),LEN(SUBSTITUTE(universe_weak!E1,"_"," "))-1)</f>
        <v>Hotels</v>
      </c>
      <c r="F1" s="1" t="str">
        <f>RIGHT(SUBSTITUTE(universe_weak!F1,"_"," "),LEN(SUBSTITUTE(universe_weak!F1,"_"," "))-1)</f>
        <v>Other services</v>
      </c>
      <c r="G1" s="1" t="str">
        <f>RIGHT(SUBSTITUTE(universe_weak!G1,"_"," "),LEN(SUBSTITUTE(universe_weak!G1,"_"," "))-1)</f>
        <v>Grand Total</v>
      </c>
    </row>
    <row r="2" spans="1:7">
      <c r="A2" s="4" t="str">
        <f>universe_weak!A2</f>
        <v>Central</v>
      </c>
      <c r="B2" s="2" t="str">
        <f>LEFT(universe_weak!B2,FIND(")",universe_weak!B2))</f>
        <v>Small (5-19)</v>
      </c>
      <c r="C2" s="6">
        <f>ROUND(universe_weak!C2,0)</f>
        <v>3498</v>
      </c>
      <c r="D2" s="6">
        <f>ROUND(universe_weak!D2,0)</f>
        <v>4983</v>
      </c>
      <c r="E2" s="6">
        <f>ROUND(universe_weak!E2,0)</f>
        <v>823</v>
      </c>
      <c r="F2" s="6">
        <f>ROUND(universe_weak!F2,0)</f>
        <v>7361</v>
      </c>
      <c r="G2" s="9">
        <f>SUM(C2:F4)</f>
        <v>20082</v>
      </c>
    </row>
    <row r="3" spans="1:7">
      <c r="A3" s="4" t="str">
        <f>universe_weak!A3</f>
        <v>Central</v>
      </c>
      <c r="B3" s="2" t="str">
        <f>LEFT(universe_weak!B3,FIND(")",universe_weak!B3))</f>
        <v>Medium (20-99)</v>
      </c>
      <c r="C3" s="6">
        <f>ROUND(universe_weak!C3,0)</f>
        <v>1268</v>
      </c>
      <c r="D3" s="6">
        <f>ROUND(universe_weak!D3,0)</f>
        <v>427</v>
      </c>
      <c r="E3" s="6">
        <f>ROUND(universe_weak!E3,0)</f>
        <v>147</v>
      </c>
      <c r="F3" s="6">
        <f>ROUND(universe_weak!F3,0)</f>
        <v>908</v>
      </c>
      <c r="G3" s="9"/>
    </row>
    <row r="4" spans="1:7">
      <c r="A4" s="4" t="str">
        <f>universe_weak!A4</f>
        <v>Central</v>
      </c>
      <c r="B4" s="2" t="str">
        <f>LEFT(universe_weak!B4,FIND(")",universe_weak!B4))</f>
        <v>Large (100 or more)</v>
      </c>
      <c r="C4" s="6">
        <f>ROUND(universe_weak!C4,0)</f>
        <v>511</v>
      </c>
      <c r="D4" s="6">
        <f>ROUND(universe_weak!D4,0)</f>
        <v>82</v>
      </c>
      <c r="E4" s="6">
        <f>ROUND(universe_weak!E4,0)</f>
        <v>12</v>
      </c>
      <c r="F4" s="6">
        <f>ROUND(universe_weak!F4,0)</f>
        <v>62</v>
      </c>
      <c r="G4" s="9"/>
    </row>
    <row r="5" spans="1:7">
      <c r="A5" s="4" t="str">
        <f>universe_weak!A5</f>
        <v>West</v>
      </c>
      <c r="B5" s="2" t="str">
        <f>LEFT(universe_weak!B5,FIND(")",universe_weak!B5))</f>
        <v>Small (5-19)</v>
      </c>
      <c r="C5" s="6">
        <f>ROUND(universe_weak!C5,0)</f>
        <v>3957</v>
      </c>
      <c r="D5" s="6">
        <f>ROUND(universe_weak!D5,0)</f>
        <v>4677</v>
      </c>
      <c r="E5" s="6">
        <f>ROUND(universe_weak!E5,0)</f>
        <v>1891</v>
      </c>
      <c r="F5" s="6">
        <f>ROUND(universe_weak!F5,0)</f>
        <v>6022</v>
      </c>
      <c r="G5" s="9">
        <f>SUM(C5:F7)</f>
        <v>19112</v>
      </c>
    </row>
    <row r="6" spans="1:7">
      <c r="A6" s="4" t="str">
        <f>universe_weak!A6</f>
        <v>West</v>
      </c>
      <c r="B6" s="2" t="str">
        <f>LEFT(universe_weak!B6,FIND(")",universe_weak!B6))</f>
        <v>Medium (20-99)</v>
      </c>
      <c r="C6" s="6">
        <f>ROUND(universe_weak!C6,0)</f>
        <v>925</v>
      </c>
      <c r="D6" s="6">
        <f>ROUND(universe_weak!D6,0)</f>
        <v>303</v>
      </c>
      <c r="E6" s="6">
        <f>ROUND(universe_weak!E6,0)</f>
        <v>285</v>
      </c>
      <c r="F6" s="6">
        <f>ROUND(universe_weak!F6,0)</f>
        <v>828</v>
      </c>
    </row>
    <row r="7" spans="1:7">
      <c r="A7" s="4" t="str">
        <f>universe_weak!A7</f>
        <v>West</v>
      </c>
      <c r="B7" s="2" t="str">
        <f>LEFT(universe_weak!B7,FIND(")",universe_weak!B7))</f>
        <v>Large (100 or more)</v>
      </c>
      <c r="C7" s="6">
        <f>ROUND(universe_weak!C7,0)</f>
        <v>152</v>
      </c>
      <c r="D7" s="6">
        <f>ROUND(universe_weak!D7,0)</f>
        <v>59</v>
      </c>
      <c r="E7" s="6">
        <f>ROUND(universe_weak!E7,0)</f>
        <v>13</v>
      </c>
      <c r="F7" s="6">
        <f>ROUND(universe_weak!F7,0)</f>
        <v>0</v>
      </c>
      <c r="G7" s="9"/>
    </row>
    <row r="8" spans="1:7">
      <c r="A8" s="4" t="str">
        <f>universe_weak!A8</f>
        <v>East</v>
      </c>
      <c r="B8" s="2" t="str">
        <f>LEFT(universe_weak!B8,FIND(")",universe_weak!B8))</f>
        <v>Small (5-19)</v>
      </c>
      <c r="C8" s="6">
        <f>ROUND(universe_weak!C8,0)</f>
        <v>1918</v>
      </c>
      <c r="D8" s="6">
        <f>ROUND(universe_weak!D8,0)</f>
        <v>2346</v>
      </c>
      <c r="E8" s="6">
        <f>ROUND(universe_weak!E8,0)</f>
        <v>597</v>
      </c>
      <c r="F8" s="6">
        <f>ROUND(universe_weak!F8,0)</f>
        <v>3632</v>
      </c>
      <c r="G8" s="9">
        <f>SUM(C8:F10)</f>
        <v>9912</v>
      </c>
    </row>
    <row r="9" spans="1:7">
      <c r="A9" s="4" t="str">
        <f>universe_weak!A9</f>
        <v>East</v>
      </c>
      <c r="B9" s="2" t="str">
        <f>LEFT(universe_weak!B9,FIND(")",universe_weak!B9))</f>
        <v>Medium (20-99)</v>
      </c>
      <c r="C9" s="6">
        <f>ROUND(universe_weak!C9,0)</f>
        <v>668</v>
      </c>
      <c r="D9" s="6">
        <f>ROUND(universe_weak!D9,0)</f>
        <v>85</v>
      </c>
      <c r="E9" s="6">
        <f>ROUND(universe_weak!E9,0)</f>
        <v>96</v>
      </c>
      <c r="F9" s="6">
        <f>ROUND(universe_weak!F9,0)</f>
        <v>251</v>
      </c>
      <c r="G9" s="9"/>
    </row>
    <row r="10" spans="1:7">
      <c r="A10" s="4" t="str">
        <f>universe_weak!A10</f>
        <v>East</v>
      </c>
      <c r="B10" s="2" t="str">
        <f>LEFT(universe_weak!B10,FIND(")",universe_weak!B10))</f>
        <v>Large (100 or more)</v>
      </c>
      <c r="C10" s="6">
        <f>ROUND(universe_weak!C10,0)</f>
        <v>281</v>
      </c>
      <c r="D10" s="6">
        <f>ROUND(universe_weak!D10,0)</f>
        <v>38</v>
      </c>
      <c r="E10" s="6">
        <f>ROUND(universe_weak!E10,0)</f>
        <v>0</v>
      </c>
      <c r="F10" s="6">
        <f>ROUND(universe_weak!F10,0)</f>
        <v>0</v>
      </c>
    </row>
    <row r="11" spans="1:7" ht="15.75" thickBot="1">
      <c r="A11" s="5"/>
      <c r="B11" s="5"/>
      <c r="C11" s="7">
        <f>SUM(C2:C10)</f>
        <v>13178</v>
      </c>
      <c r="D11" s="7">
        <f>SUM(D2:D10)</f>
        <v>13000</v>
      </c>
      <c r="E11" s="7">
        <f>SUM(E2:E10)</f>
        <v>3864</v>
      </c>
      <c r="F11" s="7">
        <f>SUM(F2:F10)</f>
        <v>19064</v>
      </c>
      <c r="G11" s="7">
        <f>SUM(G2:G9)</f>
        <v>49106</v>
      </c>
    </row>
    <row r="12" spans="1:7" ht="15.75" thickTop="1"/>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12"/>
  <sheetViews>
    <sheetView topLeftCell="B1" workbookViewId="0">
      <selection activeCell="G2" sqref="G2"/>
    </sheetView>
  </sheetViews>
  <sheetFormatPr defaultRowHeight="15"/>
  <cols>
    <col min="1" max="1" width="18.42578125" bestFit="1" customWidth="1"/>
    <col min="2" max="2" width="15.7109375" bestFit="1" customWidth="1"/>
    <col min="3" max="3" width="13.28515625" customWidth="1"/>
    <col min="4" max="4" width="13" customWidth="1"/>
    <col min="5" max="5" width="9.140625" style="8"/>
    <col min="6" max="6" width="17.7109375" customWidth="1"/>
  </cols>
  <sheetData>
    <row r="1" spans="1:7" ht="27" thickBot="1">
      <c r="A1" s="3"/>
      <c r="B1" s="3"/>
      <c r="C1" s="1" t="str">
        <f>RIGHT(SUBSTITUTE(universe_median!C1,"_"," "),LEN(SUBSTITUTE(universe_median!C1,"_"," "))-1)</f>
        <v>Manufacturing</v>
      </c>
      <c r="D1" s="1" t="str">
        <f>RIGHT(SUBSTITUTE(universe_median!D1,"_"," "),LEN(SUBSTITUTE(universe_median!D1,"_"," "))-1)</f>
        <v>Retail</v>
      </c>
      <c r="E1" s="1" t="str">
        <f>RIGHT(SUBSTITUTE(universe_median!E1,"_"," "),LEN(SUBSTITUTE(universe_median!E1,"_"," "))-1)</f>
        <v>Hotels</v>
      </c>
      <c r="F1" s="1" t="str">
        <f>RIGHT(SUBSTITUTE(universe_median!F1,"_"," "),LEN(SUBSTITUTE(universe_median!F1,"_"," "))-1)</f>
        <v>Other services</v>
      </c>
      <c r="G1" s="1" t="str">
        <f>RIGHT(SUBSTITUTE(universe_median!G1,"_"," "),LEN(SUBSTITUTE(universe_median!G1,"_"," "))-1)</f>
        <v>Grand Total</v>
      </c>
    </row>
    <row r="2" spans="1:7">
      <c r="A2" s="4" t="str">
        <f>universe_median!A2</f>
        <v>Central</v>
      </c>
      <c r="B2" s="2" t="str">
        <f>LEFT(universe_median!B2,FIND(")",universe_median!B2))</f>
        <v>Small (5-19)</v>
      </c>
      <c r="C2" s="6">
        <f>ROUND(universe_median!C2,0)</f>
        <v>3498</v>
      </c>
      <c r="D2" s="6">
        <f>ROUND(universe_median!D2,0)</f>
        <v>4983</v>
      </c>
      <c r="E2" s="6">
        <f>ROUND(universe_median!E2,0)</f>
        <v>823</v>
      </c>
      <c r="F2" s="6">
        <f>ROUND(universe_median!F2,0)</f>
        <v>7361</v>
      </c>
      <c r="G2" s="9">
        <f>SUM(C2:F4)</f>
        <v>20082</v>
      </c>
    </row>
    <row r="3" spans="1:7">
      <c r="A3" s="4" t="str">
        <f>universe_median!A3</f>
        <v>Central</v>
      </c>
      <c r="B3" s="2" t="str">
        <f>LEFT(universe_median!B3,FIND(")",universe_median!B3))</f>
        <v>Medium (20-99)</v>
      </c>
      <c r="C3" s="6">
        <f>ROUND(universe_median!C3,0)</f>
        <v>1268</v>
      </c>
      <c r="D3" s="6">
        <f>ROUND(universe_median!D3,0)</f>
        <v>427</v>
      </c>
      <c r="E3" s="6">
        <f>ROUND(universe_median!E3,0)</f>
        <v>147</v>
      </c>
      <c r="F3" s="6">
        <f>ROUND(universe_median!F3,0)</f>
        <v>908</v>
      </c>
      <c r="G3" s="9"/>
    </row>
    <row r="4" spans="1:7">
      <c r="A4" s="4" t="str">
        <f>universe_median!A4</f>
        <v>Central</v>
      </c>
      <c r="B4" s="2" t="str">
        <f>LEFT(universe_median!B4,FIND(")",universe_median!B4))</f>
        <v>Large (100 or more)</v>
      </c>
      <c r="C4" s="6">
        <f>ROUND(universe_median!C4,0)</f>
        <v>511</v>
      </c>
      <c r="D4" s="6">
        <f>ROUND(universe_median!D4,0)</f>
        <v>82</v>
      </c>
      <c r="E4" s="6">
        <f>ROUND(universe_median!E4,0)</f>
        <v>12</v>
      </c>
      <c r="F4" s="6">
        <f>ROUND(universe_median!F4,0)</f>
        <v>62</v>
      </c>
      <c r="G4" s="9"/>
    </row>
    <row r="5" spans="1:7">
      <c r="A5" s="4" t="str">
        <f>universe_median!A5</f>
        <v>West</v>
      </c>
      <c r="B5" s="2" t="str">
        <f>LEFT(universe_median!B5,FIND(")",universe_median!B5))</f>
        <v>Small (5-19)</v>
      </c>
      <c r="C5" s="6">
        <f>ROUND(universe_median!C5,0)</f>
        <v>3957</v>
      </c>
      <c r="D5" s="6">
        <f>ROUND(universe_median!D5,0)</f>
        <v>4677</v>
      </c>
      <c r="E5" s="6">
        <f>ROUND(universe_median!E5,0)</f>
        <v>1890</v>
      </c>
      <c r="F5" s="6">
        <f>ROUND(universe_median!F5,0)</f>
        <v>6022</v>
      </c>
      <c r="G5" s="9">
        <f>SUM(C5:F7)</f>
        <v>19111</v>
      </c>
    </row>
    <row r="6" spans="1:7">
      <c r="A6" s="4" t="str">
        <f>universe_median!A6</f>
        <v>West</v>
      </c>
      <c r="B6" s="2" t="str">
        <f>LEFT(universe_median!B6,FIND(")",universe_median!B6))</f>
        <v>Medium (20-99)</v>
      </c>
      <c r="C6" s="6">
        <f>ROUND(universe_median!C6,0)</f>
        <v>925</v>
      </c>
      <c r="D6" s="6">
        <f>ROUND(universe_median!D6,0)</f>
        <v>303</v>
      </c>
      <c r="E6" s="6">
        <f>ROUND(universe_median!E6,0)</f>
        <v>285</v>
      </c>
      <c r="F6" s="6">
        <f>ROUND(universe_median!F6,0)</f>
        <v>828</v>
      </c>
    </row>
    <row r="7" spans="1:7">
      <c r="A7" s="4" t="str">
        <f>universe_median!A7</f>
        <v>West</v>
      </c>
      <c r="B7" s="2" t="str">
        <f>LEFT(universe_median!B7,FIND(")",universe_median!B7))</f>
        <v>Large (100 or more)</v>
      </c>
      <c r="C7" s="6">
        <f>ROUND(universe_median!C7,0)</f>
        <v>152</v>
      </c>
      <c r="D7" s="6">
        <f>ROUND(universe_median!D7,0)</f>
        <v>59</v>
      </c>
      <c r="E7" s="6">
        <f>ROUND(universe_median!E7,0)</f>
        <v>13</v>
      </c>
      <c r="F7" s="6">
        <f>ROUND(universe_median!F7,0)</f>
        <v>0</v>
      </c>
      <c r="G7" s="9"/>
    </row>
    <row r="8" spans="1:7">
      <c r="A8" s="4" t="str">
        <f>universe_median!A8</f>
        <v>East</v>
      </c>
      <c r="B8" s="2" t="str">
        <f>LEFT(universe_median!B8,FIND(")",universe_median!B8))</f>
        <v>Small (5-19)</v>
      </c>
      <c r="C8" s="6">
        <f>ROUND(universe_median!C8,0)</f>
        <v>1918</v>
      </c>
      <c r="D8" s="6">
        <f>ROUND(universe_median!D8,0)</f>
        <v>2346</v>
      </c>
      <c r="E8" s="6">
        <f>ROUND(universe_median!E8,0)</f>
        <v>597</v>
      </c>
      <c r="F8" s="6">
        <f>ROUND(universe_median!F8,0)</f>
        <v>3632</v>
      </c>
      <c r="G8" s="9">
        <f>SUM(C8:F10)</f>
        <v>9912</v>
      </c>
    </row>
    <row r="9" spans="1:7">
      <c r="A9" s="4" t="str">
        <f>universe_median!A9</f>
        <v>East</v>
      </c>
      <c r="B9" s="2" t="str">
        <f>LEFT(universe_median!B9,FIND(")",universe_median!B9))</f>
        <v>Medium (20-99)</v>
      </c>
      <c r="C9" s="6">
        <f>ROUND(universe_median!C9,0)</f>
        <v>668</v>
      </c>
      <c r="D9" s="6">
        <f>ROUND(universe_median!D9,0)</f>
        <v>85</v>
      </c>
      <c r="E9" s="6">
        <f>ROUND(universe_median!E9,0)</f>
        <v>96</v>
      </c>
      <c r="F9" s="6">
        <f>ROUND(universe_median!F9,0)</f>
        <v>251</v>
      </c>
      <c r="G9" s="9"/>
    </row>
    <row r="10" spans="1:7">
      <c r="A10" s="4" t="str">
        <f>universe_median!A10</f>
        <v>East</v>
      </c>
      <c r="B10" s="2" t="str">
        <f>LEFT(universe_median!B10,FIND(")",universe_median!B10))</f>
        <v>Large (100 or more)</v>
      </c>
      <c r="C10" s="6">
        <f>ROUND(universe_median!C10,0)</f>
        <v>281</v>
      </c>
      <c r="D10" s="6">
        <f>ROUND(universe_median!D10,0)</f>
        <v>38</v>
      </c>
      <c r="E10" s="6">
        <f>ROUND(universe_median!E10,0)</f>
        <v>0</v>
      </c>
      <c r="F10" s="6">
        <f>ROUND(universe_median!F10,0)</f>
        <v>0</v>
      </c>
      <c r="G10" s="9"/>
    </row>
    <row r="11" spans="1:7" ht="15.75" thickBot="1">
      <c r="A11" s="5"/>
      <c r="B11" s="5"/>
      <c r="C11" s="7">
        <f>SUM(C2:C10)</f>
        <v>13178</v>
      </c>
      <c r="D11" s="7">
        <f>SUM(D2:D10)</f>
        <v>13000</v>
      </c>
      <c r="E11" s="7">
        <f>SUM(E2:E10)</f>
        <v>3863</v>
      </c>
      <c r="F11" s="7">
        <f>SUM(F2:F10)</f>
        <v>19064</v>
      </c>
      <c r="G11" s="7">
        <f>SUM(G2:G10)</f>
        <v>49105</v>
      </c>
    </row>
    <row r="12" spans="1:7" ht="15.75" thickTop="1"/>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12"/>
  <sheetViews>
    <sheetView topLeftCell="B1" workbookViewId="0">
      <selection activeCell="G2" sqref="G2"/>
    </sheetView>
  </sheetViews>
  <sheetFormatPr defaultRowHeight="15"/>
  <cols>
    <col min="1" max="1" width="18.42578125" bestFit="1" customWidth="1"/>
    <col min="2" max="2" width="15.7109375" bestFit="1" customWidth="1"/>
    <col min="3" max="3" width="13.28515625" customWidth="1"/>
    <col min="4" max="4" width="13" customWidth="1"/>
    <col min="5" max="5" width="9.140625" style="8"/>
    <col min="6" max="6" width="17.7109375" customWidth="1"/>
  </cols>
  <sheetData>
    <row r="1" spans="1:7" ht="27" thickBot="1">
      <c r="A1" s="3"/>
      <c r="B1" s="3"/>
      <c r="C1" s="1" t="str">
        <f>RIGHT(SUBSTITUTE(universe_strict!C1,"_"," "),LEN(SUBSTITUTE(universe_strict!C1,"_"," "))-1)</f>
        <v>Manufacturing</v>
      </c>
      <c r="D1" s="1" t="str">
        <f>RIGHT(SUBSTITUTE(universe_strict!D1,"_"," "),LEN(SUBSTITUTE(universe_strict!D1,"_"," "))-1)</f>
        <v>Retail</v>
      </c>
      <c r="E1" s="1" t="str">
        <f>RIGHT(SUBSTITUTE(universe_strict!E1,"_"," "),LEN(SUBSTITUTE(universe_strict!E1,"_"," "))-1)</f>
        <v>Hotels</v>
      </c>
      <c r="F1" s="1" t="str">
        <f>RIGHT(SUBSTITUTE(universe_strict!F1,"_"," "),LEN(SUBSTITUTE(universe_strict!F1,"_"," "))-1)</f>
        <v>Other services</v>
      </c>
      <c r="G1" s="1" t="str">
        <f>RIGHT(SUBSTITUTE(universe_strict!G1,"_"," "),LEN(SUBSTITUTE(universe_strict!G1,"_"," "))-1)</f>
        <v>Grand Total</v>
      </c>
    </row>
    <row r="2" spans="1:7">
      <c r="A2" s="4" t="str">
        <f>universe_strict!A2</f>
        <v>Central</v>
      </c>
      <c r="B2" s="2" t="str">
        <f>LEFT(universe_strict!B2,FIND(")",universe_strict!B2))</f>
        <v>Small (5-19)</v>
      </c>
      <c r="C2" s="6">
        <f>ROUND(universe_strict!C2,0)</f>
        <v>3498</v>
      </c>
      <c r="D2" s="6">
        <f>ROUND(universe_strict!D2,0)</f>
        <v>4983</v>
      </c>
      <c r="E2" s="6">
        <f>ROUND(universe_strict!E2,0)</f>
        <v>823</v>
      </c>
      <c r="F2" s="6">
        <f>ROUND(universe_strict!F2,0)</f>
        <v>7361</v>
      </c>
      <c r="G2" s="9">
        <f>SUM(C2:F4)</f>
        <v>20082</v>
      </c>
    </row>
    <row r="3" spans="1:7">
      <c r="A3" s="4" t="str">
        <f>universe_strict!A3</f>
        <v>Central</v>
      </c>
      <c r="B3" s="2" t="str">
        <f>LEFT(universe_strict!B3,FIND(")",universe_strict!B3))</f>
        <v>Medium (20-99)</v>
      </c>
      <c r="C3" s="6">
        <f>ROUND(universe_strict!C3,0)</f>
        <v>1268</v>
      </c>
      <c r="D3" s="6">
        <f>ROUND(universe_strict!D3,0)</f>
        <v>427</v>
      </c>
      <c r="E3" s="6">
        <f>ROUND(universe_strict!E3,0)</f>
        <v>147</v>
      </c>
      <c r="F3" s="6">
        <f>ROUND(universe_strict!F3,0)</f>
        <v>908</v>
      </c>
      <c r="G3" s="9"/>
    </row>
    <row r="4" spans="1:7">
      <c r="A4" s="4" t="str">
        <f>universe_strict!A4</f>
        <v>Central</v>
      </c>
      <c r="B4" s="2" t="str">
        <f>LEFT(universe_strict!B4,FIND(")",universe_strict!B4))</f>
        <v>Large (100 or more)</v>
      </c>
      <c r="C4" s="6">
        <f>ROUND(universe_strict!C4,0)</f>
        <v>511</v>
      </c>
      <c r="D4" s="6">
        <f>ROUND(universe_strict!D4,0)</f>
        <v>82</v>
      </c>
      <c r="E4" s="6">
        <f>ROUND(universe_strict!E4,0)</f>
        <v>12</v>
      </c>
      <c r="F4" s="6">
        <f>ROUND(universe_strict!F4,0)</f>
        <v>62</v>
      </c>
      <c r="G4" s="9"/>
    </row>
    <row r="5" spans="1:7">
      <c r="A5" s="4" t="str">
        <f>universe_strict!A5</f>
        <v>West</v>
      </c>
      <c r="B5" s="2" t="str">
        <f>LEFT(universe_strict!B5,FIND(")",universe_strict!B5))</f>
        <v>Small (5-19)</v>
      </c>
      <c r="C5" s="6">
        <f>ROUND(universe_strict!C5,0)</f>
        <v>3957</v>
      </c>
      <c r="D5" s="6">
        <f>ROUND(universe_strict!D5,0)</f>
        <v>4677</v>
      </c>
      <c r="E5" s="6">
        <f>ROUND(universe_strict!E5,0)</f>
        <v>1890</v>
      </c>
      <c r="F5" s="6">
        <f>ROUND(universe_strict!F5,0)</f>
        <v>6022</v>
      </c>
      <c r="G5" s="9">
        <f>SUM(C5:F7)</f>
        <v>19111</v>
      </c>
    </row>
    <row r="6" spans="1:7">
      <c r="A6" s="4" t="str">
        <f>universe_strict!A6</f>
        <v>West</v>
      </c>
      <c r="B6" s="2" t="str">
        <f>LEFT(universe_strict!B6,FIND(")",universe_strict!B6))</f>
        <v>Medium (20-99)</v>
      </c>
      <c r="C6" s="6">
        <f>ROUND(universe_strict!C6,0)</f>
        <v>925</v>
      </c>
      <c r="D6" s="6">
        <f>ROUND(universe_strict!D6,0)</f>
        <v>303</v>
      </c>
      <c r="E6" s="6">
        <f>ROUND(universe_strict!E6,0)</f>
        <v>285</v>
      </c>
      <c r="F6" s="6">
        <f>ROUND(universe_strict!F6,0)</f>
        <v>828</v>
      </c>
    </row>
    <row r="7" spans="1:7">
      <c r="A7" s="4" t="str">
        <f>universe_strict!A7</f>
        <v>West</v>
      </c>
      <c r="B7" s="2" t="str">
        <f>LEFT(universe_strict!B7,FIND(")",universe_strict!B7))</f>
        <v>Large (100 or more)</v>
      </c>
      <c r="C7" s="6">
        <f>ROUND(universe_strict!C7,0)</f>
        <v>152</v>
      </c>
      <c r="D7" s="6">
        <f>ROUND(universe_strict!D7,0)</f>
        <v>59</v>
      </c>
      <c r="E7" s="6">
        <f>ROUND(universe_strict!E7,0)</f>
        <v>13</v>
      </c>
      <c r="F7" s="6">
        <f>ROUND(universe_strict!F7,0)</f>
        <v>0</v>
      </c>
      <c r="G7" s="9"/>
    </row>
    <row r="8" spans="1:7">
      <c r="A8" s="4" t="str">
        <f>universe_strict!A8</f>
        <v>East</v>
      </c>
      <c r="B8" s="2" t="str">
        <f>LEFT(universe_strict!B8,FIND(")",universe_strict!B8))</f>
        <v>Small (5-19)</v>
      </c>
      <c r="C8" s="6">
        <f>ROUND(universe_strict!C8,0)</f>
        <v>1918</v>
      </c>
      <c r="D8" s="6">
        <f>ROUND(universe_strict!D8,0)</f>
        <v>2346</v>
      </c>
      <c r="E8" s="6">
        <f>ROUND(universe_strict!E8,0)</f>
        <v>597</v>
      </c>
      <c r="F8" s="6">
        <f>ROUND(universe_strict!F8,0)</f>
        <v>3632</v>
      </c>
      <c r="G8" s="9">
        <f>SUM(C8:F10)</f>
        <v>9912</v>
      </c>
    </row>
    <row r="9" spans="1:7">
      <c r="A9" s="4" t="str">
        <f>universe_strict!A9</f>
        <v>East</v>
      </c>
      <c r="B9" s="2" t="str">
        <f>LEFT(universe_strict!B9,FIND(")",universe_strict!B9))</f>
        <v>Medium (20-99)</v>
      </c>
      <c r="C9" s="6">
        <f>ROUND(universe_strict!C9,0)</f>
        <v>668</v>
      </c>
      <c r="D9" s="6">
        <f>ROUND(universe_strict!D9,0)</f>
        <v>85</v>
      </c>
      <c r="E9" s="6">
        <f>ROUND(universe_strict!E9,0)</f>
        <v>96</v>
      </c>
      <c r="F9" s="6">
        <f>ROUND(universe_strict!F9,0)</f>
        <v>251</v>
      </c>
      <c r="G9" s="9"/>
    </row>
    <row r="10" spans="1:7">
      <c r="A10" s="4" t="str">
        <f>universe_strict!A10</f>
        <v>East</v>
      </c>
      <c r="B10" s="2" t="str">
        <f>LEFT(universe_strict!B10,FIND(")",universe_strict!B10))</f>
        <v>Large (100 or more)</v>
      </c>
      <c r="C10" s="6">
        <f>ROUND(universe_strict!C10,0)</f>
        <v>281</v>
      </c>
      <c r="D10" s="6">
        <f>ROUND(universe_strict!D10,0)</f>
        <v>38</v>
      </c>
      <c r="E10" s="6">
        <f>ROUND(universe_strict!E10,0)</f>
        <v>0</v>
      </c>
      <c r="F10" s="6">
        <f>ROUND(universe_strict!F10,0)</f>
        <v>0</v>
      </c>
      <c r="G10" s="9"/>
    </row>
    <row r="11" spans="1:7" ht="15.75" thickBot="1">
      <c r="A11" s="5"/>
      <c r="B11" s="5"/>
      <c r="C11" s="7">
        <f>SUM(C2:C10)</f>
        <v>13178</v>
      </c>
      <c r="D11" s="7">
        <f>SUM(D2:D10)</f>
        <v>13000</v>
      </c>
      <c r="E11" s="7">
        <f>SUM(E2:E10)</f>
        <v>3863</v>
      </c>
      <c r="F11" s="7">
        <f>SUM(F2:F10)</f>
        <v>19064</v>
      </c>
      <c r="G11" s="7">
        <f>SUM(G2:G10)</f>
        <v>49105</v>
      </c>
    </row>
    <row r="12" spans="1:7" ht="15.75" thickTop="1"/>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G18"/>
  <sheetViews>
    <sheetView topLeftCell="B1" workbookViewId="0">
      <selection activeCell="C15" sqref="C15"/>
    </sheetView>
  </sheetViews>
  <sheetFormatPr defaultColWidth="9.140625" defaultRowHeight="15.75"/>
  <cols>
    <col min="1" max="1" width="6.140625" style="18" customWidth="1"/>
    <col min="2" max="2" width="7.42578125" style="18" bestFit="1" customWidth="1"/>
    <col min="3" max="3" width="35.140625" style="18" customWidth="1"/>
    <col min="4" max="4" width="11.7109375" style="18" customWidth="1"/>
    <col min="5" max="5" width="12.140625" style="18" customWidth="1"/>
    <col min="6" max="7" width="11.140625" style="18" customWidth="1"/>
    <col min="8" max="16384" width="9.140625" style="18"/>
  </cols>
  <sheetData>
    <row r="1" spans="2:7" ht="16.5" thickBot="1">
      <c r="B1" s="31"/>
      <c r="C1" s="31"/>
      <c r="D1" s="31"/>
      <c r="E1" s="31"/>
      <c r="F1" s="31"/>
      <c r="G1" s="31"/>
    </row>
    <row r="2" spans="2:7" ht="32.25" thickTop="1">
      <c r="B2" s="32"/>
      <c r="C2" s="32" t="s">
        <v>37</v>
      </c>
      <c r="D2" s="33" t="s">
        <v>32</v>
      </c>
      <c r="E2" s="33" t="s">
        <v>33</v>
      </c>
      <c r="F2" s="33" t="s">
        <v>34</v>
      </c>
      <c r="G2" s="33" t="s">
        <v>35</v>
      </c>
    </row>
    <row r="3" spans="2:7">
      <c r="B3" s="19" t="s">
        <v>13</v>
      </c>
      <c r="C3" s="19" t="s">
        <v>12</v>
      </c>
      <c r="D3" s="21">
        <f>VLOOKUP($C3,'item response'!$C:$G,2,FALSE)</f>
        <v>0.99473685026168823</v>
      </c>
      <c r="E3" s="21">
        <f>VLOOKUP($C3,'item response'!$C:$G,3,FALSE)</f>
        <v>1</v>
      </c>
      <c r="F3" s="21">
        <f>VLOOKUP($C3,'item response'!$C:$G,4,FALSE)</f>
        <v>0.99210524559020996</v>
      </c>
      <c r="G3" s="21">
        <f>VLOOKUP($C3,'item response'!$C:$G,5,FALSE)</f>
        <v>0.96460175514221191</v>
      </c>
    </row>
    <row r="4" spans="2:7">
      <c r="B4" s="19"/>
      <c r="C4" s="19" t="s">
        <v>13</v>
      </c>
      <c r="D4" s="21">
        <f>VLOOKUP($C4,'item response'!$C:$G,2,FALSE)</f>
        <v>1</v>
      </c>
      <c r="E4" s="21">
        <f>VLOOKUP($C4,'item response'!$C:$G,3,FALSE)</f>
        <v>1</v>
      </c>
      <c r="F4" s="21">
        <f>VLOOKUP($C4,'item response'!$C:$G,4,FALSE)</f>
        <v>1</v>
      </c>
      <c r="G4" s="21">
        <f>VLOOKUP($C4,'item response'!$C:$G,5,FALSE)</f>
        <v>0.96938776969909668</v>
      </c>
    </row>
    <row r="5" spans="2:7">
      <c r="B5" s="19" t="s">
        <v>10</v>
      </c>
      <c r="C5" s="19" t="s">
        <v>5</v>
      </c>
      <c r="D5" s="21">
        <f>VLOOKUP($C5,'item response'!$C:$G,2,FALSE)</f>
        <v>1</v>
      </c>
      <c r="E5" s="21">
        <f>VLOOKUP($C5,'item response'!$C:$G,3,FALSE)</f>
        <v>1</v>
      </c>
      <c r="F5" s="21">
        <f>VLOOKUP($C5,'item response'!$C:$G,4,FALSE)</f>
        <v>1</v>
      </c>
      <c r="G5" s="21">
        <f>VLOOKUP($C5,'item response'!$C:$G,5,FALSE)</f>
        <v>1</v>
      </c>
    </row>
    <row r="6" spans="2:7">
      <c r="B6" s="19"/>
      <c r="C6" s="19" t="s">
        <v>6</v>
      </c>
      <c r="D6" s="21">
        <f>VLOOKUP($C6,'item response'!$C:$G,2,FALSE)</f>
        <v>1</v>
      </c>
      <c r="E6" s="21">
        <f>VLOOKUP($C6,'item response'!$C:$G,3,FALSE)</f>
        <v>1</v>
      </c>
      <c r="F6" s="21">
        <f>VLOOKUP($C6,'item response'!$C:$G,4,FALSE)</f>
        <v>0.99470901489257813</v>
      </c>
      <c r="G6" s="21">
        <f>VLOOKUP($C6,'item response'!$C:$G,5,FALSE)</f>
        <v>1</v>
      </c>
    </row>
    <row r="7" spans="2:7">
      <c r="B7" s="19"/>
      <c r="C7" s="19" t="s">
        <v>36</v>
      </c>
      <c r="D7" s="21">
        <f>VLOOKUP($C7,'item response'!$C:$G,2,FALSE)</f>
        <v>0.97826087474822998</v>
      </c>
      <c r="E7" s="21">
        <f>VLOOKUP($C7,'item response'!$C:$G,3,FALSE)</f>
        <v>1</v>
      </c>
      <c r="F7" s="21">
        <f>VLOOKUP($C7,'item response'!$C:$G,4,FALSE)</f>
        <v>0.97826087474822998</v>
      </c>
      <c r="G7" s="21">
        <f>VLOOKUP($C7,'item response'!$C:$G,5,FALSE)</f>
        <v>0.89705884456634521</v>
      </c>
    </row>
    <row r="8" spans="2:7">
      <c r="B8" s="19" t="s">
        <v>8</v>
      </c>
      <c r="C8" s="19" t="s">
        <v>39</v>
      </c>
      <c r="D8" s="21">
        <f>VLOOKUP($C8,'item response'!$C:$G,2,FALSE)</f>
        <v>0.99305558204650879</v>
      </c>
      <c r="E8" s="21">
        <f>VLOOKUP($C8,'item response'!$C:$G,3,FALSE)</f>
        <v>1</v>
      </c>
      <c r="F8" s="21">
        <f>VLOOKUP($C8,'item response'!$C:$G,4,FALSE)</f>
        <v>0.98958331346511841</v>
      </c>
      <c r="G8" s="21">
        <f>VLOOKUP($C8,'item response'!$C:$G,5,FALSE)</f>
        <v>0.93333333730697632</v>
      </c>
    </row>
    <row r="9" spans="2:7">
      <c r="B9" s="19"/>
      <c r="C9" s="19" t="s">
        <v>40</v>
      </c>
      <c r="D9" s="21">
        <f>VLOOKUP($C9,'item response'!$C:$G,2,FALSE)</f>
        <v>1</v>
      </c>
      <c r="E9" s="21">
        <f>VLOOKUP($C9,'item response'!$C:$G,3,FALSE)</f>
        <v>1</v>
      </c>
      <c r="F9" s="21">
        <f>VLOOKUP($C9,'item response'!$C:$G,4,FALSE)</f>
        <v>1</v>
      </c>
      <c r="G9" s="21">
        <f>VLOOKUP($C9,'item response'!$C:$G,5,FALSE)</f>
        <v>1</v>
      </c>
    </row>
    <row r="10" spans="2:7">
      <c r="B10" s="19"/>
      <c r="C10" s="19" t="s">
        <v>41</v>
      </c>
      <c r="D10" s="21">
        <f>VLOOKUP($C10,'item response'!$C:$G,2,FALSE)</f>
        <v>1</v>
      </c>
      <c r="E10" s="21">
        <f>VLOOKUP($C10,'item response'!$C:$G,3,FALSE)</f>
        <v>1</v>
      </c>
      <c r="F10" s="21">
        <f>VLOOKUP($C10,'item response'!$C:$G,4,FALSE)</f>
        <v>1</v>
      </c>
      <c r="G10" s="21">
        <f>VLOOKUP($C10,'item response'!$C:$G,5,FALSE)</f>
        <v>1</v>
      </c>
    </row>
    <row r="11" spans="2:7">
      <c r="B11" s="19" t="s">
        <v>9</v>
      </c>
      <c r="C11" s="19" t="s">
        <v>43</v>
      </c>
      <c r="D11" s="21">
        <f>VLOOKUP($C11,'item response'!$C:$G,2,FALSE)</f>
        <v>0.99534881114959717</v>
      </c>
      <c r="E11" s="21">
        <f>VLOOKUP($C11,'item response'!$C:$G,3,FALSE)</f>
        <v>1</v>
      </c>
      <c r="F11" s="21">
        <f>VLOOKUP($C11,'item response'!$C:$G,4,FALSE)</f>
        <v>0.99534881114959717</v>
      </c>
      <c r="G11" s="21">
        <f>VLOOKUP($C11,'item response'!$C:$G,5,FALSE)</f>
        <v>0.96666663885116577</v>
      </c>
    </row>
    <row r="12" spans="2:7">
      <c r="B12" s="19"/>
      <c r="C12" s="19" t="s">
        <v>11</v>
      </c>
      <c r="D12" s="21">
        <f>VLOOKUP($C12,'item response'!$C:$G,2,FALSE)</f>
        <v>1</v>
      </c>
      <c r="E12" s="21">
        <f>VLOOKUP($C12,'item response'!$C:$G,3,FALSE)</f>
        <v>1</v>
      </c>
      <c r="F12" s="21">
        <f>VLOOKUP($C12,'item response'!$C:$G,4,FALSE)</f>
        <v>1</v>
      </c>
      <c r="G12" s="21">
        <f>VLOOKUP($C12,'item response'!$C:$G,5,FALSE)</f>
        <v>0</v>
      </c>
    </row>
    <row r="13" spans="2:7">
      <c r="B13" s="19"/>
      <c r="C13" s="19" t="s">
        <v>44</v>
      </c>
      <c r="D13" s="21">
        <f>VLOOKUP($C13,'item response'!$C:$G,2,FALSE)</f>
        <v>1</v>
      </c>
      <c r="E13" s="21">
        <f>VLOOKUP($C13,'item response'!$C:$G,3,FALSE)</f>
        <v>1</v>
      </c>
      <c r="F13" s="21">
        <f>VLOOKUP($C13,'item response'!$C:$G,4,FALSE)</f>
        <v>1</v>
      </c>
      <c r="G13" s="21">
        <f>VLOOKUP($C13,'item response'!$C:$G,5,FALSE)</f>
        <v>0</v>
      </c>
    </row>
    <row r="14" spans="2:7">
      <c r="B14" s="19"/>
      <c r="C14" s="19" t="s">
        <v>0</v>
      </c>
      <c r="D14" s="21">
        <f>VLOOKUP($C14,'item response'!$C:$G,2,FALSE)</f>
        <v>0.99401199817657471</v>
      </c>
      <c r="E14" s="21">
        <f>VLOOKUP($C14,'item response'!$C:$G,3,FALSE)</f>
        <v>1</v>
      </c>
      <c r="F14" s="21">
        <f>VLOOKUP($C14,'item response'!$C:$G,4,FALSE)</f>
        <v>0.98802393674850464</v>
      </c>
      <c r="G14" s="21">
        <f>VLOOKUP($C14,'item response'!$C:$G,5,FALSE)</f>
        <v>1</v>
      </c>
    </row>
    <row r="15" spans="2:7" ht="16.5" thickBot="1">
      <c r="B15" s="20" t="s">
        <v>16</v>
      </c>
      <c r="C15" s="20" t="s">
        <v>42</v>
      </c>
      <c r="D15" s="22">
        <f>VLOOKUP($C15,'item response'!$C:$G,2,FALSE)</f>
        <v>0.99656355381011963</v>
      </c>
      <c r="E15" s="22">
        <f>VLOOKUP($C15,'item response'!$C:$G,3,FALSE)</f>
        <v>1</v>
      </c>
      <c r="F15" s="22">
        <f>VLOOKUP($C15,'item response'!$C:$G,4,FALSE)</f>
        <v>0.99484539031982422</v>
      </c>
      <c r="G15" s="22">
        <f>VLOOKUP($C15,'item response'!$C:$G,5,FALSE)</f>
        <v>0.96682465076446533</v>
      </c>
    </row>
    <row r="16" spans="2:7" ht="16.5" customHeight="1" thickTop="1">
      <c r="B16" s="37" t="s">
        <v>38</v>
      </c>
      <c r="C16" s="37"/>
      <c r="D16" s="37"/>
      <c r="E16" s="37"/>
      <c r="F16" s="37"/>
      <c r="G16" s="37"/>
    </row>
    <row r="17" spans="2:7" ht="12.75" customHeight="1">
      <c r="B17" s="38"/>
      <c r="C17" s="38"/>
      <c r="D17" s="38"/>
      <c r="E17" s="38"/>
      <c r="F17" s="38"/>
      <c r="G17" s="38"/>
    </row>
    <row r="18" spans="2:7">
      <c r="B18" s="38"/>
      <c r="C18" s="38"/>
      <c r="D18" s="38"/>
      <c r="E18" s="38"/>
      <c r="F18" s="38"/>
      <c r="G18" s="38"/>
    </row>
  </sheetData>
  <mergeCells count="1">
    <mergeCell ref="B16:G18"/>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10"/>
  <sheetViews>
    <sheetView workbookViewId="0">
      <selection activeCell="B10" sqref="B10"/>
    </sheetView>
  </sheetViews>
  <sheetFormatPr defaultRowHeight="15"/>
  <sheetData>
    <row r="1" spans="1:7">
      <c r="A1" t="s">
        <v>155</v>
      </c>
      <c r="B1" t="s">
        <v>159</v>
      </c>
      <c r="C1" t="s">
        <v>169</v>
      </c>
      <c r="D1" t="s">
        <v>170</v>
      </c>
      <c r="E1" s="10" t="s">
        <v>171</v>
      </c>
      <c r="F1" t="s">
        <v>172</v>
      </c>
      <c r="G1" t="s">
        <v>15</v>
      </c>
    </row>
    <row r="2" spans="1:7">
      <c r="A2" t="s">
        <v>156</v>
      </c>
      <c r="B2" t="s">
        <v>160</v>
      </c>
      <c r="C2" s="11">
        <v>3498</v>
      </c>
      <c r="D2" s="11">
        <v>4983</v>
      </c>
      <c r="E2" s="11">
        <v>823</v>
      </c>
      <c r="F2" s="11">
        <v>7361</v>
      </c>
    </row>
    <row r="3" spans="1:7">
      <c r="A3" t="s">
        <v>156</v>
      </c>
      <c r="B3" t="s">
        <v>161</v>
      </c>
      <c r="C3" s="11">
        <v>1268</v>
      </c>
      <c r="D3" s="11">
        <v>426</v>
      </c>
      <c r="E3" s="11">
        <v>147</v>
      </c>
      <c r="F3" s="11">
        <v>908</v>
      </c>
    </row>
    <row r="4" spans="1:7">
      <c r="A4" t="s">
        <v>156</v>
      </c>
      <c r="B4" t="s">
        <v>162</v>
      </c>
      <c r="C4" s="11">
        <v>511</v>
      </c>
      <c r="D4" s="11">
        <v>82</v>
      </c>
      <c r="E4" s="11">
        <v>10</v>
      </c>
      <c r="F4" s="11">
        <v>62</v>
      </c>
    </row>
    <row r="5" spans="1:7">
      <c r="A5" t="s">
        <v>157</v>
      </c>
      <c r="B5" t="s">
        <v>163</v>
      </c>
      <c r="C5" s="11">
        <v>3957</v>
      </c>
      <c r="D5" s="11">
        <v>4677</v>
      </c>
      <c r="E5" s="11">
        <v>1890</v>
      </c>
      <c r="F5" s="11">
        <v>6022</v>
      </c>
    </row>
    <row r="6" spans="1:7">
      <c r="A6" t="s">
        <v>157</v>
      </c>
      <c r="B6" t="s">
        <v>164</v>
      </c>
      <c r="C6" s="11">
        <v>925</v>
      </c>
      <c r="D6" s="11">
        <v>303</v>
      </c>
      <c r="E6" s="11">
        <v>285</v>
      </c>
      <c r="F6" s="11">
        <v>828</v>
      </c>
    </row>
    <row r="7" spans="1:7">
      <c r="A7" t="s">
        <v>157</v>
      </c>
      <c r="B7" t="s">
        <v>165</v>
      </c>
      <c r="C7" s="11">
        <v>152</v>
      </c>
      <c r="D7" s="11">
        <v>59</v>
      </c>
      <c r="E7" s="11">
        <v>13</v>
      </c>
      <c r="F7" s="11">
        <v>0</v>
      </c>
    </row>
    <row r="8" spans="1:7">
      <c r="A8" t="s">
        <v>158</v>
      </c>
      <c r="B8" t="s">
        <v>166</v>
      </c>
      <c r="C8" s="11">
        <v>1918</v>
      </c>
      <c r="D8" s="11">
        <v>2346</v>
      </c>
      <c r="E8" s="11">
        <v>597</v>
      </c>
      <c r="F8" s="11">
        <v>3632</v>
      </c>
    </row>
    <row r="9" spans="1:7">
      <c r="A9" t="s">
        <v>158</v>
      </c>
      <c r="B9" t="s">
        <v>167</v>
      </c>
      <c r="C9" s="11">
        <v>668</v>
      </c>
      <c r="D9" s="11">
        <v>85</v>
      </c>
      <c r="E9" s="11">
        <v>96</v>
      </c>
      <c r="F9" s="11">
        <v>251</v>
      </c>
    </row>
    <row r="10" spans="1:7">
      <c r="A10" t="s">
        <v>158</v>
      </c>
      <c r="B10" t="s">
        <v>168</v>
      </c>
      <c r="C10" s="11">
        <v>281</v>
      </c>
      <c r="D10" s="11">
        <v>38</v>
      </c>
      <c r="E10" s="11">
        <v>0</v>
      </c>
      <c r="F10" s="11">
        <v>0</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10"/>
  <sheetViews>
    <sheetView topLeftCell="B1" workbookViewId="0">
      <selection activeCell="B10" sqref="B10"/>
    </sheetView>
  </sheetViews>
  <sheetFormatPr defaultRowHeight="15"/>
  <cols>
    <col min="1" max="1" width="20.85546875" customWidth="1"/>
  </cols>
  <sheetData>
    <row r="1" spans="1:7">
      <c r="A1" t="s">
        <v>47</v>
      </c>
      <c r="B1" t="s">
        <v>51</v>
      </c>
      <c r="C1" t="s">
        <v>61</v>
      </c>
      <c r="D1" t="s">
        <v>62</v>
      </c>
      <c r="E1" s="10" t="s">
        <v>63</v>
      </c>
      <c r="F1" t="s">
        <v>64</v>
      </c>
      <c r="G1" t="s">
        <v>15</v>
      </c>
    </row>
    <row r="2" spans="1:7">
      <c r="A2" t="s">
        <v>48</v>
      </c>
      <c r="B2" t="s">
        <v>52</v>
      </c>
      <c r="C2" s="6">
        <v>595</v>
      </c>
      <c r="D2" s="6">
        <v>446</v>
      </c>
      <c r="E2" s="6">
        <v>260</v>
      </c>
      <c r="F2" s="6">
        <v>1286</v>
      </c>
    </row>
    <row r="3" spans="1:7">
      <c r="A3" t="s">
        <v>48</v>
      </c>
      <c r="B3" t="s">
        <v>53</v>
      </c>
      <c r="C3" s="6">
        <v>256</v>
      </c>
      <c r="D3" s="6">
        <v>44</v>
      </c>
      <c r="E3" s="6">
        <v>48</v>
      </c>
      <c r="F3" s="6">
        <v>165</v>
      </c>
    </row>
    <row r="4" spans="1:7">
      <c r="A4" t="s">
        <v>48</v>
      </c>
      <c r="B4" t="s">
        <v>54</v>
      </c>
      <c r="C4" s="6">
        <v>109</v>
      </c>
      <c r="D4" s="6">
        <v>7</v>
      </c>
      <c r="E4" s="6">
        <v>7</v>
      </c>
      <c r="F4" s="6">
        <v>12</v>
      </c>
    </row>
    <row r="5" spans="1:7">
      <c r="A5" t="s">
        <v>49</v>
      </c>
      <c r="B5" t="s">
        <v>55</v>
      </c>
      <c r="C5" s="6">
        <v>330</v>
      </c>
      <c r="D5" s="6">
        <v>319</v>
      </c>
      <c r="E5" s="6">
        <v>276</v>
      </c>
      <c r="F5" s="6">
        <v>514</v>
      </c>
    </row>
    <row r="6" spans="1:7">
      <c r="A6" t="s">
        <v>49</v>
      </c>
      <c r="B6" t="s">
        <v>56</v>
      </c>
      <c r="C6" s="6">
        <v>92</v>
      </c>
      <c r="D6" s="6">
        <v>20</v>
      </c>
      <c r="E6" s="6">
        <v>41</v>
      </c>
      <c r="F6" s="6">
        <v>69</v>
      </c>
    </row>
    <row r="7" spans="1:7">
      <c r="A7" t="s">
        <v>49</v>
      </c>
      <c r="B7" t="s">
        <v>57</v>
      </c>
      <c r="C7" s="6">
        <v>16</v>
      </c>
      <c r="D7" s="6">
        <v>3</v>
      </c>
      <c r="E7" s="6">
        <v>2</v>
      </c>
      <c r="F7" s="6"/>
    </row>
    <row r="8" spans="1:7">
      <c r="A8" t="s">
        <v>50</v>
      </c>
      <c r="B8" t="s">
        <v>58</v>
      </c>
      <c r="C8" s="6">
        <v>207</v>
      </c>
      <c r="D8" s="6">
        <v>200</v>
      </c>
      <c r="E8" s="6">
        <v>46</v>
      </c>
      <c r="F8" s="6">
        <v>217</v>
      </c>
    </row>
    <row r="9" spans="1:7">
      <c r="A9" t="s">
        <v>50</v>
      </c>
      <c r="B9" t="s">
        <v>59</v>
      </c>
      <c r="C9" s="6">
        <v>77</v>
      </c>
      <c r="D9" s="6">
        <v>8</v>
      </c>
      <c r="E9" s="6">
        <v>7</v>
      </c>
      <c r="F9" s="6">
        <v>21</v>
      </c>
    </row>
    <row r="10" spans="1:7">
      <c r="A10" t="s">
        <v>50</v>
      </c>
      <c r="B10" t="s">
        <v>60</v>
      </c>
      <c r="C10" s="6">
        <v>34</v>
      </c>
      <c r="D10" s="6">
        <v>3</v>
      </c>
      <c r="E10" s="6"/>
      <c r="F10" s="6"/>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3D24D-CA92-475F-B900-C02B623B537F}">
  <dimension ref="A1:G10"/>
  <sheetViews>
    <sheetView workbookViewId="0">
      <selection activeCell="E1" sqref="E1"/>
    </sheetView>
  </sheetViews>
  <sheetFormatPr defaultRowHeight="15"/>
  <sheetData>
    <row r="1" spans="1:7">
      <c r="A1" t="s">
        <v>173</v>
      </c>
      <c r="B1" t="s">
        <v>177</v>
      </c>
      <c r="C1" t="s">
        <v>187</v>
      </c>
      <c r="D1" t="s">
        <v>188</v>
      </c>
      <c r="E1" s="10" t="s">
        <v>189</v>
      </c>
      <c r="F1" t="s">
        <v>190</v>
      </c>
      <c r="G1" t="s">
        <v>15</v>
      </c>
    </row>
    <row r="2" spans="1:7">
      <c r="A2" t="s">
        <v>174</v>
      </c>
      <c r="B2" t="s">
        <v>178</v>
      </c>
      <c r="C2" s="6">
        <v>21</v>
      </c>
      <c r="D2" s="6">
        <v>39</v>
      </c>
      <c r="E2" s="6">
        <v>32</v>
      </c>
      <c r="F2" s="6">
        <v>50</v>
      </c>
    </row>
    <row r="3" spans="1:7">
      <c r="A3" t="s">
        <v>174</v>
      </c>
      <c r="B3" t="s">
        <v>179</v>
      </c>
      <c r="C3" s="6">
        <v>37</v>
      </c>
      <c r="D3" s="6">
        <v>23</v>
      </c>
      <c r="E3" s="6">
        <v>16</v>
      </c>
      <c r="F3" s="6">
        <v>23</v>
      </c>
    </row>
    <row r="4" spans="1:7">
      <c r="A4" t="s">
        <v>174</v>
      </c>
      <c r="B4" t="s">
        <v>180</v>
      </c>
      <c r="C4" s="6">
        <v>46</v>
      </c>
      <c r="D4" s="6">
        <v>3</v>
      </c>
      <c r="E4" s="6">
        <v>5</v>
      </c>
      <c r="F4" s="6">
        <v>5</v>
      </c>
    </row>
    <row r="5" spans="1:7">
      <c r="A5" t="s">
        <v>175</v>
      </c>
      <c r="B5" t="s">
        <v>181</v>
      </c>
      <c r="C5" s="6">
        <v>17</v>
      </c>
      <c r="D5" s="6">
        <v>27</v>
      </c>
      <c r="E5" s="6">
        <v>34</v>
      </c>
      <c r="F5" s="6">
        <v>27</v>
      </c>
    </row>
    <row r="6" spans="1:7">
      <c r="A6" t="s">
        <v>175</v>
      </c>
      <c r="B6" t="s">
        <v>182</v>
      </c>
      <c r="C6" s="6">
        <v>29</v>
      </c>
      <c r="D6" s="6">
        <v>7</v>
      </c>
      <c r="E6" s="6">
        <v>14</v>
      </c>
      <c r="F6" s="6">
        <v>14</v>
      </c>
    </row>
    <row r="7" spans="1:7">
      <c r="A7" t="s">
        <v>175</v>
      </c>
      <c r="B7" t="s">
        <v>183</v>
      </c>
      <c r="C7" s="6">
        <v>9</v>
      </c>
      <c r="D7" s="6">
        <v>1</v>
      </c>
      <c r="E7" s="6">
        <v>1</v>
      </c>
      <c r="F7" s="6">
        <v>0</v>
      </c>
    </row>
    <row r="8" spans="1:7">
      <c r="A8" t="s">
        <v>176</v>
      </c>
      <c r="B8" t="s">
        <v>184</v>
      </c>
      <c r="C8" s="6">
        <v>8</v>
      </c>
      <c r="D8" s="6">
        <v>14</v>
      </c>
      <c r="E8" s="6">
        <v>15</v>
      </c>
      <c r="F8" s="6">
        <v>21</v>
      </c>
    </row>
    <row r="9" spans="1:7">
      <c r="A9" t="s">
        <v>176</v>
      </c>
      <c r="B9" t="s">
        <v>185</v>
      </c>
      <c r="C9" s="6">
        <v>30</v>
      </c>
      <c r="D9" s="6">
        <v>4</v>
      </c>
      <c r="E9" s="6">
        <v>3</v>
      </c>
      <c r="F9" s="6">
        <v>10</v>
      </c>
    </row>
    <row r="10" spans="1:7">
      <c r="A10" t="s">
        <v>176</v>
      </c>
      <c r="B10" t="s">
        <v>186</v>
      </c>
      <c r="C10" s="6">
        <v>13</v>
      </c>
      <c r="D10" s="6">
        <v>2</v>
      </c>
      <c r="E10" s="6">
        <v>0</v>
      </c>
      <c r="F10" s="6">
        <v>0</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14"/>
  <sheetViews>
    <sheetView workbookViewId="0">
      <selection activeCell="C12" sqref="C12"/>
    </sheetView>
  </sheetViews>
  <sheetFormatPr defaultRowHeight="15"/>
  <cols>
    <col min="2" max="2" width="16.7109375" customWidth="1"/>
    <col min="3" max="3" width="16.140625" customWidth="1"/>
    <col min="4" max="4" width="17.7109375" customWidth="1"/>
    <col min="5" max="5" width="20" customWidth="1"/>
  </cols>
  <sheetData>
    <row r="1" spans="1:6">
      <c r="A1" t="s">
        <v>191</v>
      </c>
      <c r="B1" t="s">
        <v>193</v>
      </c>
      <c r="C1" t="s">
        <v>199</v>
      </c>
      <c r="D1" t="s">
        <v>213</v>
      </c>
      <c r="E1" t="s">
        <v>214</v>
      </c>
      <c r="F1" t="s">
        <v>215</v>
      </c>
    </row>
    <row r="2" spans="1:6">
      <c r="A2" t="s">
        <v>192</v>
      </c>
      <c r="B2" t="s">
        <v>194</v>
      </c>
      <c r="C2" t="s">
        <v>200</v>
      </c>
      <c r="D2" s="6">
        <v>0.85201793909072876</v>
      </c>
      <c r="E2" s="6">
        <v>0.87557601928710938</v>
      </c>
      <c r="F2" s="6">
        <v>0.97309416532516479</v>
      </c>
    </row>
    <row r="3" spans="1:6">
      <c r="A3" t="s">
        <v>192</v>
      </c>
      <c r="B3" t="s">
        <v>194</v>
      </c>
      <c r="C3" t="s">
        <v>201</v>
      </c>
      <c r="D3" s="6">
        <v>0.55955678224563599</v>
      </c>
      <c r="E3" s="6">
        <v>0.89380532503128052</v>
      </c>
      <c r="F3" s="6">
        <v>0.62603878974914551</v>
      </c>
    </row>
    <row r="4" spans="1:6">
      <c r="A4" t="s">
        <v>192</v>
      </c>
      <c r="B4" t="s">
        <v>195</v>
      </c>
      <c r="C4" t="s">
        <v>202</v>
      </c>
      <c r="D4" s="6">
        <v>0.69902914762496948</v>
      </c>
      <c r="E4" s="6">
        <v>0.90851736068725586</v>
      </c>
      <c r="F4" s="6">
        <v>0.76941746473312378</v>
      </c>
    </row>
    <row r="5" spans="1:6">
      <c r="A5" t="s">
        <v>192</v>
      </c>
      <c r="B5" t="s">
        <v>195</v>
      </c>
      <c r="C5" t="s">
        <v>203</v>
      </c>
      <c r="D5" s="6">
        <v>0.7563636302947998</v>
      </c>
      <c r="E5" s="6">
        <v>0.85596710443496704</v>
      </c>
      <c r="F5" s="6">
        <v>0.88363635540008545</v>
      </c>
    </row>
    <row r="6" spans="1:6">
      <c r="A6" t="s">
        <v>192</v>
      </c>
      <c r="B6" t="s">
        <v>195</v>
      </c>
      <c r="C6" t="s">
        <v>204</v>
      </c>
      <c r="D6" s="6">
        <v>0.71666663885116577</v>
      </c>
      <c r="E6" s="6">
        <v>0.86000001430511475</v>
      </c>
      <c r="F6" s="6">
        <v>0.83333331346511841</v>
      </c>
    </row>
    <row r="7" spans="1:6">
      <c r="A7" t="s">
        <v>192</v>
      </c>
      <c r="B7" t="s">
        <v>196</v>
      </c>
      <c r="C7" t="s">
        <v>205</v>
      </c>
      <c r="D7" s="6">
        <v>0.61802577972412109</v>
      </c>
      <c r="E7" s="6">
        <v>0.82285714149475098</v>
      </c>
      <c r="F7" s="6">
        <v>0.75107294321060181</v>
      </c>
    </row>
    <row r="8" spans="1:6">
      <c r="A8" t="s">
        <v>192</v>
      </c>
      <c r="B8" t="s">
        <v>196</v>
      </c>
      <c r="C8" t="s">
        <v>206</v>
      </c>
      <c r="D8" s="6">
        <v>0.85784316062927246</v>
      </c>
      <c r="E8" s="6">
        <v>0.94086021184921265</v>
      </c>
      <c r="F8" s="6">
        <v>0.91176468133926392</v>
      </c>
    </row>
    <row r="9" spans="1:6">
      <c r="A9" t="s">
        <v>192</v>
      </c>
      <c r="B9" t="s">
        <v>196</v>
      </c>
      <c r="C9" t="s">
        <v>207</v>
      </c>
      <c r="D9" s="6">
        <v>0.86861312389373779</v>
      </c>
      <c r="E9" s="6">
        <v>0.95967739820480347</v>
      </c>
      <c r="F9" s="6">
        <v>0.9051094651222229</v>
      </c>
    </row>
    <row r="10" spans="1:6">
      <c r="A10" t="s">
        <v>192</v>
      </c>
      <c r="B10" t="s">
        <v>197</v>
      </c>
      <c r="C10" t="s">
        <v>208</v>
      </c>
      <c r="D10" s="6">
        <v>0.76811593770980835</v>
      </c>
      <c r="E10" s="6">
        <v>0.90987122058868408</v>
      </c>
      <c r="F10" s="6">
        <v>0.84420287609100342</v>
      </c>
    </row>
    <row r="11" spans="1:6">
      <c r="A11" t="s">
        <v>192</v>
      </c>
      <c r="B11" t="s">
        <v>197</v>
      </c>
      <c r="C11" t="s">
        <v>209</v>
      </c>
      <c r="D11" s="6">
        <v>0.68208092451095581</v>
      </c>
      <c r="E11" s="6">
        <v>0.86131387948989868</v>
      </c>
      <c r="F11" s="6">
        <v>0.79190748929977417</v>
      </c>
    </row>
    <row r="12" spans="1:6">
      <c r="A12" t="s">
        <v>192</v>
      </c>
      <c r="B12" t="s">
        <v>197</v>
      </c>
      <c r="C12" s="10" t="s">
        <v>210</v>
      </c>
      <c r="D12" s="6">
        <v>0.84892088174819946</v>
      </c>
      <c r="E12" s="6">
        <v>0.91472870111465454</v>
      </c>
      <c r="F12" s="6">
        <v>0.92805755138397217</v>
      </c>
    </row>
    <row r="13" spans="1:6">
      <c r="A13" t="s">
        <v>192</v>
      </c>
      <c r="B13" t="s">
        <v>197</v>
      </c>
      <c r="C13" t="s">
        <v>211</v>
      </c>
      <c r="D13" s="6">
        <v>0.61187213659286499</v>
      </c>
      <c r="E13" s="6">
        <v>0.8322981595993042</v>
      </c>
      <c r="F13" s="6">
        <v>0.73515981435775757</v>
      </c>
    </row>
    <row r="14" spans="1:6">
      <c r="A14" t="s">
        <v>192</v>
      </c>
      <c r="B14" t="s">
        <v>198</v>
      </c>
      <c r="C14" t="s">
        <v>212</v>
      </c>
      <c r="D14" s="6">
        <v>0.72118961811065674</v>
      </c>
      <c r="E14" s="6">
        <v>0.88181817531585693</v>
      </c>
      <c r="F14" s="6">
        <v>0.81784385442733765</v>
      </c>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37"/>
  <sheetViews>
    <sheetView topLeftCell="C1" workbookViewId="0">
      <selection activeCell="E1" sqref="E1"/>
    </sheetView>
  </sheetViews>
  <sheetFormatPr defaultRowHeight="15"/>
  <cols>
    <col min="2" max="2" width="22.5703125" bestFit="1" customWidth="1"/>
  </cols>
  <sheetData>
    <row r="1" spans="1:7">
      <c r="A1" t="s">
        <v>65</v>
      </c>
      <c r="B1" t="s">
        <v>69</v>
      </c>
      <c r="C1" t="s">
        <v>79</v>
      </c>
      <c r="D1" t="s">
        <v>80</v>
      </c>
      <c r="E1" s="10" t="s">
        <v>81</v>
      </c>
      <c r="F1" t="s">
        <v>82</v>
      </c>
      <c r="G1" t="s">
        <v>15</v>
      </c>
    </row>
    <row r="2" spans="1:7">
      <c r="A2" t="s">
        <v>66</v>
      </c>
      <c r="B2" t="s">
        <v>70</v>
      </c>
      <c r="C2" s="6">
        <v>21</v>
      </c>
      <c r="D2" s="6">
        <v>40</v>
      </c>
      <c r="E2" s="6">
        <v>28</v>
      </c>
      <c r="F2" s="6">
        <v>41</v>
      </c>
    </row>
    <row r="3" spans="1:7">
      <c r="A3" t="s">
        <v>66</v>
      </c>
      <c r="B3" t="s">
        <v>71</v>
      </c>
      <c r="C3" s="6">
        <v>39</v>
      </c>
      <c r="D3" s="6">
        <v>17</v>
      </c>
      <c r="E3" s="6">
        <v>19</v>
      </c>
      <c r="F3" s="6">
        <v>23</v>
      </c>
    </row>
    <row r="4" spans="1:7">
      <c r="A4" t="s">
        <v>66</v>
      </c>
      <c r="B4" t="s">
        <v>72</v>
      </c>
      <c r="C4" s="6">
        <v>46</v>
      </c>
      <c r="D4" s="6">
        <v>4</v>
      </c>
      <c r="E4" s="6">
        <v>4</v>
      </c>
      <c r="F4" s="6">
        <v>6</v>
      </c>
    </row>
    <row r="5" spans="1:7">
      <c r="A5" t="s">
        <v>67</v>
      </c>
      <c r="B5" t="s">
        <v>73</v>
      </c>
      <c r="C5" s="6">
        <v>18</v>
      </c>
      <c r="D5" s="6">
        <v>26</v>
      </c>
      <c r="E5" s="6">
        <v>32</v>
      </c>
      <c r="F5" s="6">
        <v>25</v>
      </c>
    </row>
    <row r="6" spans="1:7">
      <c r="A6" t="s">
        <v>67</v>
      </c>
      <c r="B6" t="s">
        <v>74</v>
      </c>
      <c r="C6" s="6">
        <v>29</v>
      </c>
      <c r="D6" s="6">
        <v>7</v>
      </c>
      <c r="E6" s="6">
        <v>14</v>
      </c>
      <c r="F6" s="6">
        <v>13</v>
      </c>
    </row>
    <row r="7" spans="1:7">
      <c r="A7" t="s">
        <v>67</v>
      </c>
      <c r="B7" t="s">
        <v>75</v>
      </c>
      <c r="C7" s="6">
        <v>8</v>
      </c>
      <c r="D7" s="6">
        <v>1</v>
      </c>
      <c r="E7" s="6">
        <v>2</v>
      </c>
      <c r="F7" s="6"/>
    </row>
    <row r="8" spans="1:7">
      <c r="A8" t="s">
        <v>68</v>
      </c>
      <c r="B8" t="s">
        <v>76</v>
      </c>
      <c r="C8" s="6">
        <v>7</v>
      </c>
      <c r="D8" s="6">
        <v>16</v>
      </c>
      <c r="E8" s="6">
        <v>16</v>
      </c>
      <c r="F8" s="6">
        <v>18</v>
      </c>
    </row>
    <row r="9" spans="1:7">
      <c r="A9" t="s">
        <v>68</v>
      </c>
      <c r="B9" t="s">
        <v>77</v>
      </c>
      <c r="C9" s="6">
        <v>32</v>
      </c>
      <c r="D9" s="6">
        <v>4</v>
      </c>
      <c r="E9" s="6">
        <v>3</v>
      </c>
      <c r="F9" s="6">
        <v>8</v>
      </c>
    </row>
    <row r="10" spans="1:7">
      <c r="A10" t="s">
        <v>68</v>
      </c>
      <c r="B10" t="s">
        <v>78</v>
      </c>
      <c r="C10" s="6">
        <v>12</v>
      </c>
      <c r="D10" s="6">
        <v>3</v>
      </c>
      <c r="E10" s="6"/>
      <c r="F10" s="6"/>
    </row>
    <row r="11" spans="1:7">
      <c r="C11" s="6"/>
      <c r="D11" s="6"/>
      <c r="E11" s="6"/>
      <c r="F11" s="6"/>
    </row>
    <row r="12" spans="1:7">
      <c r="C12" s="6"/>
      <c r="D12" s="6"/>
      <c r="E12" s="6"/>
      <c r="F12" s="6"/>
    </row>
    <row r="13" spans="1:7">
      <c r="C13" s="6"/>
      <c r="D13" s="6"/>
      <c r="E13" s="6"/>
      <c r="F13" s="6"/>
    </row>
    <row r="14" spans="1:7">
      <c r="C14" s="6"/>
      <c r="D14" s="6"/>
      <c r="E14" s="6"/>
      <c r="F14" s="6"/>
    </row>
    <row r="15" spans="1:7">
      <c r="C15" s="6"/>
      <c r="D15" s="6"/>
      <c r="E15" s="6"/>
      <c r="F15" s="6"/>
    </row>
    <row r="16" spans="1:7">
      <c r="C16" s="6"/>
      <c r="D16" s="6"/>
      <c r="E16" s="6"/>
      <c r="F16" s="6"/>
    </row>
    <row r="17" spans="3:6">
      <c r="C17" s="6"/>
      <c r="D17" s="6"/>
      <c r="E17" s="6"/>
      <c r="F17" s="6"/>
    </row>
    <row r="18" spans="3:6">
      <c r="C18" s="6"/>
      <c r="D18" s="6"/>
      <c r="E18" s="6"/>
      <c r="F18" s="6"/>
    </row>
    <row r="19" spans="3:6">
      <c r="C19" s="6"/>
      <c r="D19" s="6"/>
      <c r="E19" s="6"/>
      <c r="F19" s="6"/>
    </row>
    <row r="20" spans="3:6">
      <c r="C20" s="6"/>
      <c r="D20" s="6"/>
      <c r="E20" s="6"/>
      <c r="F20" s="6"/>
    </row>
    <row r="21" spans="3:6">
      <c r="C21" s="6"/>
      <c r="D21" s="6"/>
      <c r="E21" s="6"/>
      <c r="F21" s="6"/>
    </row>
    <row r="22" spans="3:6">
      <c r="C22" s="6"/>
      <c r="D22" s="6"/>
      <c r="E22" s="6"/>
      <c r="F22" s="6"/>
    </row>
    <row r="23" spans="3:6">
      <c r="C23" s="6"/>
      <c r="D23" s="6"/>
      <c r="E23" s="6"/>
      <c r="F23" s="6"/>
    </row>
    <row r="24" spans="3:6">
      <c r="C24" s="6"/>
      <c r="D24" s="6"/>
      <c r="E24" s="6"/>
      <c r="F24" s="6"/>
    </row>
    <row r="25" spans="3:6">
      <c r="C25" s="6"/>
      <c r="D25" s="6"/>
      <c r="E25" s="6"/>
      <c r="F25" s="6"/>
    </row>
    <row r="26" spans="3:6">
      <c r="C26" s="6"/>
      <c r="D26" s="6"/>
      <c r="E26" s="6"/>
      <c r="F26" s="6"/>
    </row>
    <row r="27" spans="3:6">
      <c r="C27" s="6"/>
      <c r="D27" s="6"/>
      <c r="E27" s="6"/>
      <c r="F27" s="6"/>
    </row>
    <row r="28" spans="3:6">
      <c r="C28" s="6"/>
      <c r="D28" s="6"/>
      <c r="E28" s="6"/>
      <c r="F28" s="6"/>
    </row>
    <row r="29" spans="3:6">
      <c r="C29" s="6"/>
      <c r="D29" s="6"/>
      <c r="E29" s="6"/>
      <c r="F29" s="6"/>
    </row>
    <row r="30" spans="3:6">
      <c r="C30" s="6"/>
      <c r="D30" s="6"/>
      <c r="E30" s="6"/>
      <c r="F30" s="6"/>
    </row>
    <row r="31" spans="3:6">
      <c r="C31" s="6"/>
      <c r="D31" s="6"/>
      <c r="E31" s="6"/>
      <c r="F31" s="6"/>
    </row>
    <row r="32" spans="3:6">
      <c r="C32" s="6"/>
      <c r="D32" s="6"/>
      <c r="E32" s="6"/>
      <c r="F32" s="6"/>
    </row>
    <row r="33" spans="3:6">
      <c r="C33" s="6"/>
      <c r="D33" s="6"/>
      <c r="E33" s="6"/>
      <c r="F33" s="6"/>
    </row>
    <row r="34" spans="3:6">
      <c r="C34" s="6"/>
      <c r="D34" s="6"/>
      <c r="E34" s="6"/>
      <c r="F34" s="6"/>
    </row>
    <row r="35" spans="3:6">
      <c r="C35" s="6"/>
      <c r="D35" s="6"/>
      <c r="E35" s="6"/>
      <c r="F35" s="6"/>
    </row>
    <row r="36" spans="3:6">
      <c r="C36" s="6"/>
      <c r="D36" s="6"/>
      <c r="E36" s="6"/>
      <c r="F36" s="6"/>
    </row>
    <row r="37" spans="3:6">
      <c r="C37" s="6"/>
      <c r="D37" s="6"/>
      <c r="E37" s="6"/>
      <c r="F37" s="6"/>
    </row>
  </sheetData>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23"/>
  <sheetViews>
    <sheetView workbookViewId="0">
      <selection activeCell="E1" sqref="E1"/>
    </sheetView>
  </sheetViews>
  <sheetFormatPr defaultRowHeight="15"/>
  <sheetData>
    <row r="1" spans="1:7">
      <c r="A1" t="s">
        <v>83</v>
      </c>
      <c r="B1" t="s">
        <v>87</v>
      </c>
      <c r="C1" t="s">
        <v>97</v>
      </c>
      <c r="D1" t="s">
        <v>98</v>
      </c>
      <c r="E1" s="10" t="s">
        <v>99</v>
      </c>
      <c r="F1" t="s">
        <v>100</v>
      </c>
      <c r="G1" t="s">
        <v>15</v>
      </c>
    </row>
    <row r="2" spans="1:7">
      <c r="A2" t="s">
        <v>84</v>
      </c>
      <c r="B2" t="s">
        <v>88</v>
      </c>
      <c r="C2" s="6">
        <v>7</v>
      </c>
      <c r="D2" s="6">
        <v>23</v>
      </c>
      <c r="E2" s="6">
        <v>3</v>
      </c>
      <c r="F2" s="6">
        <v>16</v>
      </c>
    </row>
    <row r="3" spans="1:7">
      <c r="A3" t="s">
        <v>84</v>
      </c>
      <c r="B3" t="s">
        <v>89</v>
      </c>
      <c r="C3" s="6">
        <v>25</v>
      </c>
      <c r="D3" s="6">
        <v>7</v>
      </c>
      <c r="E3" s="6">
        <v>1</v>
      </c>
      <c r="F3" s="6">
        <v>9</v>
      </c>
    </row>
    <row r="4" spans="1:7">
      <c r="A4" t="s">
        <v>84</v>
      </c>
      <c r="B4" t="s">
        <v>90</v>
      </c>
      <c r="C4" s="6">
        <v>25</v>
      </c>
      <c r="D4" s="6"/>
      <c r="E4" s="6">
        <v>3</v>
      </c>
      <c r="F4" s="6">
        <v>2</v>
      </c>
    </row>
    <row r="5" spans="1:7">
      <c r="A5" t="s">
        <v>85</v>
      </c>
      <c r="B5" t="s">
        <v>91</v>
      </c>
      <c r="C5" s="6">
        <v>4</v>
      </c>
      <c r="D5" s="6">
        <v>10</v>
      </c>
      <c r="E5" s="6">
        <v>7</v>
      </c>
      <c r="F5" s="6">
        <v>4</v>
      </c>
    </row>
    <row r="6" spans="1:7">
      <c r="A6" t="s">
        <v>85</v>
      </c>
      <c r="B6" t="s">
        <v>92</v>
      </c>
      <c r="C6" s="6">
        <v>25</v>
      </c>
      <c r="D6" s="6">
        <v>1</v>
      </c>
      <c r="E6" s="6">
        <v>1</v>
      </c>
      <c r="F6" s="6"/>
    </row>
    <row r="7" spans="1:7">
      <c r="A7" t="s">
        <v>85</v>
      </c>
      <c r="B7" t="s">
        <v>93</v>
      </c>
      <c r="C7" s="6">
        <v>4</v>
      </c>
      <c r="D7" s="6"/>
      <c r="E7" s="6"/>
      <c r="F7" s="6"/>
    </row>
    <row r="8" spans="1:7">
      <c r="A8" t="s">
        <v>86</v>
      </c>
      <c r="B8" t="s">
        <v>94</v>
      </c>
      <c r="C8" s="6"/>
      <c r="D8" s="6">
        <v>5</v>
      </c>
      <c r="E8" s="6">
        <v>1</v>
      </c>
      <c r="F8" s="6">
        <v>5</v>
      </c>
    </row>
    <row r="9" spans="1:7">
      <c r="A9" t="s">
        <v>86</v>
      </c>
      <c r="B9" t="s">
        <v>95</v>
      </c>
      <c r="C9" s="6">
        <v>7</v>
      </c>
      <c r="D9" s="6">
        <v>1</v>
      </c>
      <c r="E9" s="6"/>
      <c r="F9" s="6">
        <v>3</v>
      </c>
    </row>
    <row r="10" spans="1:7">
      <c r="A10" t="s">
        <v>86</v>
      </c>
      <c r="B10" t="s">
        <v>96</v>
      </c>
      <c r="C10" s="6">
        <v>2</v>
      </c>
      <c r="D10" s="6">
        <v>1</v>
      </c>
      <c r="E10" s="6"/>
      <c r="F10" s="6"/>
    </row>
    <row r="11" spans="1:7">
      <c r="C11" s="6"/>
      <c r="D11" s="6"/>
      <c r="E11" s="6"/>
      <c r="F11" s="6"/>
    </row>
    <row r="12" spans="1:7">
      <c r="C12" s="6"/>
      <c r="D12" s="6"/>
      <c r="E12" s="6"/>
      <c r="F12" s="6"/>
    </row>
    <row r="13" spans="1:7">
      <c r="C13" s="6"/>
      <c r="D13" s="6"/>
      <c r="E13" s="6"/>
      <c r="F13" s="6"/>
    </row>
    <row r="14" spans="1:7">
      <c r="C14" s="6"/>
      <c r="D14" s="6"/>
      <c r="E14" s="6"/>
      <c r="F14" s="6"/>
    </row>
    <row r="15" spans="1:7">
      <c r="C15" s="6"/>
      <c r="D15" s="6"/>
      <c r="E15" s="6"/>
      <c r="F15" s="6"/>
    </row>
    <row r="16" spans="1:7">
      <c r="C16" s="6"/>
      <c r="D16" s="6"/>
      <c r="E16" s="6"/>
      <c r="F16" s="6"/>
    </row>
    <row r="17" spans="3:6">
      <c r="C17" s="6"/>
      <c r="D17" s="6"/>
      <c r="E17" s="6"/>
      <c r="F17" s="6"/>
    </row>
    <row r="18" spans="3:6">
      <c r="C18" s="6"/>
      <c r="D18" s="6"/>
      <c r="E18" s="6"/>
      <c r="F18" s="6"/>
    </row>
    <row r="19" spans="3:6">
      <c r="C19" s="6"/>
      <c r="D19" s="6"/>
      <c r="E19" s="6"/>
      <c r="F19" s="6"/>
    </row>
    <row r="20" spans="3:6">
      <c r="C20" s="6"/>
      <c r="D20" s="6"/>
      <c r="E20" s="6"/>
      <c r="F20" s="6"/>
    </row>
    <row r="21" spans="3:6">
      <c r="C21" s="6"/>
      <c r="D21" s="6"/>
      <c r="E21" s="6"/>
      <c r="F21" s="6"/>
    </row>
    <row r="22" spans="3:6">
      <c r="C22" s="6"/>
      <c r="D22" s="6"/>
      <c r="E22" s="6"/>
      <c r="F22" s="6"/>
    </row>
    <row r="23" spans="3:6">
      <c r="C23" s="6"/>
      <c r="D23" s="6"/>
      <c r="E23" s="6"/>
      <c r="F23" s="6"/>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G10"/>
  <sheetViews>
    <sheetView workbookViewId="0">
      <selection activeCell="F3" sqref="F3"/>
    </sheetView>
  </sheetViews>
  <sheetFormatPr defaultRowHeight="15"/>
  <cols>
    <col min="1" max="1" width="12" customWidth="1"/>
    <col min="2" max="2" width="20.7109375" customWidth="1"/>
  </cols>
  <sheetData>
    <row r="1" spans="1:7">
      <c r="A1" t="s">
        <v>101</v>
      </c>
      <c r="B1" t="s">
        <v>105</v>
      </c>
      <c r="C1" t="s">
        <v>115</v>
      </c>
      <c r="D1" t="s">
        <v>116</v>
      </c>
      <c r="E1" s="10" t="s">
        <v>117</v>
      </c>
      <c r="F1" t="s">
        <v>118</v>
      </c>
      <c r="G1" t="s">
        <v>15</v>
      </c>
    </row>
    <row r="2" spans="1:7">
      <c r="A2" t="s">
        <v>102</v>
      </c>
      <c r="B2" t="s">
        <v>106</v>
      </c>
      <c r="C2" s="6">
        <v>3498.000244140625</v>
      </c>
      <c r="D2" s="6">
        <v>4983</v>
      </c>
      <c r="E2" s="6">
        <v>822.99993896484375</v>
      </c>
      <c r="F2" s="6">
        <v>7361</v>
      </c>
    </row>
    <row r="3" spans="1:7">
      <c r="A3" t="s">
        <v>102</v>
      </c>
      <c r="B3" t="s">
        <v>107</v>
      </c>
      <c r="C3" s="6">
        <v>1268.0001220703125</v>
      </c>
      <c r="D3" s="6">
        <v>426.5701904296875</v>
      </c>
      <c r="E3" s="6">
        <v>147.00001525878906</v>
      </c>
      <c r="F3" s="6">
        <v>907.99993896484375</v>
      </c>
    </row>
    <row r="4" spans="1:7">
      <c r="A4" t="s">
        <v>102</v>
      </c>
      <c r="B4" t="s">
        <v>108</v>
      </c>
      <c r="C4" s="6">
        <v>511</v>
      </c>
      <c r="D4" s="6">
        <v>82</v>
      </c>
      <c r="E4" s="6">
        <v>11.88651180267334</v>
      </c>
      <c r="F4" s="6">
        <v>62.000003814697266</v>
      </c>
    </row>
    <row r="5" spans="1:7">
      <c r="A5" t="s">
        <v>103</v>
      </c>
      <c r="B5" t="s">
        <v>109</v>
      </c>
      <c r="C5" s="6">
        <v>3957</v>
      </c>
      <c r="D5" s="6">
        <v>4677</v>
      </c>
      <c r="E5" s="6">
        <v>1890</v>
      </c>
      <c r="F5" s="6">
        <v>6022</v>
      </c>
    </row>
    <row r="6" spans="1:7">
      <c r="A6" t="s">
        <v>103</v>
      </c>
      <c r="B6" t="s">
        <v>110</v>
      </c>
      <c r="C6" s="6">
        <v>925</v>
      </c>
      <c r="D6" s="6">
        <v>303</v>
      </c>
      <c r="E6" s="6">
        <v>284.99996948242188</v>
      </c>
      <c r="F6" s="6">
        <v>828</v>
      </c>
    </row>
    <row r="7" spans="1:7">
      <c r="A7" t="s">
        <v>103</v>
      </c>
      <c r="B7" t="s">
        <v>111</v>
      </c>
      <c r="C7" s="6">
        <v>152</v>
      </c>
      <c r="D7" s="6">
        <v>59</v>
      </c>
      <c r="E7" s="6">
        <v>13</v>
      </c>
      <c r="F7" s="6"/>
    </row>
    <row r="8" spans="1:7">
      <c r="A8" t="s">
        <v>104</v>
      </c>
      <c r="B8" t="s">
        <v>112</v>
      </c>
      <c r="C8" s="6">
        <v>1918</v>
      </c>
      <c r="D8" s="6">
        <v>2346</v>
      </c>
      <c r="E8" s="6">
        <v>597</v>
      </c>
      <c r="F8" s="6">
        <v>3632</v>
      </c>
    </row>
    <row r="9" spans="1:7">
      <c r="A9" t="s">
        <v>104</v>
      </c>
      <c r="B9" t="s">
        <v>113</v>
      </c>
      <c r="C9" s="6">
        <v>668</v>
      </c>
      <c r="D9" s="6">
        <v>85</v>
      </c>
      <c r="E9" s="6">
        <v>96</v>
      </c>
      <c r="F9" s="6">
        <v>251</v>
      </c>
    </row>
    <row r="10" spans="1:7">
      <c r="A10" t="s">
        <v>104</v>
      </c>
      <c r="B10" t="s">
        <v>114</v>
      </c>
      <c r="C10" s="6">
        <v>281</v>
      </c>
      <c r="D10" s="6">
        <v>38</v>
      </c>
      <c r="E10" s="6"/>
      <c r="F10" s="6"/>
    </row>
  </sheetData>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10"/>
  <sheetViews>
    <sheetView workbookViewId="0">
      <selection activeCell="F3" sqref="F3"/>
    </sheetView>
  </sheetViews>
  <sheetFormatPr defaultRowHeight="15"/>
  <sheetData>
    <row r="1" spans="1:7">
      <c r="A1" t="s">
        <v>119</v>
      </c>
      <c r="B1" t="s">
        <v>123</v>
      </c>
      <c r="C1" t="s">
        <v>133</v>
      </c>
      <c r="D1" t="s">
        <v>134</v>
      </c>
      <c r="E1" s="10" t="s">
        <v>135</v>
      </c>
      <c r="F1" t="s">
        <v>136</v>
      </c>
      <c r="G1" t="s">
        <v>15</v>
      </c>
    </row>
    <row r="2" spans="1:7">
      <c r="A2" t="s">
        <v>120</v>
      </c>
      <c r="B2" t="s">
        <v>124</v>
      </c>
      <c r="C2" s="6">
        <v>3498.000244140625</v>
      </c>
      <c r="D2" s="6">
        <v>4983</v>
      </c>
      <c r="E2" s="6">
        <v>822.99993896484375</v>
      </c>
      <c r="F2" s="6">
        <v>7361</v>
      </c>
    </row>
    <row r="3" spans="1:7">
      <c r="A3" t="s">
        <v>120</v>
      </c>
      <c r="B3" t="s">
        <v>125</v>
      </c>
      <c r="C3" s="6">
        <v>1268</v>
      </c>
      <c r="D3" s="6">
        <v>426.71200561523438</v>
      </c>
      <c r="E3" s="6">
        <v>147.00001525878906</v>
      </c>
      <c r="F3" s="6">
        <v>907.99993896484375</v>
      </c>
    </row>
    <row r="4" spans="1:7">
      <c r="A4" t="s">
        <v>120</v>
      </c>
      <c r="B4" t="s">
        <v>126</v>
      </c>
      <c r="C4" s="6">
        <v>511</v>
      </c>
      <c r="D4" s="6">
        <v>82</v>
      </c>
      <c r="E4" s="6">
        <v>11.890274047851563</v>
      </c>
      <c r="F4" s="6">
        <v>62.000003814697266</v>
      </c>
    </row>
    <row r="5" spans="1:7">
      <c r="A5" t="s">
        <v>121</v>
      </c>
      <c r="B5" t="s">
        <v>127</v>
      </c>
      <c r="C5" s="6">
        <v>3957</v>
      </c>
      <c r="D5" s="6">
        <v>4677.00048828125</v>
      </c>
      <c r="E5" s="6">
        <v>1890</v>
      </c>
      <c r="F5" s="6">
        <v>6022</v>
      </c>
    </row>
    <row r="6" spans="1:7">
      <c r="A6" t="s">
        <v>121</v>
      </c>
      <c r="B6" t="s">
        <v>128</v>
      </c>
      <c r="C6" s="6">
        <v>924.99993896484375</v>
      </c>
      <c r="D6" s="6">
        <v>303</v>
      </c>
      <c r="E6" s="6">
        <v>284.99996948242188</v>
      </c>
      <c r="F6" s="6">
        <v>828</v>
      </c>
    </row>
    <row r="7" spans="1:7">
      <c r="A7" t="s">
        <v>121</v>
      </c>
      <c r="B7" t="s">
        <v>129</v>
      </c>
      <c r="C7" s="6">
        <v>152</v>
      </c>
      <c r="D7" s="6">
        <v>59</v>
      </c>
      <c r="E7" s="6">
        <v>13</v>
      </c>
      <c r="F7" s="6"/>
    </row>
    <row r="8" spans="1:7">
      <c r="A8" t="s">
        <v>122</v>
      </c>
      <c r="B8" t="s">
        <v>130</v>
      </c>
      <c r="C8" s="6">
        <v>1918</v>
      </c>
      <c r="D8" s="6">
        <v>2346</v>
      </c>
      <c r="E8" s="6">
        <v>597</v>
      </c>
      <c r="F8" s="6">
        <v>3632</v>
      </c>
    </row>
    <row r="9" spans="1:7">
      <c r="A9" t="s">
        <v>122</v>
      </c>
      <c r="B9" t="s">
        <v>131</v>
      </c>
      <c r="C9" s="6">
        <v>668</v>
      </c>
      <c r="D9" s="6">
        <v>85</v>
      </c>
      <c r="E9" s="6">
        <v>96</v>
      </c>
      <c r="F9" s="6">
        <v>251</v>
      </c>
    </row>
    <row r="10" spans="1:7">
      <c r="A10" t="s">
        <v>122</v>
      </c>
      <c r="B10" t="s">
        <v>132</v>
      </c>
      <c r="C10" s="6">
        <v>281</v>
      </c>
      <c r="D10" s="6">
        <v>38</v>
      </c>
      <c r="E10" s="6"/>
      <c r="F10" s="6"/>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G10"/>
  <sheetViews>
    <sheetView workbookViewId="0">
      <selection activeCell="I14" sqref="I14"/>
    </sheetView>
  </sheetViews>
  <sheetFormatPr defaultRowHeight="15"/>
  <sheetData>
    <row r="1" spans="1:7">
      <c r="A1" t="s">
        <v>137</v>
      </c>
      <c r="B1" t="s">
        <v>141</v>
      </c>
      <c r="C1" t="s">
        <v>151</v>
      </c>
      <c r="D1" t="s">
        <v>152</v>
      </c>
      <c r="E1" s="10" t="s">
        <v>153</v>
      </c>
      <c r="F1" t="s">
        <v>154</v>
      </c>
      <c r="G1" t="s">
        <v>15</v>
      </c>
    </row>
    <row r="2" spans="1:7">
      <c r="A2" t="s">
        <v>138</v>
      </c>
      <c r="B2" t="s">
        <v>142</v>
      </c>
      <c r="C2" s="6">
        <v>3498.000244140625</v>
      </c>
      <c r="D2" s="6">
        <v>4983</v>
      </c>
      <c r="E2" s="6">
        <v>822.99993896484375</v>
      </c>
      <c r="F2" s="6">
        <v>7361</v>
      </c>
    </row>
    <row r="3" spans="1:7">
      <c r="A3" t="s">
        <v>138</v>
      </c>
      <c r="B3" t="s">
        <v>143</v>
      </c>
      <c r="C3" s="6">
        <v>1268.0001220703125</v>
      </c>
      <c r="D3" s="6">
        <v>426.74002075195313</v>
      </c>
      <c r="E3" s="6">
        <v>147.00001525878906</v>
      </c>
      <c r="F3" s="6">
        <v>907.9998779296875</v>
      </c>
    </row>
    <row r="4" spans="1:7">
      <c r="A4" t="s">
        <v>138</v>
      </c>
      <c r="B4" t="s">
        <v>144</v>
      </c>
      <c r="C4" s="6">
        <v>511</v>
      </c>
      <c r="D4" s="6">
        <v>82</v>
      </c>
      <c r="E4" s="6">
        <v>11.907194137573242</v>
      </c>
      <c r="F4" s="6">
        <v>62.000003814697266</v>
      </c>
    </row>
    <row r="5" spans="1:7">
      <c r="A5" t="s">
        <v>139</v>
      </c>
      <c r="B5" t="s">
        <v>145</v>
      </c>
      <c r="C5" s="6">
        <v>3957</v>
      </c>
      <c r="D5" s="6">
        <v>4677.00048828125</v>
      </c>
      <c r="E5" s="6">
        <v>1890.625244140625</v>
      </c>
      <c r="F5" s="6">
        <v>6021.99951171875</v>
      </c>
    </row>
    <row r="6" spans="1:7">
      <c r="A6" t="s">
        <v>139</v>
      </c>
      <c r="B6" t="s">
        <v>146</v>
      </c>
      <c r="C6" s="6">
        <v>925</v>
      </c>
      <c r="D6" s="6">
        <v>303</v>
      </c>
      <c r="E6" s="6">
        <v>284.99996948242188</v>
      </c>
      <c r="F6" s="6">
        <v>828</v>
      </c>
    </row>
    <row r="7" spans="1:7">
      <c r="A7" t="s">
        <v>139</v>
      </c>
      <c r="B7" t="s">
        <v>147</v>
      </c>
      <c r="C7" s="6">
        <v>152</v>
      </c>
      <c r="D7" s="6">
        <v>59</v>
      </c>
      <c r="E7" s="6">
        <v>13</v>
      </c>
      <c r="F7" s="6"/>
    </row>
    <row r="8" spans="1:7">
      <c r="A8" t="s">
        <v>140</v>
      </c>
      <c r="B8" t="s">
        <v>148</v>
      </c>
      <c r="C8" s="6">
        <v>1918</v>
      </c>
      <c r="D8" s="6">
        <v>2346</v>
      </c>
      <c r="E8" s="6">
        <v>597</v>
      </c>
      <c r="F8" s="6">
        <v>3632</v>
      </c>
    </row>
    <row r="9" spans="1:7">
      <c r="A9" t="s">
        <v>140</v>
      </c>
      <c r="B9" t="s">
        <v>149</v>
      </c>
      <c r="C9" s="6">
        <v>668</v>
      </c>
      <c r="D9" s="6">
        <v>85</v>
      </c>
      <c r="E9" s="6">
        <v>96</v>
      </c>
      <c r="F9" s="6">
        <v>251</v>
      </c>
    </row>
    <row r="10" spans="1:7">
      <c r="A10" t="s">
        <v>140</v>
      </c>
      <c r="B10" t="s">
        <v>150</v>
      </c>
      <c r="C10" s="6">
        <v>281</v>
      </c>
      <c r="D10" s="6">
        <v>38</v>
      </c>
      <c r="E10" s="6"/>
      <c r="F10" s="6"/>
    </row>
  </sheetData>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35561-C84E-4DBD-BE25-91EBB2620EC7}">
  <dimension ref="A1:G18"/>
  <sheetViews>
    <sheetView topLeftCell="A5" workbookViewId="0">
      <selection activeCell="I11" sqref="I11"/>
    </sheetView>
  </sheetViews>
  <sheetFormatPr defaultRowHeight="15"/>
  <cols>
    <col min="3" max="3" width="17.5703125" customWidth="1"/>
  </cols>
  <sheetData>
    <row r="1" spans="1:7">
      <c r="A1" t="s">
        <v>216</v>
      </c>
      <c r="B1" t="s">
        <v>218</v>
      </c>
      <c r="C1" t="s">
        <v>224</v>
      </c>
      <c r="D1" t="s">
        <v>238</v>
      </c>
      <c r="E1" t="s">
        <v>239</v>
      </c>
      <c r="F1" t="s">
        <v>240</v>
      </c>
      <c r="G1" t="s">
        <v>241</v>
      </c>
    </row>
    <row r="2" spans="1:7">
      <c r="A2" t="s">
        <v>217</v>
      </c>
      <c r="B2" t="s">
        <v>219</v>
      </c>
      <c r="C2" t="s">
        <v>225</v>
      </c>
      <c r="D2" s="6">
        <v>0.99473685026168823</v>
      </c>
      <c r="E2" s="6">
        <v>1</v>
      </c>
      <c r="F2" s="6">
        <v>0.99210524559020996</v>
      </c>
      <c r="G2" s="6">
        <v>0.96460175514221191</v>
      </c>
    </row>
    <row r="3" spans="1:7">
      <c r="A3" t="s">
        <v>217</v>
      </c>
      <c r="B3" t="s">
        <v>219</v>
      </c>
      <c r="C3" t="s">
        <v>226</v>
      </c>
      <c r="D3" s="6">
        <v>1</v>
      </c>
      <c r="E3" s="6">
        <v>1</v>
      </c>
      <c r="F3" s="6">
        <v>1</v>
      </c>
      <c r="G3" s="6">
        <v>0.96938776969909668</v>
      </c>
    </row>
    <row r="4" spans="1:7">
      <c r="A4" t="s">
        <v>217</v>
      </c>
      <c r="B4" t="s">
        <v>220</v>
      </c>
      <c r="C4" t="s">
        <v>227</v>
      </c>
      <c r="D4" s="6">
        <v>1</v>
      </c>
      <c r="E4" s="6">
        <v>1</v>
      </c>
      <c r="F4" s="6">
        <v>1</v>
      </c>
      <c r="G4" s="6">
        <v>1</v>
      </c>
    </row>
    <row r="5" spans="1:7">
      <c r="A5" t="s">
        <v>217</v>
      </c>
      <c r="B5" t="s">
        <v>220</v>
      </c>
      <c r="C5" t="s">
        <v>228</v>
      </c>
      <c r="D5" s="6">
        <v>1</v>
      </c>
      <c r="E5" s="6">
        <v>1</v>
      </c>
      <c r="F5" s="6">
        <v>0.99470901489257813</v>
      </c>
      <c r="G5" s="6">
        <v>1</v>
      </c>
    </row>
    <row r="6" spans="1:7">
      <c r="A6" t="s">
        <v>217</v>
      </c>
      <c r="B6" t="s">
        <v>220</v>
      </c>
      <c r="C6" t="s">
        <v>229</v>
      </c>
      <c r="D6" s="6">
        <v>0.97826087474822998</v>
      </c>
      <c r="E6" s="6">
        <v>1</v>
      </c>
      <c r="F6" s="6">
        <v>0.97826087474822998</v>
      </c>
      <c r="G6" s="6">
        <v>0.89705884456634521</v>
      </c>
    </row>
    <row r="7" spans="1:7">
      <c r="A7" t="s">
        <v>217</v>
      </c>
      <c r="B7" t="s">
        <v>221</v>
      </c>
      <c r="C7" t="s">
        <v>230</v>
      </c>
      <c r="D7" s="6">
        <v>0.99305558204650879</v>
      </c>
      <c r="E7" s="6">
        <v>1</v>
      </c>
      <c r="F7" s="6">
        <v>0.98958331346511841</v>
      </c>
      <c r="G7" s="6">
        <v>0.93333333730697632</v>
      </c>
    </row>
    <row r="8" spans="1:7">
      <c r="A8" t="s">
        <v>217</v>
      </c>
      <c r="B8" t="s">
        <v>221</v>
      </c>
      <c r="C8" t="s">
        <v>231</v>
      </c>
      <c r="D8" s="6">
        <v>1</v>
      </c>
      <c r="E8" s="6">
        <v>1</v>
      </c>
      <c r="F8" s="6">
        <v>1</v>
      </c>
      <c r="G8" s="6">
        <v>1</v>
      </c>
    </row>
    <row r="9" spans="1:7">
      <c r="A9" t="s">
        <v>217</v>
      </c>
      <c r="B9" t="s">
        <v>221</v>
      </c>
      <c r="C9" t="s">
        <v>232</v>
      </c>
      <c r="D9" s="6">
        <v>1</v>
      </c>
      <c r="E9" s="6">
        <v>1</v>
      </c>
      <c r="F9" s="6">
        <v>1</v>
      </c>
      <c r="G9" s="6">
        <v>1</v>
      </c>
    </row>
    <row r="10" spans="1:7">
      <c r="A10" t="s">
        <v>217</v>
      </c>
      <c r="B10" t="s">
        <v>222</v>
      </c>
      <c r="C10" t="s">
        <v>233</v>
      </c>
      <c r="D10" s="6">
        <v>1</v>
      </c>
      <c r="E10" s="6">
        <v>1</v>
      </c>
      <c r="F10" s="6">
        <v>1</v>
      </c>
      <c r="G10" s="6"/>
    </row>
    <row r="11" spans="1:7">
      <c r="A11" t="s">
        <v>217</v>
      </c>
      <c r="B11" t="s">
        <v>222</v>
      </c>
      <c r="C11" t="s">
        <v>234</v>
      </c>
      <c r="D11" s="6">
        <v>0.99534881114959717</v>
      </c>
      <c r="E11" s="6">
        <v>1</v>
      </c>
      <c r="F11" s="6">
        <v>0.99534881114959717</v>
      </c>
      <c r="G11" s="6">
        <v>0.96666663885116577</v>
      </c>
    </row>
    <row r="12" spans="1:7">
      <c r="A12" t="s">
        <v>217</v>
      </c>
      <c r="B12" t="s">
        <v>222</v>
      </c>
      <c r="C12" t="s">
        <v>235</v>
      </c>
      <c r="D12" s="6">
        <v>0.99401199817657471</v>
      </c>
      <c r="E12" s="6">
        <v>1</v>
      </c>
      <c r="F12" s="6">
        <v>0.98802393674850464</v>
      </c>
      <c r="G12" s="6">
        <v>1</v>
      </c>
    </row>
    <row r="13" spans="1:7">
      <c r="A13" t="s">
        <v>217</v>
      </c>
      <c r="B13" t="s">
        <v>222</v>
      </c>
      <c r="C13" t="s">
        <v>236</v>
      </c>
      <c r="D13" s="6">
        <v>1</v>
      </c>
      <c r="E13" s="6">
        <v>1</v>
      </c>
      <c r="F13" s="6">
        <v>1</v>
      </c>
      <c r="G13" s="6"/>
    </row>
    <row r="14" spans="1:7">
      <c r="A14" t="s">
        <v>217</v>
      </c>
      <c r="B14" t="s">
        <v>223</v>
      </c>
      <c r="C14" t="s">
        <v>237</v>
      </c>
      <c r="D14" s="6">
        <v>0.99656355381011963</v>
      </c>
      <c r="E14" s="6">
        <v>1</v>
      </c>
      <c r="F14" s="6">
        <v>0.99484539031982422</v>
      </c>
      <c r="G14" s="6">
        <v>0.96682465076446533</v>
      </c>
    </row>
    <row r="15" spans="1:7">
      <c r="D15" s="6"/>
      <c r="E15" s="6"/>
      <c r="F15" s="6"/>
      <c r="G15" s="6"/>
    </row>
    <row r="16" spans="1:7">
      <c r="B16" s="10"/>
      <c r="D16" s="6"/>
      <c r="E16" s="6"/>
      <c r="F16" s="6"/>
      <c r="G16" s="6"/>
    </row>
    <row r="17" spans="2:7">
      <c r="D17" s="6"/>
      <c r="E17" s="6"/>
      <c r="F17" s="6"/>
      <c r="G17" s="6"/>
    </row>
    <row r="18" spans="2:7">
      <c r="B18" s="10"/>
      <c r="D18" s="6"/>
      <c r="E18" s="6"/>
      <c r="F18" s="6"/>
      <c r="G18" s="6"/>
    </row>
  </sheetData>
  <autoFilter ref="A1:G14" xr:uid="{B6235561-C84E-4DBD-BE25-91EBB2620EC7}"/>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lpstr>universe</vt:lpstr>
      <vt:lpstr>frame fresh and panel</vt:lpstr>
      <vt:lpstr>original survey design</vt:lpstr>
      <vt:lpstr>yield calculation</vt:lpstr>
      <vt:lpstr>achieved fresh and panel</vt:lpstr>
      <vt:lpstr>achieved panel</vt:lpstr>
      <vt:lpstr>universe_strict</vt:lpstr>
      <vt:lpstr>universe_median</vt:lpstr>
      <vt:lpstr>universe_weak</vt:lpstr>
      <vt:lpstr>item response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Domenico Viganola</cp:lastModifiedBy>
  <dcterms:created xsi:type="dcterms:W3CDTF">2017-10-24T16:55:12Z</dcterms:created>
  <dcterms:modified xsi:type="dcterms:W3CDTF">2023-10-18T16:06:16Z</dcterms:modified>
</cp:coreProperties>
</file>