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ms-office.chartstyle+xml" PartName="/xl/charts/style1.xml"/>
  <Override ContentType="application/vnd.ms-office.chartcolorstyle+xml" PartName="/xl/charts/colors1.xml"/>
  <Override ContentType="application/vnd.openxmlformats-officedocument.drawingml.chart+xml" PartName="/xl/charts/chart2.xml"/>
  <Override ContentType="application/vnd.ms-office.chartstyle+xml" PartName="/xl/charts/style2.xml"/>
  <Override ContentType="application/vnd.ms-office.chartcolorstyle+xml" PartName="/xl/charts/colors2.xml"/>
  <Override ContentType="application/vnd.openxmlformats-officedocument.drawingml.chart+xml" PartName="/xl/charts/chart3.xml"/>
  <Override ContentType="application/vnd.ms-office.chartstyle+xml" PartName="/xl/charts/style3.xml"/>
  <Override ContentType="application/vnd.ms-office.chartcolorstyle+xml" PartName="/xl/charts/colors3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Target="docProps/app.xml" Type="http://schemas.openxmlformats.org/officeDocument/2006/relationships/extended-properties" Id="rId3"/><Relationship Target="docProps/core.xml" Type="http://schemas.openxmlformats.org/package/2006/relationships/metadata/core-properties" Id="rId2"/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O:\FPDEA\Surveys\BEEPS 2018\Portugal 2019\_Implementation Report\"/>
    </mc:Choice>
  </mc:AlternateContent>
  <xr:revisionPtr revIDLastSave="0" documentId="13_ncr:1_{F44679CC-A3EC-4229-8662-A2B3706347D6}" xr6:coauthVersionLast="41" xr6:coauthVersionMax="41" xr10:uidLastSave="{00000000-0000-0000-0000-000000000000}"/>
  <bookViews>
    <workbookView xWindow="8670" yWindow="270" windowWidth="17280" windowHeight="14745" firstSheet="4" activeTab="5"/>
  </bookViews>
  <sheets>
    <sheet name="Graphs" sheetId="9" r:id="rId1"/>
    <sheet name="Overview" sheetId="8" r:id="rId2"/>
    <sheet name="Original Design Fresh Formatted" sheetId="12" r:id="rId3"/>
    <sheet name="Full Frame Fresh and Panel" sheetId="24" r:id="rId4"/>
    <sheet name="Frame Fresh and Panel Formatted" sheetId="14" r:id="rId5"/>
    <sheet name="Achieved Fresh &amp;Panel Formatted" sheetId="17" r:id="rId6"/>
    <sheet name="Universe Strict Formatted" sheetId="18" r:id="rId7"/>
    <sheet name="Universe Median Formatted" sheetId="19" r:id="rId8"/>
    <sheet name="Universe Weak Formatted" sheetId="20" r:id="rId9"/>
    <sheet name="Achieved Fresh and Panel" sheetId="1" r:id="rId10"/>
    <sheet name="Frame Fresh and Panel" sheetId="3" r:id="rId11"/>
    <sheet name="original_design_fresh" sheetId="10" r:id="rId12"/>
    <sheet name="universe_strict" sheetId="21" r:id="rId13"/>
    <sheet name="universe_median" sheetId="22" r:id="rId14"/>
    <sheet name="universe_weak" sheetId="23" r:id="rId15"/>
  </sheets>
  <definedNames>
    <definedName name="solver_ntri" hidden="true">1000</definedName>
    <definedName name="solver_rsmp" hidden="true">2</definedName>
    <definedName name="solver_seed" hidden="true">0</definedName>
  </definedNames>
  <calcPr calcId="191029" fullCalcOnLoad="true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<sst xmlns="http://schemas.openxmlformats.org/spreadsheetml/2006/main" count="757" uniqueCount="94">
  <si>
    <t/>
  </si>
  <si>
    <t>_Grand_Total</t>
  </si>
  <si>
    <t>Manufacturing</t>
  </si>
  <si>
    <t>Non-response rate d2</t>
  </si>
  <si>
    <t>Retail/Wholesale</t>
  </si>
  <si>
    <t>Other Services</t>
  </si>
  <si>
    <t>Strict assumption</t>
  </si>
  <si>
    <t>Median assumption</t>
  </si>
  <si>
    <t>Weak assumption</t>
  </si>
  <si>
    <t>Rejection/Contact</t>
  </si>
  <si>
    <t>Interviews/Contact</t>
  </si>
  <si>
    <t>Screening in process</t>
  </si>
  <si>
    <t>14. In process (the establishment is being called/ is being contacted - previous to ask the screener)</t>
  </si>
  <si>
    <t>Eligible</t>
  </si>
  <si>
    <t>1. Eligible establishment (Correct name and address)</t>
  </si>
  <si>
    <t>2. Eligible establishment (Different name but same address - the new firm/establishment bought the original firm/establishment)</t>
  </si>
  <si>
    <t>3. Eligible establishment (Different name but same address - the firm/establishment changed its name)</t>
  </si>
  <si>
    <t>4. Eligible establishment (Moved and traced)</t>
  </si>
  <si>
    <t>16. Eligible establishment (Panel Firm - now less than five employees; this code applies only to panel firms.)</t>
  </si>
  <si>
    <t>Screener refusal</t>
  </si>
  <si>
    <t>13. Refuses to answer the screener</t>
  </si>
  <si>
    <t>Ineligible</t>
  </si>
  <si>
    <t>5. The establishment has less than 5 permanent full time employees</t>
  </si>
  <si>
    <t>616. The firm discontinued businesses - (Establishment went bankrupt)</t>
  </si>
  <si>
    <t>618. The firm discontinued businesses - (Original establishment disappeared and is now a different firm)</t>
  </si>
  <si>
    <t>619. The firm discontinued businesses - (Establishment was bought out by another firm)</t>
  </si>
  <si>
    <t>620. The firm discontinued businesses - (It was impossible to determine for what reason)</t>
  </si>
  <si>
    <t>621. The firm discontinued businesses - (Other)</t>
  </si>
  <si>
    <t xml:space="preserve">71. Ineligible legal status: not a business, but private household </t>
  </si>
  <si>
    <t>72. Ineligible legal status: cooperatives, non-profit organizations, etc.</t>
  </si>
  <si>
    <t>8. Ineligible activity: Education, Agriculture, Finances, Government, etc.</t>
  </si>
  <si>
    <t>Out of Target</t>
  </si>
  <si>
    <t>151. Out of target - outside the covered regions</t>
  </si>
  <si>
    <t>152. Out of target - moved abroad</t>
  </si>
  <si>
    <t>153. Out of target - Not registered with Statistical Authority</t>
  </si>
  <si>
    <t>154. Out of target - establishment is HQ without production or sales of goods or services</t>
  </si>
  <si>
    <t>155. Out of target - establishment was not in operation for the entirety of last fiscal year</t>
  </si>
  <si>
    <t>156. Duplicated firm within the sample</t>
  </si>
  <si>
    <t>Unobtainable</t>
  </si>
  <si>
    <t>91. No reply after having called in different days of the week and in different business hours</t>
  </si>
  <si>
    <t>92. Line out of order</t>
  </si>
  <si>
    <t>93. No tone</t>
  </si>
  <si>
    <t>94. Phone number does not exist</t>
  </si>
  <si>
    <t>10. Answering machine</t>
  </si>
  <si>
    <t>11. Fax line- data line</t>
  </si>
  <si>
    <t>12. Wrong address/ moved away and could not get the new references</t>
  </si>
  <si>
    <t>Target and totals</t>
  </si>
  <si>
    <t>Sample target</t>
  </si>
  <si>
    <t>Sample target completion rate</t>
  </si>
  <si>
    <t>Total contacts available in frame</t>
  </si>
  <si>
    <t>Total contacts issued</t>
  </si>
  <si>
    <t>Total contacts contacted</t>
  </si>
  <si>
    <t>Screening phase</t>
  </si>
  <si>
    <t>Eligibles</t>
  </si>
  <si>
    <t>Ineligible + out of target</t>
  </si>
  <si>
    <t>Interview phase (only if eligible)</t>
  </si>
  <si>
    <t>Complete interviews without extra module</t>
  </si>
  <si>
    <t>Complete interviews with extra module</t>
  </si>
  <si>
    <t>Eligible in process  + incomplete interviews</t>
  </si>
  <si>
    <t>Interview refusal</t>
  </si>
  <si>
    <t>Percent breakdown (relative to total contacted)</t>
  </si>
  <si>
    <t>Screening in process rate</t>
  </si>
  <si>
    <t>Screener refusal rate</t>
  </si>
  <si>
    <t>Ineligible + out of target rate</t>
  </si>
  <si>
    <t>Unobtainable rate</t>
  </si>
  <si>
    <t>Interview conversion rate</t>
  </si>
  <si>
    <t>Eligible in process  + incomplete interviews rate</t>
  </si>
  <si>
    <t>Interview refusal rate</t>
  </si>
  <si>
    <t>SUMMARY</t>
  </si>
  <si>
    <t>SCREENING PHASE</t>
  </si>
  <si>
    <t>Total contacted</t>
  </si>
  <si>
    <t>stratificationregionname</t>
  </si>
  <si>
    <t>stratificationsizename</t>
  </si>
  <si>
    <t>Small (5-19)</t>
  </si>
  <si>
    <t>Medium (20-99)</t>
  </si>
  <si>
    <t>Large (100 or more)</t>
  </si>
  <si>
    <t>_Food</t>
  </si>
  <si>
    <t>_Other_Manufacturing</t>
  </si>
  <si>
    <t>_Retail</t>
  </si>
  <si>
    <t>_Other_Services</t>
  </si>
  <si>
    <t>157. Out of target - location that is not HQ and does not have financial statements prepared separately</t>
  </si>
  <si>
    <t>_Garments</t>
  </si>
  <si>
    <t>North</t>
  </si>
  <si>
    <t>Algarve</t>
  </si>
  <si>
    <t>Center</t>
  </si>
  <si>
    <t>Lisbon Metropolitan Area</t>
  </si>
  <si>
    <t>Alentejo</t>
  </si>
  <si>
    <t>Autonomous Region of the Azores</t>
  </si>
  <si>
    <t>Autonomous Region of Madeira</t>
  </si>
  <si>
    <t>Small and Medium (5-99)</t>
  </si>
  <si>
    <t>Medium and Large (20+)</t>
  </si>
  <si>
    <t>_Fabricated_Metal_Products</t>
  </si>
  <si>
    <t>_Machinery_and_Equipment</t>
  </si>
  <si>
    <t>Autonomous Region of the Azores and Autonomous Region of Madeira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</si>
</sst>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8">
    <font>
      <sz val="11"/>
      <name val="Calibri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sz val="8"/>
      <name val="Arial"/>
      <family val="2"/>
    </font>
    <font>
      <b/>
      <sz val="11"/>
      <color theme="1"/>
      <name val="Gill Sans MT"/>
      <family val="2"/>
    </font>
    <font>
      <sz val="8"/>
      <name val="Arial"/>
      <family val="2"/>
      <charset val="204"/>
    </font>
    <font>
      <sz val="9"/>
      <name val="Gill Sans MT"/>
      <family val="2"/>
    </font>
    <font>
      <sz val="9"/>
      <color theme="1"/>
      <name val="Gill Sans MT"/>
      <family val="2"/>
    </font>
    <font>
      <sz val="11"/>
      <color theme="1"/>
      <name val="Gill Sans MT"/>
      <family val="2"/>
    </font>
    <font>
      <b/>
      <sz val="11"/>
      <name val="Gill Sans MT"/>
      <family val="2"/>
    </font>
    <font>
      <b/>
      <sz val="14"/>
      <name val="Gill Sans MT"/>
      <family val="2"/>
    </font>
    <font>
      <b/>
      <sz val="14"/>
      <color theme="1"/>
      <name val="Gill Sans MT"/>
      <family val="2"/>
    </font>
    <font>
      <b/>
      <sz val="1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5117038484"/>
        <bgColor indexed="64"/>
      </patternFill>
    </fill>
    <fill>
      <patternFill patternType="solid">
        <fgColor theme="9" tint="0.59996337778863"/>
        <bgColor indexed="64"/>
      </patternFill>
    </fill>
    <fill>
      <patternFill patternType="solid">
        <fgColor theme="9" tint="0.59996337778863"/>
        <bgColor theme="6" tint="0.39991454817347"/>
      </patternFill>
    </fill>
    <fill>
      <patternFill patternType="solid">
        <fgColor theme="5" tint="0.39997558519242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theme="9" tint="0.39997558519242"/>
        <bgColor indexed="64"/>
      </patternFill>
    </fill>
    <fill>
      <patternFill patternType="solid">
        <fgColor theme="0" tint="-0.24994659260842"/>
        <bgColor indexed="64"/>
      </patternFill>
    </fill>
    <fill>
      <patternFill patternType="solid">
        <fgColor theme="0" tint="-0.24994659260842"/>
        <bgColor indexed="64"/>
      </patternFill>
    </fill>
    <fill>
      <patternFill patternType="solid">
        <fgColor theme="9" tint="0.59996337778863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theme="4" tint="0.3999755851924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9" fontId="2" fillId="0" borderId="0" applyFont="false" applyFill="false" applyBorder="false" applyAlignment="false" applyProtection="false"/>
    <xf numFmtId="0" fontId="3" fillId="0" borderId="1" applyNumberFormat="false" applyFill="false" applyAlignment="false" applyProtection="false"/>
    <xf numFmtId="0" fontId="4" fillId="0" borderId="2" applyNumberFormat="false" applyFill="false" applyAlignment="false" applyProtection="false"/>
    <xf numFmtId="0" fontId="8" fillId="0" borderId="0" applyBorder="false"/>
    <xf numFmtId="0" fontId="10" fillId="0" borderId="0" applyBorder="false"/>
    <xf numFmtId="0" fontId="1" fillId="0" borderId="0"/>
  </cellStyleXfs>
  <cellXfs count="104">
    <xf numFmtId="0" fontId="0" fillId="0" borderId="0" xfId="0"/>
    <xf numFmtId="0" fontId="5" fillId="0" borderId="0" xfId="0" applyFont="true" applyAlignment="true">
      <alignment wrapText="true"/>
    </xf>
    <xf numFmtId="0" fontId="6" fillId="0" borderId="0" xfId="0" applyFont="true" applyAlignment="true">
      <alignment wrapText="true"/>
    </xf>
    <xf numFmtId="0" fontId="5" fillId="2" borderId="1" xfId="2" applyFont="true" applyFill="true" applyAlignment="true">
      <alignment wrapText="true"/>
    </xf>
    <xf numFmtId="0" fontId="5" fillId="2" borderId="1" xfId="2" applyFont="true" applyFill="true" applyAlignment="true">
      <alignment horizontal="right" wrapText="true"/>
    </xf>
    <xf numFmtId="0" fontId="6" fillId="0" borderId="0" xfId="0" applyFont="true"/>
    <xf numFmtId="0" fontId="3" fillId="2" borderId="1" xfId="2" applyFill="true"/>
    <xf numFmtId="0" fontId="4" fillId="2" borderId="2" xfId="3" applyFill="true"/>
    <xf numFmtId="0" fontId="5" fillId="0" borderId="0" xfId="0" applyFont="true"/>
    <xf numFmtId="0" fontId="7" fillId="2" borderId="2" xfId="3" applyFont="true" applyFill="true"/>
    <xf numFmtId="1" fontId="6" fillId="0" borderId="0" xfId="0" applyNumberFormat="true" applyFont="true"/>
    <xf numFmtId="1" fontId="7" fillId="2" borderId="2" xfId="3" applyNumberFormat="true" applyFont="true" applyFill="true"/>
    <xf numFmtId="0" fontId="8" fillId="0" borderId="0" xfId="4"/>
    <xf numFmtId="164" fontId="0" fillId="0" borderId="0" xfId="0" applyNumberFormat="true"/>
    <xf numFmtId="10" fontId="0" fillId="0" borderId="0" xfId="1" applyNumberFormat="true" applyFont="true"/>
    <xf numFmtId="0" fontId="8" fillId="0" borderId="0" xfId="0" applyFont="true"/>
    <xf numFmtId="0" fontId="9" fillId="3" borderId="3" xfId="0" applyFont="true" applyFill="true" applyBorder="true" applyAlignment="true">
      <alignment horizontal="center" vertical="center"/>
    </xf>
    <xf numFmtId="0" fontId="9" fillId="3" borderId="3" xfId="0" applyFont="true" applyFill="true" applyBorder="true" applyAlignment="true">
      <alignment horizontal="center" vertical="center" wrapText="true"/>
    </xf>
    <xf numFmtId="0" fontId="11" fillId="4" borderId="4" xfId="5" applyFont="true" applyFill="true" applyBorder="true" applyAlignment="true" applyProtection="true">
      <alignment horizontal="left" vertical="center" wrapText="true"/>
    </xf>
    <xf numFmtId="0" fontId="0" fillId="3" borderId="5" xfId="0" applyFill="true" applyBorder="true"/>
    <xf numFmtId="0" fontId="9" fillId="0" borderId="0" xfId="0" applyFont="true" applyFill="true" applyBorder="true" applyAlignment="true">
      <alignment horizontal="center" vertical="center"/>
    </xf>
    <xf numFmtId="0" fontId="12" fillId="0" borderId="0" xfId="0" applyFont="true" applyFill="true" applyBorder="true" applyAlignment="true">
      <alignment horizontal="center" vertical="center"/>
    </xf>
    <xf numFmtId="0" fontId="11" fillId="3" borderId="7" xfId="5" applyFont="true" applyFill="true" applyBorder="true" applyAlignment="true" applyProtection="true">
      <alignment horizontal="left" vertical="center" wrapText="true"/>
    </xf>
    <xf numFmtId="0" fontId="0" fillId="3" borderId="8" xfId="0" applyFill="true" applyBorder="true"/>
    <xf numFmtId="0" fontId="11" fillId="3" borderId="0" xfId="5" applyFont="true" applyFill="true" applyBorder="true" applyAlignment="true" applyProtection="true">
      <alignment horizontal="left" vertical="center" wrapText="true"/>
    </xf>
    <xf numFmtId="0" fontId="0" fillId="3" borderId="10" xfId="0" applyFill="true" applyBorder="true"/>
    <xf numFmtId="0" fontId="11" fillId="3" borderId="12" xfId="5" applyFont="true" applyFill="true" applyBorder="true" applyAlignment="true" applyProtection="true">
      <alignment horizontal="left" vertical="center" wrapText="true"/>
    </xf>
    <xf numFmtId="0" fontId="0" fillId="3" borderId="13" xfId="0" applyFill="true" applyBorder="true"/>
    <xf numFmtId="0" fontId="9" fillId="0" borderId="0" xfId="0" applyFont="true"/>
    <xf numFmtId="0" fontId="9" fillId="5" borderId="3" xfId="0" applyFont="true" applyFill="true" applyBorder="true" applyAlignment="true">
      <alignment horizontal="center" vertical="center"/>
    </xf>
    <xf numFmtId="0" fontId="9" fillId="5" borderId="3" xfId="0" applyFont="true" applyFill="true" applyBorder="true" applyAlignment="true">
      <alignment horizontal="center" vertical="center" wrapText="true"/>
    </xf>
    <xf numFmtId="0" fontId="11" fillId="5" borderId="4" xfId="5" applyFont="true" applyFill="true" applyBorder="true" applyAlignment="true" applyProtection="true">
      <alignment horizontal="left" vertical="center" wrapText="true"/>
    </xf>
    <xf numFmtId="0" fontId="0" fillId="5" borderId="5" xfId="0" applyFill="true" applyBorder="true"/>
    <xf numFmtId="0" fontId="13" fillId="0" borderId="0" xfId="0" applyFont="true"/>
    <xf numFmtId="0" fontId="13" fillId="0" borderId="0" xfId="0" applyFont="true" applyAlignment="true">
      <alignment horizontal="center" vertical="center"/>
    </xf>
    <xf numFmtId="0" fontId="11" fillId="6" borderId="6" xfId="5" applyFont="true" applyFill="true" applyBorder="true" applyAlignment="true" applyProtection="true">
      <alignment horizontal="left" vertical="center"/>
    </xf>
    <xf numFmtId="0" fontId="0" fillId="6" borderId="8" xfId="0" applyFill="true" applyBorder="true"/>
    <xf numFmtId="0" fontId="11" fillId="6" borderId="9" xfId="5" applyFont="true" applyFill="true" applyBorder="true" applyAlignment="true" applyProtection="true">
      <alignment horizontal="left" vertical="center"/>
    </xf>
    <xf numFmtId="0" fontId="0" fillId="6" borderId="10" xfId="0" applyFill="true" applyBorder="true"/>
    <xf numFmtId="0" fontId="11" fillId="6" borderId="9" xfId="5" applyFont="true" applyFill="true" applyBorder="true" applyAlignment="true" applyProtection="true">
      <alignment horizontal="left" vertical="center" wrapText="true"/>
    </xf>
    <xf numFmtId="0" fontId="11" fillId="6" borderId="6" xfId="5" applyFont="true" applyFill="true" applyBorder="true" applyAlignment="true" applyProtection="true">
      <alignment horizontal="left" vertical="center" wrapText="true"/>
    </xf>
    <xf numFmtId="0" fontId="11" fillId="6" borderId="11" xfId="5" applyFont="true" applyFill="true" applyBorder="true" applyAlignment="true" applyProtection="true">
      <alignment horizontal="left" vertical="center" wrapText="true"/>
    </xf>
    <xf numFmtId="0" fontId="0" fillId="6" borderId="13" xfId="0" applyFill="true" applyBorder="true"/>
    <xf numFmtId="0" fontId="13" fillId="7" borderId="7" xfId="0" applyFont="true" applyFill="true" applyBorder="true"/>
    <xf numFmtId="0" fontId="13" fillId="7" borderId="17" xfId="0" applyFont="true" applyFill="true" applyBorder="true"/>
    <xf numFmtId="0" fontId="13" fillId="8" borderId="7" xfId="0" applyFont="true" applyFill="true" applyBorder="true"/>
    <xf numFmtId="0" fontId="13" fillId="8" borderId="18" xfId="0" applyFont="true" applyFill="true" applyBorder="true"/>
    <xf numFmtId="0" fontId="13" fillId="8" borderId="12" xfId="0" applyFont="true" applyFill="true" applyBorder="true"/>
    <xf numFmtId="0" fontId="9" fillId="0" borderId="0" xfId="0" applyFont="true" applyFill="true" applyBorder="true" applyAlignment="true">
      <alignment vertical="center" wrapText="true"/>
    </xf>
    <xf numFmtId="0" fontId="13" fillId="3" borderId="7" xfId="0" applyFont="true" applyFill="true" applyBorder="true"/>
    <xf numFmtId="0" fontId="13" fillId="3" borderId="19" xfId="0" applyFont="true" applyFill="true" applyBorder="true"/>
    <xf numFmtId="0" fontId="13" fillId="5" borderId="19" xfId="0" applyFont="true" applyFill="true" applyBorder="true"/>
    <xf numFmtId="0" fontId="13" fillId="6" borderId="18" xfId="0" applyFont="true" applyFill="true" applyBorder="true"/>
    <xf numFmtId="0" fontId="13" fillId="6" borderId="17" xfId="0" applyFont="true" applyFill="true" applyBorder="true"/>
    <xf numFmtId="0" fontId="13" fillId="7" borderId="18" xfId="0" applyFont="true" applyFill="true" applyBorder="true"/>
    <xf numFmtId="0" fontId="13" fillId="5" borderId="17" xfId="0" applyFont="true" applyFill="true" applyBorder="true"/>
    <xf numFmtId="0" fontId="13" fillId="3" borderId="20" xfId="0" applyFont="true" applyFill="true" applyBorder="true"/>
    <xf numFmtId="0" fontId="13" fillId="5" borderId="18" xfId="0" applyFont="true" applyFill="true" applyBorder="true"/>
    <xf numFmtId="0" fontId="13" fillId="6" borderId="19" xfId="0" applyFont="true" applyFill="true" applyBorder="true"/>
    <xf numFmtId="0" fontId="13" fillId="7" borderId="20" xfId="0" applyFont="true" applyFill="true" applyBorder="true"/>
    <xf numFmtId="0" fontId="13" fillId="3" borderId="18" xfId="0" applyFont="true" applyFill="true" applyBorder="true"/>
    <xf numFmtId="0" fontId="15" fillId="0" borderId="0" xfId="0" applyFont="true"/>
    <xf numFmtId="0" fontId="16" fillId="0" borderId="0" xfId="0" applyFont="true"/>
    <xf numFmtId="0" fontId="0" fillId="7" borderId="8" xfId="0" applyFill="true" applyBorder="true"/>
    <xf numFmtId="164" fontId="0" fillId="7" borderId="10" xfId="0" applyNumberFormat="true" applyFill="true" applyBorder="true"/>
    <xf numFmtId="0" fontId="0" fillId="9" borderId="10" xfId="0" applyFill="true" applyBorder="true"/>
    <xf numFmtId="0" fontId="0" fillId="9" borderId="13" xfId="0" applyFill="true" applyBorder="true"/>
    <xf numFmtId="0" fontId="0" fillId="10" borderId="8" xfId="0" applyFill="true" applyBorder="true"/>
    <xf numFmtId="0" fontId="0" fillId="10" borderId="10" xfId="0" applyFill="true" applyBorder="true"/>
    <xf numFmtId="164" fontId="0" fillId="10" borderId="8" xfId="0" applyNumberFormat="true" applyFill="true" applyBorder="true"/>
    <xf numFmtId="164" fontId="0" fillId="10" borderId="10" xfId="0" applyNumberFormat="true" applyFill="true" applyBorder="true"/>
    <xf numFmtId="0" fontId="0" fillId="5" borderId="10" xfId="0" applyFill="true" applyBorder="true"/>
    <xf numFmtId="0" fontId="0" fillId="5" borderId="13" xfId="0" applyFill="true" applyBorder="true"/>
    <xf numFmtId="164" fontId="0" fillId="5" borderId="10" xfId="0" applyNumberFormat="true" applyFill="true" applyBorder="true"/>
    <xf numFmtId="164" fontId="0" fillId="5" borderId="13" xfId="0" applyNumberFormat="true" applyFill="true" applyBorder="true"/>
    <xf numFmtId="0" fontId="0" fillId="7" borderId="10" xfId="0" applyFill="true" applyBorder="true"/>
    <xf numFmtId="164" fontId="0" fillId="6" borderId="10" xfId="0" applyNumberFormat="true" applyFill="true" applyBorder="true"/>
    <xf numFmtId="0" fontId="9" fillId="0" borderId="21" xfId="0" applyFont="true" applyBorder="true" applyAlignment="true">
      <alignment horizontal="center" vertical="center"/>
    </xf>
    <xf numFmtId="0" fontId="9" fillId="0" borderId="21" xfId="0" applyFont="true" applyFill="true" applyBorder="true" applyAlignment="true">
      <alignment horizontal="center" vertical="center" wrapText="true"/>
    </xf>
    <xf numFmtId="0" fontId="17" fillId="0" borderId="0" xfId="0" applyFont="true"/>
    <xf numFmtId="1" fontId="17" fillId="0" borderId="0" xfId="0" applyNumberFormat="true" applyFont="true"/>
    <xf numFmtId="0" fontId="2" fillId="0" borderId="0" xfId="0" applyFont="true"/>
    <xf numFmtId="0" fontId="9" fillId="6" borderId="16" xfId="0" applyFont="true" applyFill="true" applyBorder="true" applyAlignment="true">
      <alignment horizontal="center" vertical="center"/>
    </xf>
    <xf numFmtId="0" fontId="11" fillId="6" borderId="7" xfId="5" applyFont="true" applyFill="true" applyBorder="true" applyAlignment="true" applyProtection="true">
      <alignment horizontal="left" vertical="center" wrapText="true"/>
    </xf>
    <xf numFmtId="0" fontId="11" fillId="6" borderId="0" xfId="5" applyFont="true" applyFill="true" applyBorder="true" applyAlignment="true" applyProtection="true">
      <alignment horizontal="left" vertical="center" wrapText="true"/>
    </xf>
    <xf numFmtId="0" fontId="14" fillId="6" borderId="13" xfId="5" applyFont="true" applyFill="true" applyBorder="true" applyAlignment="true" applyProtection="true">
      <alignment horizontal="center" vertical="center" wrapText="true"/>
    </xf>
    <xf numFmtId="0" fontId="5" fillId="0" borderId="0" xfId="0" applyFont="true" applyAlignment="true"/>
    <xf numFmtId="0" fontId="9" fillId="0" borderId="6" xfId="0" applyFont="true" applyFill="true" applyBorder="true" applyAlignment="true">
      <alignment horizontal="center" vertical="center" wrapText="true"/>
    </xf>
    <xf numFmtId="0" fontId="9" fillId="0" borderId="9" xfId="0" applyFont="true" applyFill="true" applyBorder="true" applyAlignment="true">
      <alignment horizontal="center" vertical="center" wrapText="true"/>
    </xf>
    <xf numFmtId="0" fontId="9" fillId="0" borderId="11" xfId="0" applyFont="true" applyFill="true" applyBorder="true" applyAlignment="true">
      <alignment horizontal="center" vertical="center" wrapText="true"/>
    </xf>
    <xf numFmtId="0" fontId="9" fillId="6" borderId="14" xfId="0" applyFont="true" applyFill="true" applyBorder="true" applyAlignment="true">
      <alignment horizontal="center" vertical="center"/>
    </xf>
    <xf numFmtId="0" fontId="9" fillId="6" borderId="15" xfId="0" applyFont="true" applyFill="true" applyBorder="true" applyAlignment="true">
      <alignment horizontal="center" vertical="center"/>
    </xf>
    <xf numFmtId="0" fontId="9" fillId="3" borderId="6" xfId="0" applyFont="true" applyFill="true" applyBorder="true" applyAlignment="true">
      <alignment horizontal="center" vertical="center"/>
    </xf>
    <xf numFmtId="0" fontId="9" fillId="3" borderId="9" xfId="0" applyFont="true" applyFill="true" applyBorder="true" applyAlignment="true">
      <alignment horizontal="center" vertical="center"/>
    </xf>
    <xf numFmtId="0" fontId="9" fillId="3" borderId="11" xfId="0" applyFont="true" applyFill="true" applyBorder="true" applyAlignment="true">
      <alignment horizontal="center" vertical="center"/>
    </xf>
    <xf numFmtId="0" fontId="9" fillId="3" borderId="6" xfId="0" applyFont="true" applyFill="true" applyBorder="true" applyAlignment="true">
      <alignment horizontal="center" vertical="center" wrapText="true"/>
    </xf>
    <xf numFmtId="0" fontId="9" fillId="3" borderId="9" xfId="0" applyFont="true" applyFill="true" applyBorder="true" applyAlignment="true">
      <alignment horizontal="center" vertical="center" wrapText="true"/>
    </xf>
    <xf numFmtId="0" fontId="9" fillId="3" borderId="11" xfId="0" applyFont="true" applyFill="true" applyBorder="true" applyAlignment="true">
      <alignment horizontal="center" vertical="center" wrapText="true"/>
    </xf>
    <xf numFmtId="0" fontId="14" fillId="6" borderId="14" xfId="5" applyFont="true" applyFill="true" applyBorder="true" applyAlignment="true" applyProtection="true">
      <alignment horizontal="center" vertical="center"/>
    </xf>
    <xf numFmtId="0" fontId="14" fillId="6" borderId="15" xfId="5" applyFont="true" applyFill="true" applyBorder="true" applyAlignment="true" applyProtection="true">
      <alignment horizontal="center" vertical="center"/>
    </xf>
    <xf numFmtId="0" fontId="14" fillId="6" borderId="8" xfId="5" applyFont="true" applyFill="true" applyBorder="true" applyAlignment="true" applyProtection="true">
      <alignment horizontal="center" vertical="center" wrapText="true"/>
    </xf>
    <xf numFmtId="0" fontId="14" fillId="6" borderId="10" xfId="5" applyFont="true" applyFill="true" applyBorder="true" applyAlignment="true" applyProtection="true">
      <alignment horizontal="center" vertical="center" wrapText="true"/>
    </xf>
    <xf numFmtId="0" fontId="14" fillId="6" borderId="16" xfId="5" applyFont="true" applyFill="true" applyBorder="true" applyAlignment="true" applyProtection="true">
      <alignment horizontal="center" vertical="center"/>
    </xf>
    <xf numFmtId="0" fontId="9" fillId="6" borderId="16" xfId="0" applyFont="true" applyFill="true" applyBorder="true" applyAlignment="true">
      <alignment horizontal="center" vertical="center"/>
    </xf>
  </cellXfs>
  <cellStyles count="7">
    <cellStyle name="3232" xfId="5" xr:uid="{00000000-0005-0000-0000-000000000000}"/>
    <cellStyle name="Heading 3" xfId="2" builtinId="18"/>
    <cellStyle name="Normal" xfId="0" builtinId="0"/>
    <cellStyle name="Normal 2" xfId="6" xr:uid="{00000000-0005-0000-0000-000003000000}"/>
    <cellStyle name="Normal 2 2" xfId="4" xr:uid="{00000000-0005-0000-0000-000004000000}"/>
    <cellStyle name="Percent" xfId="1" builtinId="5"/>
    <cellStyle name="Total" xfId="3" builtinId="25"/>
  </cellStyles>
  <dxfs count="0"/>
  <tableStyles count="0" defaultTableStyle="TableStyleMedium2" defaultPivotStyle="PivotStyleLight16"/>
  <colors>
    <mruColors>
      <color rgb="FFC0504D"/>
      <color rgb="FFB73F0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<Relationships xmlns="http://schemas.openxmlformats.org/package/2006/relationships"><Relationship Target="worksheets/sheet8.xml" Type="http://schemas.openxmlformats.org/officeDocument/2006/relationships/worksheet" Id="rId8"/><Relationship Target="worksheets/sheet13.xml" Type="http://schemas.openxmlformats.org/officeDocument/2006/relationships/worksheet" Id="rId13"/><Relationship Target="sharedStrings.xml" Type="http://schemas.openxmlformats.org/officeDocument/2006/relationships/sharedStrings" Id="rId18"/><Relationship Target="worksheets/sheet3.xml" Type="http://schemas.openxmlformats.org/officeDocument/2006/relationships/worksheet" Id="rId3"/><Relationship Target="worksheets/sheet7.xml" Type="http://schemas.openxmlformats.org/officeDocument/2006/relationships/worksheet" Id="rId7"/><Relationship Target="worksheets/sheet12.xml" Type="http://schemas.openxmlformats.org/officeDocument/2006/relationships/worksheet" Id="rId12"/><Relationship Target="styles.xml" Type="http://schemas.openxmlformats.org/officeDocument/2006/relationships/styles" Id="rId17"/><Relationship Target="worksheets/sheet2.xml" Type="http://schemas.openxmlformats.org/officeDocument/2006/relationships/worksheet" Id="rId2"/><Relationship Target="theme/theme1.xml" Type="http://schemas.openxmlformats.org/officeDocument/2006/relationships/theme" Id="rId16"/><Relationship Target="worksheets/sheet1.xml" Type="http://schemas.openxmlformats.org/officeDocument/2006/relationships/worksheet" Id="rId1"/><Relationship Target="worksheets/sheet6.xml" Type="http://schemas.openxmlformats.org/officeDocument/2006/relationships/worksheet" Id="rId6"/><Relationship Target="worksheets/sheet11.xml" Type="http://schemas.openxmlformats.org/officeDocument/2006/relationships/worksheet" Id="rId11"/><Relationship Target="worksheets/sheet5.xml" Type="http://schemas.openxmlformats.org/officeDocument/2006/relationships/worksheet" Id="rId5"/><Relationship Target="worksheets/sheet15.xml" Type="http://schemas.openxmlformats.org/officeDocument/2006/relationships/worksheet" Id="rId15"/><Relationship Target="worksheets/sheet10.xml" Type="http://schemas.openxmlformats.org/officeDocument/2006/relationships/worksheet" Id="rId10"/><Relationship Target="worksheets/sheet4.xml" Type="http://schemas.openxmlformats.org/officeDocument/2006/relationships/worksheet" Id="rId4"/><Relationship Target="worksheets/sheet9.xml" Type="http://schemas.openxmlformats.org/officeDocument/2006/relationships/worksheet" Id="rId9"/><Relationship Target="worksheets/sheet14.xml" Type="http://schemas.openxmlformats.org/officeDocument/2006/relationships/worksheet" Id="rId14"/></Relationships>
</file>

<file path=xl/charts/_rels/chart1.xml.rels><?xml version="1.0" encoding="UTF-8"?><Relationships xmlns="http://schemas.openxmlformats.org/package/2006/relationships"><Relationship Target="colors1.xml" Type="http://schemas.microsoft.com/office/2011/relationships/chartColorStyle" Id="rId2"/><Relationship Target="style1.xml" Type="http://schemas.microsoft.com/office/2011/relationships/chartStyle" Id="rId1"/></Relationships>
</file>

<file path=xl/charts/_rels/chart2.xml.rels><?xml version="1.0" encoding="UTF-8"?><Relationships xmlns="http://schemas.openxmlformats.org/package/2006/relationships"><Relationship Target="colors2.xml" Type="http://schemas.microsoft.com/office/2011/relationships/chartColorStyle" Id="rId2"/><Relationship Target="style2.xml" Type="http://schemas.microsoft.com/office/2011/relationships/chartStyle" Id="rId1"/></Relationships>
</file>

<file path=xl/charts/_rels/chart3.xml.rels><?xml version="1.0" encoding="UTF-8"?><Relationships xmlns="http://schemas.openxmlformats.org/package/2006/relationships"><Relationship Target="colors3.xml" Type="http://schemas.microsoft.com/office/2011/relationships/chartColorStyle" Id="rId2"/><Relationship Target="style3.xml" Type="http://schemas.microsoft.com/office/2011/relationships/chartStyle" Id="rId1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Sales Non-response Rates Portugal ES, 2019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C0504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Graphs!$F$2:$H$2</c:f>
              <c:strCache>
                <c:ptCount val="3"/>
                <c:pt idx="0">
                  <c:v>Manufacturing</c:v>
                </c:pt>
                <c:pt idx="1">
                  <c:v>Retail/Wholesale</c:v>
                </c:pt>
                <c:pt idx="2">
                  <c:v>Other Services</c:v>
                </c:pt>
              </c:strCache>
            </c:strRef>
          </c:cat>
          <c:val>
            <c:numRef>
              <c:f>Graphs!$F$3:$H$3</c:f>
              <c:numCache>
                <c:formatCode>0.0%</c:formatCode>
                <c:ptCount val="3"/>
                <c:pt idx="0">
                  <c:v>6.7096774193548397E-2</c:v>
                </c:pt>
                <c:pt idx="1">
                  <c:v>7.43801652892562E-2</c:v>
                </c:pt>
                <c:pt idx="2">
                  <c:v>9.6385542168674704E-2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3B-4809-BBAA-330C97D0DD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2248783"/>
        <c:axId val="377807871"/>
      </c:barChart>
      <c:catAx>
        <c:axId val="3822487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807871"/>
        <c:crosses val="autoZero"/>
        <c:auto val="1"/>
        <c:lblAlgn val="ctr"/>
        <c:lblOffset val="100"/>
        <c:noMultiLvlLbl val="0"/>
      </c:catAx>
      <c:valAx>
        <c:axId val="377807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248783"/>
        <c:crosses val="autoZero"/>
        <c:crossBetween val="between"/>
        <c:majorUnit val="3.0000000000000006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Rejection rate and Interviews</a:t>
            </a:r>
            <a:r>
              <a:rPr lang="en-US" sz="1200" baseline="0"/>
              <a:t> per Contact Portugal ES, 2019 </a:t>
            </a:r>
            <a:endParaRPr lang="en-US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C0504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Graphs!$L$1:$M$1</c:f>
              <c:strCache>
                <c:ptCount val="2"/>
                <c:pt idx="0">
                  <c:v>Rejection/Contact</c:v>
                </c:pt>
                <c:pt idx="1">
                  <c:v>Interviews/Contact</c:v>
                </c:pt>
              </c:strCache>
            </c:strRef>
          </c:cat>
          <c:val>
            <c:numRef>
              <c:f>Graphs!$L$2:$M$2</c:f>
              <c:numCache>
                <c:formatCode>0.0%</c:formatCode>
                <c:ptCount val="2"/>
                <c:pt idx="0">
                  <c:v>0.22293873790879781</c:v>
                </c:pt>
                <c:pt idx="1">
                  <c:v>0.24458774758175961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F3-4753-9AE1-9489B90472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23227775"/>
        <c:axId val="466417471"/>
      </c:barChart>
      <c:catAx>
        <c:axId val="6232277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417471"/>
        <c:crosses val="autoZero"/>
        <c:auto val="1"/>
        <c:lblAlgn val="ctr"/>
        <c:lblOffset val="100"/>
        <c:noMultiLvlLbl val="0"/>
      </c:catAx>
      <c:valAx>
        <c:axId val="466417471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3227775"/>
        <c:crosses val="autoZero"/>
        <c:crossBetween val="between"/>
        <c:majorUnit val="0.2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Eligibility</a:t>
            </a:r>
            <a:r>
              <a:rPr lang="en-US" sz="1200" baseline="0"/>
              <a:t> Rates According to Assumptions Percent Eligible Portugal ES, 2019</a:t>
            </a:r>
            <a:endParaRPr lang="en-US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312482998448722"/>
          <c:y val="0.32069444444444445"/>
          <c:w val="0.78579207010888341"/>
          <c:h val="0.5117902449693788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504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Graphs!$A$1:$A$3</c:f>
              <c:strCache>
                <c:ptCount val="3"/>
                <c:pt idx="0">
                  <c:v>Strict assumption</c:v>
                </c:pt>
                <c:pt idx="1">
                  <c:v>Median assumption</c:v>
                </c:pt>
                <c:pt idx="2">
                  <c:v>Weak assumption</c:v>
                </c:pt>
              </c:strCache>
            </c:strRef>
          </c:cat>
          <c:val>
            <c:numRef>
              <c:f>Graphs!$B$1:$B$3</c:f>
              <c:numCache>
                <c:formatCode>0.00%</c:formatCode>
                <c:ptCount val="3"/>
                <c:pt idx="0">
                  <c:v>0.24504836480884384</c:v>
                </c:pt>
                <c:pt idx="1">
                  <c:v>0.47443574389682175</c:v>
                </c:pt>
                <c:pt idx="2">
                  <c:v>0.93827729157070472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79-4868-8A1A-211667F69A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2248367"/>
        <c:axId val="379577967"/>
      </c:barChart>
      <c:catAx>
        <c:axId val="3822483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9577967"/>
        <c:crosses val="autoZero"/>
        <c:auto val="1"/>
        <c:lblAlgn val="ctr"/>
        <c:lblOffset val="100"/>
        <c:noMultiLvlLbl val="0"/>
      </c:catAx>
      <c:valAx>
        <c:axId val="379577967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248367"/>
        <c:crosses val="autoZero"/>
        <c:crossBetween val="between"/>
        <c:majorUnit val="0.2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?><Relationships xmlns="http://schemas.openxmlformats.org/package/2006/relationships"><Relationship Target="../charts/chart3.xml" Type="http://schemas.openxmlformats.org/officeDocument/2006/relationships/chart" Id="rId3"/><Relationship Target="../charts/chart2.xml" Type="http://schemas.openxmlformats.org/officeDocument/2006/relationships/chart" Id="rId2"/><Relationship Target="../charts/chart1.xml" Type="http://schemas.openxmlformats.org/officeDocument/2006/relationships/chart" Id="rId1"/></Relationships>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>
  <xdr:twoCellAnchor>
    <xdr:from>
      <xdr:col>5</xdr:col>
      <xdr:colOff>76199</xdr:colOff>
      <xdr:row>4</xdr:row>
      <xdr:rowOff>57151</xdr:rowOff>
    </xdr:from>
    <xdr:to>
      <xdr:col>10</xdr:col>
      <xdr:colOff>257174</xdr:colOff>
      <xdr:row>12</xdr:row>
      <xdr:rowOff>85725</xdr:rowOff>
    </xdr:to>
    <xdr:graphicFrame macro="">
      <xdr:nvGraphicFramePr>
        <xdr:cNvPr id="2" name="Chart 1">
          <a:extLst>
            <a:ext xmlns:a16="http://schemas.microsoft.com/office/drawing/2014/main" uri="{FF2B5EF4-FFF2-40B4-BE49-F238E27FC236}">
              <a16:creationId xmlns:a16="http://schemas.microsoft.com/office/drawing/2014/main" id="{B2C8E3DD-E0AE-4EDE-87D3-E81F9CD41B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66675</xdr:colOff>
      <xdr:row>4</xdr:row>
      <xdr:rowOff>85725</xdr:rowOff>
    </xdr:from>
    <xdr:to>
      <xdr:col>17</xdr:col>
      <xdr:colOff>228600</xdr:colOff>
      <xdr:row>12</xdr:row>
      <xdr:rowOff>123825</xdr:rowOff>
    </xdr:to>
    <xdr:graphicFrame macro="">
      <xdr:nvGraphicFramePr>
        <xdr:cNvPr id="3" name="Chart 2">
          <a:extLst>
            <a:ext xmlns:a16="http://schemas.microsoft.com/office/drawing/2014/main" uri="{FF2B5EF4-FFF2-40B4-BE49-F238E27FC236}">
              <a16:creationId xmlns:a16="http://schemas.microsoft.com/office/drawing/2014/main" id="{51519D39-1218-447C-BCBC-435B18BE0B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142874</xdr:colOff>
      <xdr:row>4</xdr:row>
      <xdr:rowOff>95250</xdr:rowOff>
    </xdr:from>
    <xdr:to>
      <xdr:col>4</xdr:col>
      <xdr:colOff>457199</xdr:colOff>
      <xdr:row>12</xdr:row>
      <xdr:rowOff>161925</xdr:rowOff>
    </xdr:to>
    <xdr:graphicFrame macro="">
      <xdr:nvGraphicFramePr>
        <xdr:cNvPr id="4" name="Chart 3">
          <a:extLst>
            <a:ext xmlns:a16="http://schemas.microsoft.com/office/drawing/2014/main" uri="{FF2B5EF4-FFF2-40B4-BE49-F238E27FC236}">
              <a16:creationId xmlns:a16="http://schemas.microsoft.com/office/drawing/2014/main" id="{8832BC15-B64E-4CD1-807A-9C06C4C8A0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2"/><Relationship Target="../printerSettings/printerSettings1.bin" Type="http://schemas.openxmlformats.org/officeDocument/2006/relationships/printerSettings" Id="rId1"/></Relationships>
</file>

<file path=xl/worksheets/_rels/sheet3.xml.rels><?xml version="1.0" encoding="UTF-8"?><Relationships xmlns="http://schemas.openxmlformats.org/package/2006/relationships"><Relationship Target="../printerSettings/printerSettings2.bin" Type="http://schemas.openxmlformats.org/officeDocument/2006/relationships/printerSettings" Id="rId1"/></Relationships>
</file>

<file path=xl/worksheets/_rels/sheet4.xml.rels><?xml version="1.0" encoding="UTF-8"?><Relationships xmlns="http://schemas.openxmlformats.org/package/2006/relationships"><Relationship Target="../printerSettings/printerSettings3.bin" Type="http://schemas.openxmlformats.org/officeDocument/2006/relationships/printerSettings" Id="rId1"/></Relationships>
</file>

<file path=xl/worksheets/_rels/sheet5.xml.rels><?xml version="1.0" encoding="UTF-8"?><Relationships xmlns="http://schemas.openxmlformats.org/package/2006/relationships"><Relationship Target="../printerSettings/printerSettings4.bin" Type="http://schemas.openxmlformats.org/officeDocument/2006/relationships/printerSettings" Id="rId1"/></Relationships>
</file>

<file path=xl/worksheets/_rels/sheet7.xml.rels><?xml version="1.0" encoding="UTF-8"?><Relationships xmlns="http://schemas.openxmlformats.org/package/2006/relationships"><Relationship Target="../printerSettings/printerSettings5.bin" Type="http://schemas.openxmlformats.org/officeDocument/2006/relationships/printerSettings" Id="rId1"/></Relationships>
</file>

<file path=xl/worksheets/_rels/sheet9.xml.rels><?xml version="1.0" encoding="UTF-8"?><Relationships xmlns="http://schemas.openxmlformats.org/package/2006/relationships"><Relationship Target="../printerSettings/printerSettings6.bin" Type="http://schemas.openxmlformats.org/officeDocument/2006/relationships/printerSettings" Id="rId1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"/>
  <sheetViews>
    <sheetView workbookViewId="0">
      <selection activeCell="M17" sqref="M17"/>
    </sheetView>
  </sheetViews>
  <sheetFormatPr defaultRowHeight="15"/>
  <cols>
    <col min="1" max="1" width="18.85546875" customWidth="true"/>
    <col min="6" max="6" width="16.85546875" customWidth="true"/>
    <col min="7" max="7" width="15" customWidth="true"/>
    <col min="12" max="12" width="19.5703125" customWidth="true"/>
    <col min="13" max="13" width="15" customWidth="true"/>
  </cols>
  <sheetData>
    <row r="1">
      <c r="A1" t="s">
        <v>6</v>
      </c>
      <c r="B1" s="14">
        <f>SUM(Overview!J8:J12)/Overview!G40</f>
        <v>0.24504836480884384</v>
      </c>
      <c r="F1" s="12" t="s">
        <v>3</v>
      </c>
      <c r="G1" s="12"/>
      <c r="H1" s="12"/>
      <c r="L1" s="15" t="s">
        <v>9</v>
      </c>
      <c r="M1" s="15" t="s">
        <v>10</v>
      </c>
      <c r="N1" s="15"/>
    </row>
    <row r="2">
      <c r="A2" t="s">
        <v>7</v>
      </c>
      <c r="B2" s="14">
        <f>(SUM(Overview!J8:J12)+SUM(Overview!J36:J37)+Overview!J14)/Overview!G40</f>
        <v>0.47443574389682175</v>
      </c>
      <c r="F2" s="12" t="s">
        <v>2</v>
      </c>
      <c r="G2" s="12" t="s">
        <v>4</v>
      </c>
      <c r="H2" s="12" t="s">
        <v>5</v>
      </c>
      <c r="L2" s="13">
        <f>Overview!D23+Overview!D28</f>
        <v>0.22293873790879781</v>
      </c>
      <c r="M2" s="13">
        <f>Overview!D26</f>
        <v>0.24458774758175961</v>
      </c>
    </row>
    <row r="3">
      <c r="A3" t="s">
        <v>8</v>
      </c>
      <c r="B3" s="14">
        <f>(SUM(Overview!J8:J12)+SUM(Overview!J36:J37)+Overview!J14+SUM(Overview!J32:J35)+Overview!J38)/Overview!G40</f>
        <v>0.93827729157070472</v>
      </c>
      <c r="F3" s="13">
        <v>0.067096774193548397</v>
      </c>
      <c r="G3" s="13">
        <v>0.0743801652892562</v>
      </c>
      <c r="H3" s="13">
        <v>0.096385542168674704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J40"/>
  <sheetViews>
    <sheetView zoomScaleNormal="100" workbookViewId="0">
      <selection activeCell="B6" sqref="B6:D28"/>
    </sheetView>
  </sheetViews>
  <sheetFormatPr defaultRowHeight="15"/>
  <cols>
    <col min="2" max="2" width="17.42578125" customWidth="true"/>
    <col min="3" max="3" width="62.85546875" customWidth="true"/>
    <col min="8" max="8" width="25.7109375" customWidth="true"/>
    <col min="9" max="9" width="94" customWidth="true"/>
  </cols>
  <sheetData>
    <row r="3" ht="21.75">
      <c r="B3" s="61" t="s">
        <v>68</v>
      </c>
      <c r="G3" s="62" t="s">
        <v>69</v>
      </c>
      <c r="H3" s="33"/>
    </row>
    <row r="4">
      <c r="D4" t="s">
        <v>0</v>
      </c>
    </row>
    <row r="5" ht="15.75" thickBot="true"/>
    <row r="6" ht="17.25" customHeight="true" thickBot="true">
      <c r="B6" s="87" t="s">
        <v>46</v>
      </c>
      <c r="C6" s="43" t="s">
        <v>47</v>
      </c>
      <c r="D6" s="63">
        <v>1050</v>
      </c>
      <c r="G6" s="16">
        <f>SUM(J6)</f>
        <v>144</v>
      </c>
      <c r="H6" s="17" t="s">
        <v>11</v>
      </c>
      <c r="I6" s="18" t="s">
        <v>12</v>
      </c>
      <c r="J6" s="19">
        <v>144</v>
      </c>
    </row>
    <row r="7" ht="18" thickBot="true">
      <c r="B7" s="88"/>
      <c r="C7" s="44" t="s">
        <v>48</v>
      </c>
      <c r="D7" s="64">
        <v>1.0114285714285709</v>
      </c>
      <c r="G7" s="20"/>
      <c r="J7" s="21"/>
    </row>
    <row r="8" ht="17.25">
      <c r="B8" s="88"/>
      <c r="C8" s="45" t="s">
        <v>49</v>
      </c>
      <c r="D8" s="65">
        <v>13818</v>
      </c>
      <c r="G8" s="92">
        <f>SUM(J8:J12)</f>
        <v>1064</v>
      </c>
      <c r="H8" s="95" t="s">
        <v>13</v>
      </c>
      <c r="I8" s="22" t="s">
        <v>14</v>
      </c>
      <c r="J8" s="23">
        <v>1064</v>
      </c>
    </row>
    <row r="9" ht="17.25">
      <c r="B9" s="88"/>
      <c r="C9" s="46" t="s">
        <v>50</v>
      </c>
      <c r="D9" s="65">
        <v>5003</v>
      </c>
      <c r="G9" s="93"/>
      <c r="H9" s="96"/>
      <c r="I9" s="24" t="s">
        <v>15</v>
      </c>
      <c r="J9" s="25">
        <v>0</v>
      </c>
    </row>
    <row r="10" ht="15.75" customHeight="true" thickBot="true">
      <c r="B10" s="89"/>
      <c r="C10" s="47" t="s">
        <v>51</v>
      </c>
      <c r="D10" s="66">
        <v>4342</v>
      </c>
      <c r="G10" s="93"/>
      <c r="H10" s="96"/>
      <c r="I10" s="24" t="s">
        <v>16</v>
      </c>
      <c r="J10" s="25">
        <v>0</v>
      </c>
    </row>
    <row r="11" ht="15.75" customHeight="true" thickBot="true">
      <c r="B11" s="48"/>
      <c r="C11" s="33"/>
      <c r="G11" s="93"/>
      <c r="H11" s="96"/>
      <c r="I11" s="24" t="s">
        <v>17</v>
      </c>
      <c r="J11" s="25">
        <v>0</v>
      </c>
    </row>
    <row r="12" ht="15.75" customHeight="true" thickBot="true">
      <c r="B12" s="87" t="s">
        <v>52</v>
      </c>
      <c r="C12" s="49" t="s">
        <v>11</v>
      </c>
      <c r="D12" s="67">
        <v>144</v>
      </c>
      <c r="G12" s="94"/>
      <c r="H12" s="97"/>
      <c r="I12" s="26" t="s">
        <v>18</v>
      </c>
      <c r="J12" s="27">
        <v>0</v>
      </c>
    </row>
    <row r="13" ht="15.75" customHeight="true" thickBot="true">
      <c r="B13" s="88"/>
      <c r="C13" s="50" t="s">
        <v>53</v>
      </c>
      <c r="D13" s="68">
        <v>1064</v>
      </c>
      <c r="G13" s="28"/>
      <c r="J13" s="21"/>
    </row>
    <row r="14" ht="16.5" customHeight="true" thickBot="true">
      <c r="B14" s="88"/>
      <c r="C14" s="51" t="s">
        <v>19</v>
      </c>
      <c r="D14" s="71">
        <v>968</v>
      </c>
      <c r="G14" s="29">
        <f>SUM(J14)</f>
        <v>968</v>
      </c>
      <c r="H14" s="30" t="s">
        <v>19</v>
      </c>
      <c r="I14" s="31" t="s">
        <v>20</v>
      </c>
      <c r="J14" s="32">
        <v>968</v>
      </c>
    </row>
    <row r="15" ht="18" thickBot="true">
      <c r="B15" s="88"/>
      <c r="C15" s="52" t="s">
        <v>54</v>
      </c>
      <c r="D15" s="38">
        <v>124</v>
      </c>
      <c r="G15" s="33"/>
      <c r="J15" s="34"/>
    </row>
    <row r="16" ht="15.75" customHeight="true" thickBot="true">
      <c r="B16" s="89"/>
      <c r="C16" s="53" t="s">
        <v>38</v>
      </c>
      <c r="D16" s="42">
        <v>2042</v>
      </c>
      <c r="G16" s="90">
        <f>SUM(J16:J24)</f>
        <v>69</v>
      </c>
      <c r="H16" s="98" t="s">
        <v>21</v>
      </c>
      <c r="I16" s="35" t="s">
        <v>22</v>
      </c>
      <c r="J16" s="36">
        <v>21</v>
      </c>
    </row>
    <row r="17" ht="15.75" customHeight="true">
      <c r="B17" s="87" t="s">
        <v>55</v>
      </c>
      <c r="C17" s="43" t="s">
        <v>56</v>
      </c>
      <c r="D17" s="63">
        <v>0</v>
      </c>
      <c r="G17" s="91"/>
      <c r="H17" s="99"/>
      <c r="I17" s="37" t="s">
        <v>23</v>
      </c>
      <c r="J17" s="38">
        <v>19</v>
      </c>
    </row>
    <row r="18" ht="15.75" customHeight="true">
      <c r="B18" s="88"/>
      <c r="C18" s="54" t="s">
        <v>57</v>
      </c>
      <c r="D18" s="75">
        <v>1062</v>
      </c>
      <c r="G18" s="91"/>
      <c r="H18" s="99"/>
      <c r="I18" s="37" t="s">
        <v>24</v>
      </c>
      <c r="J18" s="38">
        <v>2</v>
      </c>
    </row>
    <row r="19" ht="15.75" customHeight="true">
      <c r="B19" s="88"/>
      <c r="C19" s="50" t="s">
        <v>58</v>
      </c>
      <c r="D19" s="68">
        <v>2</v>
      </c>
      <c r="G19" s="91"/>
      <c r="H19" s="99"/>
      <c r="I19" s="37" t="s">
        <v>25</v>
      </c>
      <c r="J19" s="38">
        <v>0</v>
      </c>
    </row>
    <row r="20" ht="15.75" customHeight="true" thickBot="true">
      <c r="B20" s="89"/>
      <c r="C20" s="55" t="s">
        <v>59</v>
      </c>
      <c r="D20" s="72">
        <v>0</v>
      </c>
      <c r="G20" s="91"/>
      <c r="H20" s="99"/>
      <c r="I20" s="37" t="s">
        <v>26</v>
      </c>
      <c r="J20" s="38">
        <v>5</v>
      </c>
    </row>
    <row r="21" ht="15.75" customHeight="true" thickBot="true">
      <c r="G21" s="91"/>
      <c r="H21" s="99"/>
      <c r="I21" s="37" t="s">
        <v>27</v>
      </c>
      <c r="J21" s="38">
        <v>8</v>
      </c>
    </row>
    <row r="22" ht="15.75" customHeight="true">
      <c r="B22" s="87" t="s">
        <v>60</v>
      </c>
      <c r="C22" s="56" t="s">
        <v>61</v>
      </c>
      <c r="D22" s="69">
        <v>0.033164440350069102</v>
      </c>
      <c r="G22" s="91"/>
      <c r="H22" s="99"/>
      <c r="I22" s="37" t="s">
        <v>28</v>
      </c>
      <c r="J22" s="38">
        <v>4</v>
      </c>
    </row>
    <row r="23" ht="15.75" customHeight="true">
      <c r="B23" s="88"/>
      <c r="C23" s="57" t="s">
        <v>62</v>
      </c>
      <c r="D23" s="73">
        <v>0.22293873790879781</v>
      </c>
      <c r="G23" s="91"/>
      <c r="H23" s="99"/>
      <c r="I23" s="37" t="s">
        <v>29</v>
      </c>
      <c r="J23" s="38">
        <v>8</v>
      </c>
    </row>
    <row r="24" ht="15.75" customHeight="true" thickBot="true">
      <c r="B24" s="88"/>
      <c r="C24" s="52" t="s">
        <v>63</v>
      </c>
      <c r="D24" s="76">
        <v>0.0285582680792262</v>
      </c>
      <c r="G24" s="91"/>
      <c r="H24" s="99"/>
      <c r="I24" s="39" t="s">
        <v>30</v>
      </c>
      <c r="J24" s="38">
        <v>2</v>
      </c>
    </row>
    <row r="25" ht="15.75" customHeight="true" thickBot="true">
      <c r="B25" s="88"/>
      <c r="C25" s="58" t="s">
        <v>64</v>
      </c>
      <c r="D25" s="76">
        <v>0.47029018885306312</v>
      </c>
      <c r="G25" s="90">
        <f>SUM(J25:J31)</f>
        <v>55</v>
      </c>
      <c r="H25" s="100" t="s">
        <v>31</v>
      </c>
      <c r="I25" s="83" t="s">
        <v>32</v>
      </c>
      <c r="J25" s="36">
        <v>0</v>
      </c>
    </row>
    <row r="26" ht="16.5" customHeight="true">
      <c r="B26" s="88"/>
      <c r="C26" s="59" t="s">
        <v>65</v>
      </c>
      <c r="D26" s="64">
        <v>0.24458774758175961</v>
      </c>
      <c r="G26" s="91"/>
      <c r="H26" s="101"/>
      <c r="I26" s="84" t="s">
        <v>33</v>
      </c>
      <c r="J26" s="38">
        <v>0</v>
      </c>
    </row>
    <row r="27" ht="15.75" customHeight="true">
      <c r="B27" s="88"/>
      <c r="C27" s="60" t="s">
        <v>66</v>
      </c>
      <c r="D27" s="70">
        <v>0.00046061722708430001</v>
      </c>
      <c r="G27" s="91"/>
      <c r="H27" s="101"/>
      <c r="I27" s="84" t="s">
        <v>34</v>
      </c>
      <c r="J27" s="38">
        <v>1</v>
      </c>
    </row>
    <row r="28" ht="15.75" customHeight="true" thickBot="true">
      <c r="B28" s="89"/>
      <c r="C28" s="55" t="s">
        <v>67</v>
      </c>
      <c r="D28" s="74">
        <v>0</v>
      </c>
      <c r="G28" s="91"/>
      <c r="H28" s="101"/>
      <c r="I28" s="84" t="s">
        <v>35</v>
      </c>
      <c r="J28" s="38">
        <v>8</v>
      </c>
    </row>
    <row r="29" ht="15.75" customHeight="true">
      <c r="G29" s="91"/>
      <c r="H29" s="101"/>
      <c r="I29" s="84" t="s">
        <v>36</v>
      </c>
      <c r="J29" s="38">
        <v>0</v>
      </c>
    </row>
    <row r="30" ht="15.75" customHeight="true">
      <c r="G30" s="91"/>
      <c r="H30" s="101"/>
      <c r="I30" s="84" t="s">
        <v>37</v>
      </c>
      <c r="J30" s="38">
        <v>31</v>
      </c>
    </row>
    <row r="31" ht="15.75" customHeight="true" thickBot="true">
      <c r="G31" s="82"/>
      <c r="H31" s="85"/>
      <c r="I31" s="84" t="s">
        <v>80</v>
      </c>
      <c r="J31" s="38">
        <v>15</v>
      </c>
    </row>
    <row r="32" ht="15.75" customHeight="true">
      <c r="G32" s="90">
        <f>SUM(J32:J38)</f>
        <v>2042</v>
      </c>
      <c r="H32" s="98" t="s">
        <v>38</v>
      </c>
      <c r="I32" s="40" t="s">
        <v>39</v>
      </c>
      <c r="J32" s="36">
        <v>1275</v>
      </c>
    </row>
    <row r="33" ht="16.5" customHeight="true">
      <c r="G33" s="91"/>
      <c r="H33" s="99"/>
      <c r="I33" s="39" t="s">
        <v>40</v>
      </c>
      <c r="J33" s="38">
        <v>38</v>
      </c>
    </row>
    <row r="34" ht="15.75" customHeight="true">
      <c r="G34" s="91"/>
      <c r="H34" s="99"/>
      <c r="I34" s="39" t="s">
        <v>41</v>
      </c>
      <c r="J34" s="38">
        <v>4</v>
      </c>
    </row>
    <row r="35" ht="15.75" customHeight="true">
      <c r="G35" s="91"/>
      <c r="H35" s="99"/>
      <c r="I35" s="39" t="s">
        <v>42</v>
      </c>
      <c r="J35" s="38">
        <v>687</v>
      </c>
    </row>
    <row r="36" ht="15.75" customHeight="true">
      <c r="G36" s="91"/>
      <c r="H36" s="99"/>
      <c r="I36" s="39" t="s">
        <v>43</v>
      </c>
      <c r="J36" s="38">
        <v>18</v>
      </c>
    </row>
    <row r="37" ht="15.75" customHeight="true">
      <c r="G37" s="91"/>
      <c r="H37" s="99"/>
      <c r="I37" s="39" t="s">
        <v>44</v>
      </c>
      <c r="J37" s="38">
        <v>10</v>
      </c>
    </row>
    <row r="38" ht="15.75" customHeight="true" thickBot="true">
      <c r="G38" s="103"/>
      <c r="H38" s="102"/>
      <c r="I38" s="41" t="s">
        <v>45</v>
      </c>
      <c r="J38" s="42">
        <v>10</v>
      </c>
    </row>
    <row r="39" ht="15.75" thickBot="true"/>
    <row r="40" ht="18" thickBot="true">
      <c r="G40" s="77">
        <f>SUM(G6:G38)</f>
        <v>4342</v>
      </c>
      <c r="H40" s="78" t="s">
        <v>70</v>
      </c>
    </row>
  </sheetData>
  <mergeCells count="12">
    <mergeCell ref="H8:H12"/>
    <mergeCell ref="H16:H24"/>
    <mergeCell ref="H25:H30"/>
    <mergeCell ref="H32:H38"/>
    <mergeCell ref="G32:G38"/>
    <mergeCell ref="B6:B10"/>
    <mergeCell ref="B12:B16"/>
    <mergeCell ref="B17:B20"/>
    <mergeCell ref="B22:B28"/>
    <mergeCell ref="G16:G24"/>
    <mergeCell ref="G25:G30"/>
    <mergeCell ref="G8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1"/>
  <sheetViews>
    <sheetView workbookViewId="0">
      <selection sqref="A1:J20"/>
    </sheetView>
  </sheetViews>
  <sheetFormatPr defaultRowHeight="15"/>
  <cols>
    <col min="1" max="1" width="57" bestFit="true" customWidth="true"/>
    <col min="2" max="2" width="17.28515625" customWidth="true"/>
    <col min="3" max="3" width="13.28515625" customWidth="true"/>
    <col min="4" max="4" width="12.7109375" customWidth="true"/>
    <col min="5" max="5" width="14.5703125" customWidth="true"/>
    <col min="6" max="6" width="13.28515625" customWidth="true"/>
    <col min="7" max="7" width="13.140625" customWidth="true"/>
  </cols>
  <sheetData>
    <row r="1" ht="31.5" customHeight="true" thickBot="true">
      <c r="A1" s="3"/>
      <c r="B1" s="3"/>
      <c r="C1" s="4" t="str">
        <f>RIGHT(SUBSTITUTE(original_design_fresh!C1,"_"," "),LEN(SUBSTITUTE(original_design_fresh!C1,"_"," "))-1)</f>
        <v>Food</v>
      </c>
      <c r="D1" s="4" t="str">
        <f>RIGHT(SUBSTITUTE(original_design_fresh!D1,"_"," "),LEN(SUBSTITUTE(original_design_fresh!D1,"_"," "))-1)</f>
        <v>Garments</v>
      </c>
      <c r="E1" s="4" t="str">
        <f>RIGHT(SUBSTITUTE(original_design_fresh!E1,"_"," "),LEN(SUBSTITUTE(original_design_fresh!E1,"_"," "))-1)</f>
        <v>Fabricated Metal Products</v>
      </c>
      <c r="F1" s="4" t="str">
        <f>RIGHT(SUBSTITUTE(original_design_fresh!F1,"_"," "),LEN(SUBSTITUTE(original_design_fresh!F1,"_"," "))-1)</f>
        <v>Machinery and Equipment</v>
      </c>
      <c r="G1" s="4" t="str">
        <f>RIGHT(SUBSTITUTE(original_design_fresh!G1,"_"," "),LEN(SUBSTITUTE(original_design_fresh!G1,"_"," "))-1)</f>
        <v>Other Manufacturing</v>
      </c>
      <c r="H1" s="4" t="str">
        <f>RIGHT(SUBSTITUTE(original_design_fresh!H1,"_"," "),LEN(SUBSTITUTE(original_design_fresh!H1,"_"," "))-1)</f>
        <v>Retail</v>
      </c>
      <c r="I1" s="4" t="str">
        <f>RIGHT(SUBSTITUTE(original_design_fresh!I1,"_"," "),LEN(SUBSTITUTE(original_design_fresh!I1,"_"," "))-1)</f>
        <v>Other Services</v>
      </c>
      <c r="J1" s="4" t="str">
        <f>RIGHT(SUBSTITUTE(original_design_fresh!J1,"_"," "),LEN(SUBSTITUTE(original_design_fresh!J1,"_"," "))-1)</f>
        <v>Grand Total</v>
      </c>
    </row>
    <row r="2">
      <c r="A2" s="1" t="str">
        <f>original_design_fresh!A2</f>
        <v>North</v>
      </c>
      <c r="B2" s="2" t="str">
        <f>LEFT(original_design_fresh!B2,FIND(")",original_design_fresh!B2))</f>
        <v>Small (5-19)</v>
      </c>
      <c r="C2" s="2">
        <f>original_design_fresh!C2</f>
        <v>5</v>
      </c>
      <c r="D2" s="2">
        <f>original_design_fresh!D2</f>
        <v>26</v>
      </c>
      <c r="E2" s="2">
        <f>original_design_fresh!E2</f>
        <v>9</v>
      </c>
      <c r="F2" s="2">
        <f>original_design_fresh!F2</f>
        <v>14</v>
      </c>
      <c r="G2" s="2">
        <f>original_design_fresh!G2</f>
        <v>6</v>
      </c>
      <c r="H2" s="2">
        <f>original_design_fresh!H2</f>
        <v>9</v>
      </c>
      <c r="I2" s="2">
        <f>original_design_fresh!I2</f>
        <v>25</v>
      </c>
      <c r="J2" s="79">
        <f>SUM(C2:I4)</f>
        <v>262</v>
      </c>
    </row>
    <row r="3">
      <c r="A3" s="1"/>
      <c r="B3" s="2" t="str">
        <f>LEFT(original_design_fresh!B3,FIND(")",original_design_fresh!B3))</f>
        <v>Medium (20-99)</v>
      </c>
      <c r="C3" s="2">
        <f>original_design_fresh!C3</f>
        <v>5</v>
      </c>
      <c r="D3" s="2">
        <f>original_design_fresh!D3</f>
        <v>27</v>
      </c>
      <c r="E3" s="2">
        <f>original_design_fresh!E3</f>
        <v>10</v>
      </c>
      <c r="F3" s="2">
        <f>original_design_fresh!F3</f>
        <v>21</v>
      </c>
      <c r="G3" s="2">
        <f>original_design_fresh!G3</f>
        <v>5</v>
      </c>
      <c r="H3" s="2">
        <f>original_design_fresh!H3</f>
        <v>5</v>
      </c>
      <c r="I3" s="2">
        <f>original_design_fresh!I3</f>
        <v>6</v>
      </c>
    </row>
    <row r="4">
      <c r="A4" s="1"/>
      <c r="B4" s="2" t="str">
        <f>LEFT(original_design_fresh!B4,FIND(")",original_design_fresh!B4))</f>
        <v>Large (100 or more)</v>
      </c>
      <c r="C4" s="2">
        <f>original_design_fresh!C4</f>
        <v>6</v>
      </c>
      <c r="D4" s="2">
        <f>original_design_fresh!D4</f>
        <v>31</v>
      </c>
      <c r="E4" s="2">
        <f>original_design_fresh!E4</f>
        <v>13</v>
      </c>
      <c r="F4" s="2">
        <f>original_design_fresh!F4</f>
        <v>7</v>
      </c>
      <c r="G4" s="2">
        <f>original_design_fresh!G4</f>
        <v>22</v>
      </c>
      <c r="H4" s="2">
        <f>original_design_fresh!H4</f>
        <v>5</v>
      </c>
      <c r="I4" s="2">
        <f>original_design_fresh!I4</f>
        <v>5</v>
      </c>
    </row>
    <row r="5">
      <c r="A5" s="1" t="str">
        <f>original_design_fresh!A5</f>
        <v>Algarve</v>
      </c>
      <c r="B5" s="2" t="str">
        <f>LEFT(original_design_fresh!B5,FIND(")",original_design_fresh!B5))</f>
        <v>Small (5-19)</v>
      </c>
      <c r="C5" s="2">
        <f>original_design_fresh!C5</f>
        <v>19</v>
      </c>
      <c r="D5" s="2">
        <f>original_design_fresh!D5</f>
        <v>2</v>
      </c>
      <c r="E5" s="2">
        <f>original_design_fresh!E5</f>
        <v>13</v>
      </c>
      <c r="F5" s="2">
        <f>original_design_fresh!F5</f>
        <v>3</v>
      </c>
      <c r="G5" s="2">
        <f>original_design_fresh!G5</f>
        <v>32</v>
      </c>
      <c r="H5" s="2">
        <f>original_design_fresh!H5</f>
        <v>17</v>
      </c>
      <c r="I5" s="2">
        <f>original_design_fresh!I5</f>
        <v>5</v>
      </c>
      <c r="J5" s="79">
        <f>SUM(C5:I7)</f>
        <v>150</v>
      </c>
    </row>
    <row r="6">
      <c r="A6" s="1"/>
      <c r="B6" s="2" t="str">
        <f>LEFT(original_design_fresh!B6,FIND(")",original_design_fresh!B6))</f>
        <v>Medium (20-99)</v>
      </c>
      <c r="C6" s="2">
        <f>original_design_fresh!C6</f>
        <v>10</v>
      </c>
      <c r="D6" s="2">
        <f>original_design_fresh!D6</f>
        <v>0</v>
      </c>
      <c r="E6" s="2">
        <f>original_design_fresh!E6</f>
        <v>2</v>
      </c>
      <c r="F6" s="2">
        <f>original_design_fresh!F6</f>
        <v>1</v>
      </c>
      <c r="G6" s="2">
        <f>original_design_fresh!G6</f>
        <v>7</v>
      </c>
      <c r="H6" s="2">
        <f>original_design_fresh!H6</f>
        <v>17</v>
      </c>
      <c r="I6" s="2">
        <f>original_design_fresh!I6</f>
        <v>5</v>
      </c>
    </row>
    <row r="7">
      <c r="A7" s="1"/>
      <c r="B7" s="2" t="str">
        <f>LEFT(original_design_fresh!B7,FIND(")",original_design_fresh!B7))</f>
        <v>Large (100 or more)</v>
      </c>
      <c r="C7" s="2">
        <f>original_design_fresh!C7</f>
        <v>0</v>
      </c>
      <c r="D7" s="2">
        <f>original_design_fresh!D7</f>
        <v>0</v>
      </c>
      <c r="E7" s="2">
        <f>original_design_fresh!E7</f>
        <v>0</v>
      </c>
      <c r="F7" s="2">
        <f>original_design_fresh!F7</f>
        <v>0</v>
      </c>
      <c r="G7" s="2">
        <f>original_design_fresh!G7</f>
        <v>0</v>
      </c>
      <c r="H7" s="2">
        <f>original_design_fresh!H7</f>
        <v>2</v>
      </c>
      <c r="I7" s="2">
        <f>original_design_fresh!I7</f>
        <v>15</v>
      </c>
    </row>
    <row r="8">
      <c r="A8" s="86" t="str">
        <f>original_design_fresh!A8</f>
        <v>Center</v>
      </c>
      <c r="B8" s="2" t="str">
        <f>LEFT(original_design_fresh!B8,FIND(")",original_design_fresh!B8))</f>
        <v>Small (5-19)</v>
      </c>
      <c r="C8" s="2">
        <f>original_design_fresh!C8</f>
        <v>5</v>
      </c>
      <c r="D8" s="2">
        <f>original_design_fresh!D8</f>
        <v>10</v>
      </c>
      <c r="E8" s="2">
        <f>original_design_fresh!E8</f>
        <v>7</v>
      </c>
      <c r="F8" s="2">
        <f>original_design_fresh!F8</f>
        <v>14</v>
      </c>
      <c r="G8" s="2">
        <f>original_design_fresh!G8</f>
        <v>5</v>
      </c>
      <c r="H8" s="2">
        <f>original_design_fresh!H8</f>
        <v>6</v>
      </c>
      <c r="I8" s="2">
        <f>original_design_fresh!I8</f>
        <v>13</v>
      </c>
      <c r="J8" s="79">
        <f>SUM(C8:I10)</f>
        <v>188</v>
      </c>
    </row>
    <row r="9">
      <c r="A9" s="1"/>
      <c r="B9" s="2" t="str">
        <f>LEFT(original_design_fresh!B9,FIND(")",original_design_fresh!B9))</f>
        <v>Medium (20-99)</v>
      </c>
      <c r="C9" s="2">
        <f>original_design_fresh!C9</f>
        <v>5</v>
      </c>
      <c r="D9" s="2">
        <f>original_design_fresh!D9</f>
        <v>18</v>
      </c>
      <c r="E9" s="2">
        <f>original_design_fresh!E9</f>
        <v>10</v>
      </c>
      <c r="F9" s="2">
        <f>original_design_fresh!F9</f>
        <v>21</v>
      </c>
      <c r="G9" s="2">
        <f>original_design_fresh!G9</f>
        <v>5</v>
      </c>
      <c r="H9" s="2">
        <f>original_design_fresh!H9</f>
        <v>5</v>
      </c>
      <c r="I9" s="2">
        <f>original_design_fresh!I9</f>
        <v>5</v>
      </c>
    </row>
    <row r="10">
      <c r="A10" s="1"/>
      <c r="B10" s="2" t="str">
        <f>LEFT(original_design_fresh!B10,FIND(")",original_design_fresh!B10))</f>
        <v>Large (100 or more)</v>
      </c>
      <c r="C10" s="2">
        <f>original_design_fresh!C10</f>
        <v>7</v>
      </c>
      <c r="D10" s="2">
        <f>original_design_fresh!D10</f>
        <v>8</v>
      </c>
      <c r="E10" s="2">
        <f>original_design_fresh!E10</f>
        <v>9</v>
      </c>
      <c r="F10" s="2">
        <f>original_design_fresh!F10</f>
        <v>5</v>
      </c>
      <c r="G10" s="2">
        <f>original_design_fresh!G10</f>
        <v>20</v>
      </c>
      <c r="H10" s="2">
        <f>original_design_fresh!H10</f>
        <v>5</v>
      </c>
      <c r="I10" s="2">
        <f>original_design_fresh!I10</f>
        <v>5</v>
      </c>
    </row>
    <row r="11">
      <c r="A11" s="1" t="str">
        <f>original_design_fresh!A11</f>
        <v>Lisbon Metropolitan Area</v>
      </c>
      <c r="B11" s="2" t="str">
        <f>LEFT(original_design_fresh!B11,FIND(")",original_design_fresh!B11))</f>
        <v>Small (5-19)</v>
      </c>
      <c r="C11" s="2">
        <f>original_design_fresh!C11</f>
        <v>5</v>
      </c>
      <c r="D11" s="2">
        <f>original_design_fresh!D11</f>
        <v>10</v>
      </c>
      <c r="E11" s="2">
        <f>original_design_fresh!E11</f>
        <v>5</v>
      </c>
      <c r="F11" s="2">
        <f>original_design_fresh!F11</f>
        <v>12</v>
      </c>
      <c r="G11" s="2">
        <f>original_design_fresh!G11</f>
        <v>5</v>
      </c>
      <c r="H11" s="2">
        <f>original_design_fresh!H11</f>
        <v>7</v>
      </c>
      <c r="I11" s="2">
        <f>original_design_fresh!I11</f>
        <v>15</v>
      </c>
      <c r="J11" s="79">
        <f>SUM(C11:I13)</f>
        <v>150</v>
      </c>
    </row>
    <row r="12">
      <c r="A12" s="1"/>
      <c r="B12" s="2" t="str">
        <f>LEFT(original_design_fresh!B12,FIND(")",original_design_fresh!B12))</f>
        <v>Medium (20-99)</v>
      </c>
      <c r="C12" s="2">
        <f>original_design_fresh!C12</f>
        <v>5</v>
      </c>
      <c r="D12" s="2">
        <f>original_design_fresh!D12</f>
        <v>4</v>
      </c>
      <c r="E12" s="2">
        <f>original_design_fresh!E12</f>
        <v>6</v>
      </c>
      <c r="F12" s="2">
        <f>original_design_fresh!F12</f>
        <v>20</v>
      </c>
      <c r="G12" s="2">
        <f>original_design_fresh!G12</f>
        <v>5</v>
      </c>
      <c r="H12" s="2">
        <f>original_design_fresh!H12</f>
        <v>5</v>
      </c>
      <c r="I12" s="2">
        <f>original_design_fresh!I12</f>
        <v>6</v>
      </c>
    </row>
    <row r="13">
      <c r="A13" s="1"/>
      <c r="B13" s="2" t="str">
        <f>LEFT(original_design_fresh!B13,FIND(")",original_design_fresh!B13))</f>
        <v>Large (100 or more)</v>
      </c>
      <c r="C13" s="2">
        <f>original_design_fresh!C13</f>
        <v>6</v>
      </c>
      <c r="D13" s="2">
        <f>original_design_fresh!D13</f>
        <v>0</v>
      </c>
      <c r="E13" s="2">
        <f>original_design_fresh!E13</f>
        <v>3</v>
      </c>
      <c r="F13" s="2">
        <f>original_design_fresh!F13</f>
        <v>2</v>
      </c>
      <c r="G13" s="2">
        <f>original_design_fresh!G13</f>
        <v>19</v>
      </c>
      <c r="H13" s="2">
        <f>original_design_fresh!H13</f>
        <v>5</v>
      </c>
      <c r="I13" s="2">
        <f>original_design_fresh!I13</f>
        <v>5</v>
      </c>
    </row>
    <row r="14">
      <c r="A14" s="1" t="str">
        <f>original_design_fresh!A14</f>
        <v>Alentejo</v>
      </c>
      <c r="B14" s="2" t="str">
        <f>LEFT(original_design_fresh!B14,FIND(")",original_design_fresh!B14))</f>
        <v>Small (5-19)</v>
      </c>
      <c r="C14" s="2">
        <f>original_design_fresh!C14</f>
        <v>8</v>
      </c>
      <c r="D14" s="2">
        <f>original_design_fresh!D14</f>
        <v>2</v>
      </c>
      <c r="E14" s="2">
        <f>original_design_fresh!E14</f>
        <v>20</v>
      </c>
      <c r="F14" s="2">
        <f>original_design_fresh!F14</f>
        <v>11</v>
      </c>
      <c r="G14" s="2">
        <f>original_design_fresh!G14</f>
        <v>19</v>
      </c>
      <c r="H14" s="2">
        <f>original_design_fresh!H14</f>
        <v>5</v>
      </c>
      <c r="I14" s="2">
        <f>original_design_fresh!I14</f>
        <v>5</v>
      </c>
      <c r="J14" s="79">
        <f>SUM(C14:I16)</f>
        <v>150</v>
      </c>
    </row>
    <row r="15">
      <c r="A15" s="1"/>
      <c r="B15" s="2" t="str">
        <f>LEFT(original_design_fresh!B15,FIND(")",original_design_fresh!B15))</f>
        <v>Medium (20-99)</v>
      </c>
      <c r="C15" s="2">
        <f>original_design_fresh!C15</f>
        <v>14</v>
      </c>
      <c r="D15" s="2">
        <f>original_design_fresh!D15</f>
        <v>1</v>
      </c>
      <c r="E15" s="2">
        <f>original_design_fresh!E15</f>
        <v>5</v>
      </c>
      <c r="F15" s="2">
        <f>original_design_fresh!F15</f>
        <v>3</v>
      </c>
      <c r="G15" s="2">
        <f>original_design_fresh!G15</f>
        <v>26</v>
      </c>
      <c r="H15" s="2">
        <f>original_design_fresh!H15</f>
        <v>5</v>
      </c>
      <c r="I15" s="2">
        <f>original_design_fresh!I15</f>
        <v>5</v>
      </c>
    </row>
    <row r="16">
      <c r="A16" s="1"/>
      <c r="B16" s="2" t="str">
        <f>LEFT(original_design_fresh!B16,FIND(")",original_design_fresh!B16))</f>
        <v>Large (100 or more)</v>
      </c>
      <c r="C16" s="2">
        <f>original_design_fresh!C16</f>
        <v>4</v>
      </c>
      <c r="D16" s="2">
        <f>original_design_fresh!D16</f>
        <v>0</v>
      </c>
      <c r="E16" s="2">
        <f>original_design_fresh!E16</f>
        <v>0</v>
      </c>
      <c r="F16" s="2">
        <f>original_design_fresh!F16</f>
        <v>0</v>
      </c>
      <c r="G16" s="2">
        <f>original_design_fresh!G16</f>
        <v>9</v>
      </c>
      <c r="H16" s="2">
        <f>original_design_fresh!H16</f>
        <v>0</v>
      </c>
      <c r="I16" s="2">
        <f>original_design_fresh!I16</f>
        <v>8</v>
      </c>
    </row>
    <row r="17">
      <c r="A17" s="86" t="str">
        <f>original_design_fresh!A17</f>
        <v>Autonomous Region of the Azores and Autonomous Region of Madeira</v>
      </c>
      <c r="B17" s="2" t="str">
        <f>LEFT(original_design_fresh!B17,FIND(")",original_design_fresh!B17))</f>
        <v>Small (5-19)</v>
      </c>
      <c r="C17" s="2">
        <f>original_design_fresh!C17</f>
        <v>12</v>
      </c>
      <c r="D17" s="2">
        <f>original_design_fresh!D17</f>
        <v>1</v>
      </c>
      <c r="E17" s="2">
        <f>original_design_fresh!E17</f>
        <v>22</v>
      </c>
      <c r="F17" s="2">
        <f>original_design_fresh!F17</f>
        <v>5</v>
      </c>
      <c r="G17" s="2">
        <f>original_design_fresh!G17</f>
        <v>23</v>
      </c>
      <c r="H17" s="2">
        <f>original_design_fresh!H17</f>
        <v>8</v>
      </c>
      <c r="I17" s="2">
        <f>original_design_fresh!I17</f>
        <v>5</v>
      </c>
      <c r="J17" s="79">
        <f>SUM(C17:I19)</f>
        <v>150</v>
      </c>
    </row>
    <row r="18">
      <c r="A18" s="1"/>
      <c r="B18" s="2" t="str">
        <f>LEFT(original_design_fresh!B18,FIND(")",original_design_fresh!B18))</f>
        <v>Medium (20-99)</v>
      </c>
      <c r="C18" s="2">
        <f>original_design_fresh!C18</f>
        <v>19</v>
      </c>
      <c r="D18" s="2">
        <f>original_design_fresh!D18</f>
        <v>0</v>
      </c>
      <c r="E18" s="2">
        <f>original_design_fresh!E18</f>
        <v>5</v>
      </c>
      <c r="F18" s="2">
        <f>original_design_fresh!F18</f>
        <v>1</v>
      </c>
      <c r="G18" s="2">
        <f>original_design_fresh!G18</f>
        <v>11</v>
      </c>
      <c r="H18" s="2">
        <f>original_design_fresh!H18</f>
        <v>9</v>
      </c>
      <c r="I18" s="2">
        <f>original_design_fresh!I18</f>
        <v>5</v>
      </c>
    </row>
    <row r="19">
      <c r="A19" s="1"/>
      <c r="B19" s="2" t="str">
        <f>LEFT(original_design_fresh!B19,FIND(")",original_design_fresh!B19))</f>
        <v>Large (100 or more)</v>
      </c>
      <c r="C19" s="2">
        <f>original_design_fresh!C19</f>
        <v>5</v>
      </c>
      <c r="D19" s="2">
        <f>original_design_fresh!D19</f>
        <v>0</v>
      </c>
      <c r="E19" s="2">
        <f>original_design_fresh!E19</f>
        <v>1</v>
      </c>
      <c r="F19" s="2">
        <f>original_design_fresh!F19</f>
        <v>0</v>
      </c>
      <c r="G19" s="2">
        <f>original_design_fresh!G19</f>
        <v>1</v>
      </c>
      <c r="H19" s="2">
        <f>original_design_fresh!H19</f>
        <v>5</v>
      </c>
      <c r="I19" s="2">
        <f>original_design_fresh!I19</f>
        <v>12</v>
      </c>
    </row>
    <row r="20" ht="15.75" thickBot="true">
      <c r="A20" s="7"/>
      <c r="B20" s="7"/>
      <c r="C20" s="9">
        <f t="shared" ref="C20:J20" si="0">SUM(C2:C19)</f>
        <v>140</v>
      </c>
      <c r="D20" s="9">
        <f t="shared" si="0"/>
        <v>140</v>
      </c>
      <c r="E20" s="9">
        <f t="shared" si="0"/>
        <v>140</v>
      </c>
      <c r="F20" s="9">
        <f t="shared" si="0"/>
        <v>140</v>
      </c>
      <c r="G20" s="9">
        <f t="shared" si="0"/>
        <v>220</v>
      </c>
      <c r="H20" s="9">
        <f t="shared" si="0"/>
        <v>120</v>
      </c>
      <c r="I20" s="9">
        <f t="shared" si="0"/>
        <v>150</v>
      </c>
      <c r="J20" s="9">
        <f t="shared" si="0"/>
        <v>1050</v>
      </c>
    </row>
    <row r="21" ht="15.75" thickTop="true">
      <c r="A21" s="1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009DA-3A73-4D26-A523-204CB892C168}">
  <dimension ref="A1:J21"/>
  <sheetViews>
    <sheetView workbookViewId="0">
      <selection sqref="A1:J20"/>
    </sheetView>
  </sheetViews>
  <sheetFormatPr defaultRowHeight="15"/>
  <cols>
    <col min="1" max="1" width="57" bestFit="true" customWidth="true"/>
    <col min="2" max="2" width="15.7109375" bestFit="true" customWidth="true"/>
    <col min="3" max="3" width="12.85546875" customWidth="true"/>
    <col min="4" max="6" width="14.140625" customWidth="true"/>
    <col min="7" max="7" width="12.85546875" customWidth="true"/>
    <col min="8" max="8" width="13" customWidth="true"/>
    <col min="10" max="10" width="9.140625" style="79"/>
  </cols>
  <sheetData>
    <row r="1" ht="40.5" customHeight="true" thickBot="true">
      <c r="A1" s="6"/>
      <c r="B1" s="6"/>
      <c r="C1" s="4" t="str">
        <f>RIGHT(SUBSTITUTE('Frame Fresh and Panel'!C1,"_"," "),LEN(SUBSTITUTE('Frame Fresh and Panel'!C1,"_"," "))-1)</f>
        <v>Food</v>
      </c>
      <c r="D1" s="4" t="str">
        <f>RIGHT(SUBSTITUTE('Frame Fresh and Panel'!D1,"_"," "),LEN(SUBSTITUTE('Frame Fresh and Panel'!D1,"_"," "))-1)</f>
        <v>Garments</v>
      </c>
      <c r="E1" s="4" t="str">
        <f>RIGHT(SUBSTITUTE('Frame Fresh and Panel'!E1,"_"," "),LEN(SUBSTITUTE('Frame Fresh and Panel'!E1,"_"," "))-1)</f>
        <v>Fabricated Metal Products</v>
      </c>
      <c r="F1" s="4" t="str">
        <f>RIGHT(SUBSTITUTE('Frame Fresh and Panel'!F1,"_"," "),LEN(SUBSTITUTE('Frame Fresh and Panel'!F1,"_"," "))-1)</f>
        <v>Machinery and Equipment</v>
      </c>
      <c r="G1" s="4" t="str">
        <f>RIGHT(SUBSTITUTE('Frame Fresh and Panel'!G1,"_"," "),LEN(SUBSTITUTE('Frame Fresh and Panel'!G1,"_"," "))-1)</f>
        <v>Other Manufacturing</v>
      </c>
      <c r="H1" s="4" t="str">
        <f>RIGHT(SUBSTITUTE('Frame Fresh and Panel'!H1,"_"," "),LEN(SUBSTITUTE('Frame Fresh and Panel'!H1,"_"," "))-1)</f>
        <v>Retail</v>
      </c>
      <c r="I1" s="4" t="str">
        <f>RIGHT(SUBSTITUTE('Frame Fresh and Panel'!I1,"_"," "),LEN(SUBSTITUTE('Frame Fresh and Panel'!I1,"_"," "))-1)</f>
        <v>Other Services</v>
      </c>
      <c r="J1" s="4" t="str">
        <f>RIGHT(SUBSTITUTE('Frame Fresh and Panel'!J1,"_"," "),LEN(SUBSTITUTE('Frame Fresh and Panel'!J1,"_"," "))-1)</f>
        <v>Grand Total</v>
      </c>
    </row>
    <row r="2">
      <c r="A2" s="8" t="s">
        <v>82</v>
      </c>
      <c r="B2" s="5" t="str">
        <f>LEFT('Frame Fresh and Panel'!B2,FIND(")",'Frame Fresh and Panel'!B2))</f>
        <v>Small (5-19)</v>
      </c>
      <c r="C2" s="5">
        <v>1045</v>
      </c>
      <c r="D2" s="5">
        <v>1444</v>
      </c>
      <c r="E2" s="5">
        <v>924</v>
      </c>
      <c r="F2" s="5">
        <v>272</v>
      </c>
      <c r="G2" s="5">
        <v>3534</v>
      </c>
      <c r="H2" s="5">
        <v>5132</v>
      </c>
      <c r="I2" s="5">
        <v>13198</v>
      </c>
      <c r="J2" s="79">
        <f>SUM(C2:I4)</f>
        <v>34540</v>
      </c>
    </row>
    <row r="3">
      <c r="A3" s="8"/>
      <c r="B3" s="5" t="str">
        <f>LEFT('Frame Fresh and Panel'!B3,FIND(")",'Frame Fresh and Panel'!B3))</f>
        <v>Medium (20-99)</v>
      </c>
      <c r="C3" s="5">
        <v>346</v>
      </c>
      <c r="D3" s="5">
        <v>891</v>
      </c>
      <c r="E3" s="5">
        <v>316</v>
      </c>
      <c r="F3" s="5">
        <v>146</v>
      </c>
      <c r="G3" s="5">
        <v>1722</v>
      </c>
      <c r="H3" s="5">
        <v>1145</v>
      </c>
      <c r="I3" s="5">
        <v>3655</v>
      </c>
    </row>
    <row r="4">
      <c r="A4" s="8"/>
      <c r="B4" s="5" t="str">
        <f>LEFT('Frame Fresh and Panel'!B4,FIND(")",'Frame Fresh and Panel'!B4))</f>
        <v>Large (100 or more)</v>
      </c>
      <c r="C4" s="5">
        <v>42</v>
      </c>
      <c r="D4" s="5">
        <v>102</v>
      </c>
      <c r="E4" s="5">
        <v>43</v>
      </c>
      <c r="F4" s="5">
        <v>24</v>
      </c>
      <c r="G4" s="5">
        <v>290</v>
      </c>
      <c r="H4" s="5">
        <v>51</v>
      </c>
      <c r="I4" s="5">
        <v>218</v>
      </c>
    </row>
    <row r="5">
      <c r="A5" s="8" t="s">
        <v>83</v>
      </c>
      <c r="B5" s="5" t="str">
        <f>LEFT('Frame Fresh and Panel'!B5,FIND(")",'Frame Fresh and Panel'!B5))</f>
        <v>Small (5-19)</v>
      </c>
      <c r="C5" s="5">
        <v>121</v>
      </c>
      <c r="D5" s="5">
        <v>6</v>
      </c>
      <c r="E5" s="5">
        <v>42</v>
      </c>
      <c r="F5" s="5">
        <v>11</v>
      </c>
      <c r="G5" s="5">
        <v>121</v>
      </c>
      <c r="H5" s="5">
        <v>1016</v>
      </c>
      <c r="I5" s="5">
        <v>2506</v>
      </c>
      <c r="J5" s="79">
        <f>SUM(C5:I7)</f>
        <v>4989</v>
      </c>
    </row>
    <row r="6">
      <c r="A6" s="8"/>
      <c r="B6" s="5" t="str">
        <f>LEFT('Frame Fresh and Panel'!B6,FIND(")",'Frame Fresh and Panel'!B6))</f>
        <v>Medium (20-99)</v>
      </c>
      <c r="C6" s="5">
        <v>33</v>
      </c>
      <c r="D6" s="5">
        <v>0</v>
      </c>
      <c r="E6" s="5">
        <v>6</v>
      </c>
      <c r="F6" s="5">
        <v>2</v>
      </c>
      <c r="G6" s="5">
        <v>24</v>
      </c>
      <c r="H6" s="5">
        <v>248</v>
      </c>
      <c r="I6" s="5">
        <v>796</v>
      </c>
    </row>
    <row r="7">
      <c r="A7" s="8"/>
      <c r="B7" s="5" t="str">
        <f>LEFT('Frame Fresh and Panel'!B7,FIND(")",'Frame Fresh and Panel'!B7))</f>
        <v>Large (100 or more)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6</v>
      </c>
      <c r="I7" s="5">
        <v>51</v>
      </c>
    </row>
    <row r="8">
      <c r="A8" s="8" t="s">
        <v>84</v>
      </c>
      <c r="B8" s="5" t="str">
        <f>LEFT('Frame Fresh and Panel'!B8,FIND(")",'Frame Fresh and Panel'!B8))</f>
        <v>Small (5-19)</v>
      </c>
      <c r="C8" s="5">
        <v>944</v>
      </c>
      <c r="D8" s="5">
        <v>82</v>
      </c>
      <c r="E8" s="5">
        <v>749</v>
      </c>
      <c r="F8" s="5">
        <v>240</v>
      </c>
      <c r="G8" s="5">
        <v>1386</v>
      </c>
      <c r="H8" s="5">
        <v>3673</v>
      </c>
      <c r="I8" s="5">
        <v>9057</v>
      </c>
      <c r="J8" s="79">
        <f>SUM(C8:I10)</f>
        <v>21453</v>
      </c>
    </row>
    <row r="9">
      <c r="A9" s="8"/>
      <c r="B9" s="5" t="str">
        <f>LEFT('Frame Fresh and Panel'!B9,FIND(")",'Frame Fresh and Panel'!B9))</f>
        <v>Medium (20-99)</v>
      </c>
      <c r="C9" s="5">
        <v>320</v>
      </c>
      <c r="D9" s="5">
        <v>62</v>
      </c>
      <c r="E9" s="5">
        <v>327</v>
      </c>
      <c r="F9" s="5">
        <v>127</v>
      </c>
      <c r="G9" s="5">
        <v>758</v>
      </c>
      <c r="H9" s="5">
        <v>777</v>
      </c>
      <c r="I9" s="5">
        <v>2513</v>
      </c>
    </row>
    <row r="10">
      <c r="A10" s="8"/>
      <c r="B10" s="5" t="str">
        <f>LEFT('Frame Fresh and Panel'!B10,FIND(")",'Frame Fresh and Panel'!B10))</f>
        <v>Large (100 or more)</v>
      </c>
      <c r="C10" s="5">
        <v>54</v>
      </c>
      <c r="D10" s="5">
        <v>27</v>
      </c>
      <c r="E10" s="5">
        <v>31</v>
      </c>
      <c r="F10" s="5">
        <v>18</v>
      </c>
      <c r="G10" s="5">
        <v>167</v>
      </c>
      <c r="H10" s="5">
        <v>19</v>
      </c>
      <c r="I10" s="5">
        <v>122</v>
      </c>
    </row>
    <row r="11">
      <c r="A11" s="8" t="s">
        <v>85</v>
      </c>
      <c r="B11" s="5" t="str">
        <f>LEFT('Frame Fresh and Panel'!B11,FIND(")",'Frame Fresh and Panel'!B11))</f>
        <v>Small (5-19)</v>
      </c>
      <c r="C11" s="5">
        <v>363</v>
      </c>
      <c r="D11" s="5">
        <v>46</v>
      </c>
      <c r="E11" s="5">
        <v>235</v>
      </c>
      <c r="F11" s="5">
        <v>156</v>
      </c>
      <c r="G11" s="5">
        <v>591</v>
      </c>
      <c r="H11" s="5">
        <v>4249</v>
      </c>
      <c r="I11" s="5">
        <v>9890</v>
      </c>
      <c r="J11" s="79">
        <f>SUM(C11:I13)</f>
        <v>21507</v>
      </c>
    </row>
    <row r="12">
      <c r="A12" s="8"/>
      <c r="B12" s="5" t="str">
        <f>LEFT('Frame Fresh and Panel'!B12,FIND(")",'Frame Fresh and Panel'!B12))</f>
        <v>Medium (20-99)</v>
      </c>
      <c r="C12" s="5">
        <v>213</v>
      </c>
      <c r="D12" s="5">
        <v>13</v>
      </c>
      <c r="E12" s="5">
        <v>63</v>
      </c>
      <c r="F12" s="5">
        <v>66</v>
      </c>
      <c r="G12" s="5">
        <v>275</v>
      </c>
      <c r="H12" s="5">
        <v>1062</v>
      </c>
      <c r="I12" s="5">
        <v>3729</v>
      </c>
    </row>
    <row r="13">
      <c r="A13" s="8"/>
      <c r="B13" s="5" t="str">
        <f>LEFT('Frame Fresh and Panel'!B13,FIND(")",'Frame Fresh and Panel'!B13))</f>
        <v>Large (100 or more)</v>
      </c>
      <c r="C13" s="5">
        <v>33</v>
      </c>
      <c r="D13" s="5">
        <v>1</v>
      </c>
      <c r="E13" s="5">
        <v>9</v>
      </c>
      <c r="F13" s="5">
        <v>6</v>
      </c>
      <c r="G13" s="5">
        <v>68</v>
      </c>
      <c r="H13" s="5">
        <v>88</v>
      </c>
      <c r="I13" s="5">
        <v>351</v>
      </c>
    </row>
    <row r="14">
      <c r="A14" s="8" t="s">
        <v>86</v>
      </c>
      <c r="B14" s="5" t="str">
        <f>LEFT('Frame Fresh and Panel'!B14,FIND(")",'Frame Fresh and Panel'!B14))</f>
        <v>Small (5-19)</v>
      </c>
      <c r="C14" s="5">
        <v>293</v>
      </c>
      <c r="D14" s="5">
        <v>7</v>
      </c>
      <c r="E14" s="5">
        <v>65</v>
      </c>
      <c r="F14" s="5">
        <v>37</v>
      </c>
      <c r="G14" s="5">
        <v>167</v>
      </c>
      <c r="H14" s="5">
        <v>948</v>
      </c>
      <c r="I14" s="5">
        <v>1992</v>
      </c>
      <c r="J14" s="79">
        <f>SUM(C14:I16)</f>
        <v>4658</v>
      </c>
    </row>
    <row r="15">
      <c r="A15" s="8"/>
      <c r="B15" s="5" t="str">
        <f>LEFT('Frame Fresh and Panel'!B15,FIND(")",'Frame Fresh and Panel'!B15))</f>
        <v>Medium (20-99)</v>
      </c>
      <c r="C15" s="5">
        <v>150</v>
      </c>
      <c r="D15" s="5">
        <v>3</v>
      </c>
      <c r="E15" s="5">
        <v>17</v>
      </c>
      <c r="F15" s="5">
        <v>11</v>
      </c>
      <c r="G15" s="5">
        <v>107</v>
      </c>
      <c r="H15" s="5">
        <v>192</v>
      </c>
      <c r="I15" s="5">
        <v>598</v>
      </c>
    </row>
    <row r="16">
      <c r="A16" s="8"/>
      <c r="B16" s="5" t="str">
        <f>LEFT('Frame Fresh and Panel'!B16,FIND(")",'Frame Fresh and Panel'!B16))</f>
        <v>Large (100 or more)</v>
      </c>
      <c r="C16" s="5">
        <v>14</v>
      </c>
      <c r="D16" s="5">
        <v>0</v>
      </c>
      <c r="E16" s="5">
        <v>1</v>
      </c>
      <c r="F16" s="5">
        <v>0</v>
      </c>
      <c r="G16" s="5">
        <v>29</v>
      </c>
      <c r="H16" s="5">
        <v>1</v>
      </c>
      <c r="I16" s="5">
        <v>26</v>
      </c>
    </row>
    <row r="17">
      <c r="A17" s="8" t="s">
        <v>93</v>
      </c>
      <c r="B17" s="5" t="str">
        <f>LEFT('Frame Fresh and Panel'!B17,FIND(")",'Frame Fresh and Panel'!B17))</f>
        <v>Small (5-19)</v>
      </c>
      <c r="C17" s="5">
        <v>172</v>
      </c>
      <c r="D17" s="5">
        <v>4</v>
      </c>
      <c r="E17" s="5">
        <v>73</v>
      </c>
      <c r="F17" s="5">
        <v>18</v>
      </c>
      <c r="G17" s="5">
        <v>135</v>
      </c>
      <c r="H17" s="5">
        <v>1056</v>
      </c>
      <c r="I17" s="5">
        <v>2183</v>
      </c>
      <c r="J17" s="79">
        <f>SUM(C17:I19)</f>
        <v>5114</v>
      </c>
    </row>
    <row r="18">
      <c r="A18" s="8"/>
      <c r="B18" s="5" t="str">
        <f>LEFT('Frame Fresh and Panel'!B18,FIND(")",'Frame Fresh and Panel'!B18))</f>
        <v>Medium (20-99)</v>
      </c>
      <c r="C18" s="5">
        <v>88</v>
      </c>
      <c r="D18" s="5">
        <v>0</v>
      </c>
      <c r="E18" s="5">
        <v>17</v>
      </c>
      <c r="F18" s="5">
        <v>3</v>
      </c>
      <c r="G18" s="5">
        <v>36</v>
      </c>
      <c r="H18" s="5">
        <v>316</v>
      </c>
      <c r="I18" s="5">
        <v>909</v>
      </c>
    </row>
    <row r="19">
      <c r="A19" s="8"/>
      <c r="B19" s="5" t="str">
        <f>LEFT('Frame Fresh and Panel'!B19,FIND(")",'Frame Fresh and Panel'!B19))</f>
        <v>Large (100 or more)</v>
      </c>
      <c r="C19" s="5">
        <v>17</v>
      </c>
      <c r="D19" s="5">
        <v>0</v>
      </c>
      <c r="E19" s="5">
        <v>2</v>
      </c>
      <c r="F19" s="5">
        <v>0</v>
      </c>
      <c r="G19" s="5">
        <v>2</v>
      </c>
      <c r="H19" s="5">
        <v>16</v>
      </c>
      <c r="I19" s="5">
        <v>67</v>
      </c>
    </row>
    <row r="20" ht="15.75" thickBot="true">
      <c r="A20" s="9"/>
      <c r="B20" s="9"/>
      <c r="C20" s="9">
        <f t="shared" ref="C20:J20" si="0">SUM(C2:C19)</f>
        <v>4248</v>
      </c>
      <c r="D20" s="9">
        <f t="shared" si="0"/>
        <v>2688</v>
      </c>
      <c r="E20" s="9">
        <f t="shared" si="0"/>
        <v>2920</v>
      </c>
      <c r="F20" s="9">
        <f t="shared" si="0"/>
        <v>1137</v>
      </c>
      <c r="G20" s="9">
        <f t="shared" si="0"/>
        <v>9412</v>
      </c>
      <c r="H20" s="9">
        <f t="shared" si="0"/>
        <v>19995</v>
      </c>
      <c r="I20" s="9">
        <f t="shared" si="0"/>
        <v>51861</v>
      </c>
      <c r="J20" s="9">
        <f t="shared" si="0"/>
        <v>92261</v>
      </c>
    </row>
    <row r="21" ht="15.75" thickTop="true"/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4"/>
  <sheetViews>
    <sheetView topLeftCell="A4" workbookViewId="0">
      <selection activeCell="B6" sqref="B6"/>
    </sheetView>
  </sheetViews>
  <sheetFormatPr defaultRowHeight="15"/>
  <cols>
    <col min="1" max="1" width="28.5703125" customWidth="true"/>
    <col min="2" max="2" width="15.7109375" bestFit="true" customWidth="true"/>
    <col min="3" max="3" width="12.85546875" customWidth="true"/>
    <col min="4" max="6" width="14.140625" customWidth="true"/>
    <col min="7" max="7" width="12.85546875" customWidth="true"/>
    <col min="8" max="8" width="13" customWidth="true"/>
    <col min="10" max="10" width="9.140625" style="79"/>
  </cols>
  <sheetData>
    <row r="1" ht="40.5" customHeight="true" thickBot="true">
      <c r="A1" s="6"/>
      <c r="B1" s="6"/>
      <c r="C1" s="4" t="str">
        <f>RIGHT(SUBSTITUTE('Frame Fresh and Panel'!C1,"_"," "),LEN(SUBSTITUTE('Frame Fresh and Panel'!C1,"_"," "))-1)</f>
        <v>Food</v>
      </c>
      <c r="D1" s="4" t="str">
        <f>RIGHT(SUBSTITUTE('Frame Fresh and Panel'!D1,"_"," "),LEN(SUBSTITUTE('Frame Fresh and Panel'!D1,"_"," "))-1)</f>
        <v>Garments</v>
      </c>
      <c r="E1" s="4" t="str">
        <f>RIGHT(SUBSTITUTE('Frame Fresh and Panel'!E1,"_"," "),LEN(SUBSTITUTE('Frame Fresh and Panel'!E1,"_"," "))-1)</f>
        <v>Fabricated Metal Products</v>
      </c>
      <c r="F1" s="4" t="str">
        <f>RIGHT(SUBSTITUTE('Frame Fresh and Panel'!F1,"_"," "),LEN(SUBSTITUTE('Frame Fresh and Panel'!F1,"_"," "))-1)</f>
        <v>Machinery and Equipment</v>
      </c>
      <c r="G1" s="4" t="str">
        <f>RIGHT(SUBSTITUTE('Frame Fresh and Panel'!G1,"_"," "),LEN(SUBSTITUTE('Frame Fresh and Panel'!G1,"_"," "))-1)</f>
        <v>Other Manufacturing</v>
      </c>
      <c r="H1" s="4" t="str">
        <f>RIGHT(SUBSTITUTE('Frame Fresh and Panel'!H1,"_"," "),LEN(SUBSTITUTE('Frame Fresh and Panel'!H1,"_"," "))-1)</f>
        <v>Retail</v>
      </c>
      <c r="I1" s="4" t="str">
        <f>RIGHT(SUBSTITUTE('Frame Fresh and Panel'!I1,"_"," "),LEN(SUBSTITUTE('Frame Fresh and Panel'!I1,"_"," "))-1)</f>
        <v>Other Services</v>
      </c>
      <c r="J1" s="4" t="str">
        <f>RIGHT(SUBSTITUTE('Frame Fresh and Panel'!J1,"_"," "),LEN(SUBSTITUTE('Frame Fresh and Panel'!J1,"_"," "))-1)</f>
        <v>Grand Total</v>
      </c>
    </row>
    <row r="2">
      <c r="A2" s="8" t="str">
        <f>'Frame Fresh and Panel'!A2</f>
        <v>North</v>
      </c>
      <c r="B2" s="5" t="str">
        <f>LEFT('Frame Fresh and Panel'!B2,FIND(")",'Frame Fresh and Panel'!B2))</f>
        <v>Small (5-19)</v>
      </c>
      <c r="C2" s="5">
        <f>'Frame Fresh and Panel'!C2</f>
        <v>100</v>
      </c>
      <c r="D2" s="5">
        <f>'Frame Fresh and Panel'!D2</f>
        <v>520</v>
      </c>
      <c r="E2" s="5">
        <f>'Frame Fresh and Panel'!E2</f>
        <v>280</v>
      </c>
      <c r="F2" s="5">
        <f>'Frame Fresh and Panel'!F2</f>
        <v>180</v>
      </c>
      <c r="G2" s="5">
        <f>'Frame Fresh and Panel'!G2</f>
        <v>120</v>
      </c>
      <c r="H2" s="5">
        <f>'Frame Fresh and Panel'!H2</f>
        <v>180</v>
      </c>
      <c r="I2" s="5">
        <f>'Frame Fresh and Panel'!I2</f>
        <v>500</v>
      </c>
      <c r="J2" s="79">
        <f>SUM(C2:I4)</f>
        <v>3850</v>
      </c>
    </row>
    <row r="3">
      <c r="A3" s="8"/>
      <c r="B3" s="5" t="str">
        <f>LEFT('Frame Fresh and Panel'!B3,FIND(")",'Frame Fresh and Panel'!B3))</f>
        <v>Medium (20-99)</v>
      </c>
      <c r="C3" s="5">
        <f>'Frame Fresh and Panel'!C3</f>
        <v>100</v>
      </c>
      <c r="D3" s="5">
        <f>'Frame Fresh and Panel'!D3</f>
        <v>540</v>
      </c>
      <c r="E3" s="5">
        <f>'Frame Fresh and Panel'!E3</f>
        <v>278</v>
      </c>
      <c r="F3" s="5">
        <f>'Frame Fresh and Panel'!F3</f>
        <v>131</v>
      </c>
      <c r="G3" s="5">
        <f>'Frame Fresh and Panel'!G3</f>
        <v>100</v>
      </c>
      <c r="H3" s="5">
        <f>'Frame Fresh and Panel'!H3</f>
        <v>100</v>
      </c>
      <c r="I3" s="5">
        <f>'Frame Fresh and Panel'!I3</f>
        <v>120</v>
      </c>
    </row>
    <row r="4">
      <c r="A4" s="8"/>
      <c r="B4" s="5" t="str">
        <f>LEFT('Frame Fresh and Panel'!B4,FIND(")",'Frame Fresh and Panel'!B4))</f>
        <v>Large (100 or more)</v>
      </c>
      <c r="C4" s="5">
        <f>'Frame Fresh and Panel'!C4</f>
        <v>40</v>
      </c>
      <c r="D4" s="5">
        <f>'Frame Fresh and Panel'!D4</f>
        <v>97</v>
      </c>
      <c r="E4" s="5">
        <f>'Frame Fresh and Panel'!E4</f>
        <v>38</v>
      </c>
      <c r="F4" s="5">
        <f>'Frame Fresh and Panel'!F4</f>
        <v>22</v>
      </c>
      <c r="G4" s="5">
        <f>'Frame Fresh and Panel'!G4</f>
        <v>270</v>
      </c>
      <c r="H4" s="5">
        <f>'Frame Fresh and Panel'!H4</f>
        <v>34</v>
      </c>
      <c r="I4" s="5">
        <f>'Frame Fresh and Panel'!I4</f>
        <v>100</v>
      </c>
    </row>
    <row r="5">
      <c r="A5" s="8" t="str">
        <f>'Frame Fresh and Panel'!A5</f>
        <v>Algarve</v>
      </c>
      <c r="B5" s="5" t="str">
        <f>LEFT('Frame Fresh and Panel'!B5,FIND(")",'Frame Fresh and Panel'!B5))</f>
        <v>Small (5-19)</v>
      </c>
      <c r="C5" s="5">
        <f>'Frame Fresh and Panel'!C5</f>
        <v>119</v>
      </c>
      <c r="D5" s="5">
        <f>'Frame Fresh and Panel'!D5</f>
        <v>6</v>
      </c>
      <c r="E5" s="5">
        <f>'Frame Fresh and Panel'!E5</f>
        <v>39</v>
      </c>
      <c r="F5" s="5">
        <f>'Frame Fresh and Panel'!F5</f>
        <v>9</v>
      </c>
      <c r="G5" s="5">
        <f>'Frame Fresh and Panel'!G5</f>
        <v>112</v>
      </c>
      <c r="H5" s="5">
        <f>'Frame Fresh and Panel'!H5</f>
        <v>340</v>
      </c>
      <c r="I5" s="5">
        <f>'Frame Fresh and Panel'!I5</f>
        <v>100</v>
      </c>
      <c r="J5" s="79">
        <f>SUM(C5:I7)</f>
        <v>1177</v>
      </c>
    </row>
    <row r="6">
      <c r="A6" s="8"/>
      <c r="B6" s="5" t="str">
        <f>LEFT('Frame Fresh and Panel'!B6,FIND(")",'Frame Fresh and Panel'!B6))</f>
        <v>Medium (20-99)</v>
      </c>
      <c r="C6" s="5">
        <f>'Frame Fresh and Panel'!C6</f>
        <v>32</v>
      </c>
      <c r="D6" s="5">
        <f>'Frame Fresh and Panel'!D6</f>
        <v>0</v>
      </c>
      <c r="E6" s="5">
        <f>'Frame Fresh and Panel'!E6</f>
        <v>6</v>
      </c>
      <c r="F6" s="5">
        <f>'Frame Fresh and Panel'!F6</f>
        <v>2</v>
      </c>
      <c r="G6" s="5">
        <f>'Frame Fresh and Panel'!G6</f>
        <v>23</v>
      </c>
      <c r="H6" s="5">
        <f>'Frame Fresh and Panel'!H6</f>
        <v>242</v>
      </c>
      <c r="I6" s="5">
        <f>'Frame Fresh and Panel'!I6</f>
        <v>100</v>
      </c>
    </row>
    <row r="7">
      <c r="A7" s="8"/>
      <c r="B7" s="5" t="str">
        <f>LEFT('Frame Fresh and Panel'!B7,FIND(")",'Frame Fresh and Panel'!B7))</f>
        <v>Large (100 or more)</v>
      </c>
      <c r="C7" s="5">
        <f>'Frame Fresh and Panel'!C7</f>
        <v>0</v>
      </c>
      <c r="D7" s="5">
        <f>'Frame Fresh and Panel'!D7</f>
        <v>0</v>
      </c>
      <c r="E7" s="5">
        <f>'Frame Fresh and Panel'!E7</f>
        <v>0</v>
      </c>
      <c r="F7" s="5">
        <f>'Frame Fresh and Panel'!F7</f>
        <v>0</v>
      </c>
      <c r="G7" s="5">
        <f>'Frame Fresh and Panel'!G7</f>
        <v>0</v>
      </c>
      <c r="H7" s="5">
        <f>'Frame Fresh and Panel'!H7</f>
        <v>5</v>
      </c>
      <c r="I7" s="5">
        <f>'Frame Fresh and Panel'!I7</f>
        <v>42</v>
      </c>
    </row>
    <row r="8">
      <c r="A8" s="8" t="str">
        <f>'Frame Fresh and Panel'!A8</f>
        <v>Center</v>
      </c>
      <c r="B8" s="5" t="str">
        <f>LEFT('Frame Fresh and Panel'!B8,FIND(")",'Frame Fresh and Panel'!B8))</f>
        <v>Small (5-19)</v>
      </c>
      <c r="C8" s="5">
        <f>'Frame Fresh and Panel'!C8</f>
        <v>100</v>
      </c>
      <c r="D8" s="5">
        <f>'Frame Fresh and Panel'!D8</f>
        <v>79</v>
      </c>
      <c r="E8" s="5">
        <f>'Frame Fresh and Panel'!E8</f>
        <v>280</v>
      </c>
      <c r="F8" s="5">
        <f>'Frame Fresh and Panel'!F8</f>
        <v>140</v>
      </c>
      <c r="G8" s="5">
        <f>'Frame Fresh and Panel'!G8</f>
        <v>100</v>
      </c>
      <c r="H8" s="5">
        <f>'Frame Fresh and Panel'!H8</f>
        <v>120</v>
      </c>
      <c r="I8" s="5">
        <f>'Frame Fresh and Panel'!I8</f>
        <v>260</v>
      </c>
      <c r="J8" s="79">
        <f>SUM(C8:I10)</f>
        <v>2338</v>
      </c>
    </row>
    <row r="9">
      <c r="A9" s="8"/>
      <c r="B9" s="5" t="str">
        <f>LEFT('Frame Fresh and Panel'!B9,FIND(")",'Frame Fresh and Panel'!B9))</f>
        <v>Medium (20-99)</v>
      </c>
      <c r="C9" s="5">
        <f>'Frame Fresh and Panel'!C9</f>
        <v>100</v>
      </c>
      <c r="D9" s="5">
        <f>'Frame Fresh and Panel'!D9</f>
        <v>60</v>
      </c>
      <c r="E9" s="5">
        <f>'Frame Fresh and Panel'!E9</f>
        <v>298</v>
      </c>
      <c r="F9" s="5">
        <f>'Frame Fresh and Panel'!F9</f>
        <v>113</v>
      </c>
      <c r="G9" s="5">
        <f>'Frame Fresh and Panel'!G9</f>
        <v>100</v>
      </c>
      <c r="H9" s="5">
        <f>'Frame Fresh and Panel'!H9</f>
        <v>100</v>
      </c>
      <c r="I9" s="5">
        <f>'Frame Fresh and Panel'!I9</f>
        <v>100</v>
      </c>
    </row>
    <row r="10">
      <c r="A10" s="8"/>
      <c r="B10" s="5" t="str">
        <f>LEFT('Frame Fresh and Panel'!B10,FIND(")",'Frame Fresh and Panel'!B10))</f>
        <v>Large (100 or more)</v>
      </c>
      <c r="C10" s="5">
        <f>'Frame Fresh and Panel'!C10</f>
        <v>52</v>
      </c>
      <c r="D10" s="5">
        <f>'Frame Fresh and Panel'!D10</f>
        <v>25</v>
      </c>
      <c r="E10" s="5">
        <f>'Frame Fresh and Panel'!E10</f>
        <v>26</v>
      </c>
      <c r="F10" s="5">
        <f>'Frame Fresh and Panel'!F10</f>
        <v>18</v>
      </c>
      <c r="G10" s="5">
        <f>'Frame Fresh and Panel'!G10</f>
        <v>154</v>
      </c>
      <c r="H10" s="5">
        <f>'Frame Fresh and Panel'!H10</f>
        <v>14</v>
      </c>
      <c r="I10" s="5">
        <f>'Frame Fresh and Panel'!I10</f>
        <v>99</v>
      </c>
    </row>
    <row r="11">
      <c r="A11" s="8" t="str">
        <f>'Frame Fresh and Panel'!A11</f>
        <v>Lisbon Metropolitan Area</v>
      </c>
      <c r="B11" s="5" t="str">
        <f>LEFT('Frame Fresh and Panel'!B11,FIND(")",'Frame Fresh and Panel'!B11))</f>
        <v>Small (5-19)</v>
      </c>
      <c r="C11" s="5">
        <f>'Frame Fresh and Panel'!C11</f>
        <v>100</v>
      </c>
      <c r="D11" s="5">
        <f>'Frame Fresh and Panel'!D11</f>
        <v>41</v>
      </c>
      <c r="E11" s="5">
        <f>'Frame Fresh and Panel'!E11</f>
        <v>213</v>
      </c>
      <c r="F11" s="5">
        <f>'Frame Fresh and Panel'!F11</f>
        <v>100</v>
      </c>
      <c r="G11" s="5">
        <f>'Frame Fresh and Panel'!G11</f>
        <v>100</v>
      </c>
      <c r="H11" s="5">
        <f>'Frame Fresh and Panel'!H11</f>
        <v>140</v>
      </c>
      <c r="I11" s="5">
        <f>'Frame Fresh and Panel'!I11</f>
        <v>300</v>
      </c>
      <c r="J11" s="79">
        <f>SUM(C11:I13)</f>
        <v>1814</v>
      </c>
    </row>
    <row r="12">
      <c r="A12" s="8"/>
      <c r="B12" s="5" t="str">
        <f>LEFT('Frame Fresh and Panel'!B12,FIND(")",'Frame Fresh and Panel'!B12))</f>
        <v>Medium (20-99)</v>
      </c>
      <c r="C12" s="5">
        <f>'Frame Fresh and Panel'!C12</f>
        <v>100</v>
      </c>
      <c r="D12" s="5">
        <f>'Frame Fresh and Panel'!D12</f>
        <v>13</v>
      </c>
      <c r="E12" s="5">
        <f>'Frame Fresh and Panel'!E12</f>
        <v>58</v>
      </c>
      <c r="F12" s="5">
        <f>'Frame Fresh and Panel'!F12</f>
        <v>59</v>
      </c>
      <c r="G12" s="5">
        <f>'Frame Fresh and Panel'!G12</f>
        <v>100</v>
      </c>
      <c r="H12" s="5">
        <f>'Frame Fresh and Panel'!H12</f>
        <v>100</v>
      </c>
      <c r="I12" s="5">
        <f>'Frame Fresh and Panel'!I12</f>
        <v>120</v>
      </c>
    </row>
    <row r="13">
      <c r="A13" s="8"/>
      <c r="B13" s="5" t="str">
        <f>LEFT('Frame Fresh and Panel'!B13,FIND(")",'Frame Fresh and Panel'!B13))</f>
        <v>Large (100 or more)</v>
      </c>
      <c r="C13" s="5">
        <f>'Frame Fresh and Panel'!C13</f>
        <v>29</v>
      </c>
      <c r="D13" s="5">
        <f>'Frame Fresh and Panel'!D13</f>
        <v>0</v>
      </c>
      <c r="E13" s="5">
        <f>'Frame Fresh and Panel'!E13</f>
        <v>8</v>
      </c>
      <c r="F13" s="5">
        <f>'Frame Fresh and Panel'!F13</f>
        <v>5</v>
      </c>
      <c r="G13" s="5">
        <f>'Frame Fresh and Panel'!G13</f>
        <v>59</v>
      </c>
      <c r="H13" s="5">
        <f>'Frame Fresh and Panel'!H13</f>
        <v>69</v>
      </c>
      <c r="I13" s="5">
        <f>'Frame Fresh and Panel'!I13</f>
        <v>100</v>
      </c>
    </row>
    <row r="14">
      <c r="A14" s="8" t="str">
        <f>'Frame Fresh and Panel'!A14</f>
        <v>Alentejo</v>
      </c>
      <c r="B14" s="5" t="str">
        <f>LEFT('Frame Fresh and Panel'!B14,FIND(")",'Frame Fresh and Panel'!B14))</f>
        <v>Small (5-19)</v>
      </c>
      <c r="C14" s="5">
        <f>'Frame Fresh and Panel'!C14</f>
        <v>160</v>
      </c>
      <c r="D14" s="5">
        <f>'Frame Fresh and Panel'!D14</f>
        <v>7</v>
      </c>
      <c r="E14" s="5">
        <f>'Frame Fresh and Panel'!E14</f>
        <v>56</v>
      </c>
      <c r="F14" s="5">
        <f>'Frame Fresh and Panel'!F14</f>
        <v>36</v>
      </c>
      <c r="G14" s="5">
        <f>'Frame Fresh and Panel'!G14</f>
        <v>160</v>
      </c>
      <c r="H14" s="5">
        <f>'Frame Fresh and Panel'!H14</f>
        <v>100</v>
      </c>
      <c r="I14" s="5">
        <f>'Frame Fresh and Panel'!I14</f>
        <v>100</v>
      </c>
      <c r="J14" s="79">
        <f>SUM(C14:I16)</f>
        <v>1148</v>
      </c>
    </row>
    <row r="15">
      <c r="A15" s="8"/>
      <c r="B15" s="5" t="str">
        <f>LEFT('Frame Fresh and Panel'!B15,FIND(")",'Frame Fresh and Panel'!B15))</f>
        <v>Medium (20-99)</v>
      </c>
      <c r="C15" s="5">
        <f>'Frame Fresh and Panel'!C15</f>
        <v>142</v>
      </c>
      <c r="D15" s="5">
        <f>'Frame Fresh and Panel'!D15</f>
        <v>3</v>
      </c>
      <c r="E15" s="5">
        <f>'Frame Fresh and Panel'!E15</f>
        <v>16</v>
      </c>
      <c r="F15" s="5">
        <f>'Frame Fresh and Panel'!F15</f>
        <v>10</v>
      </c>
      <c r="G15" s="5">
        <f>'Frame Fresh and Panel'!G15</f>
        <v>99</v>
      </c>
      <c r="H15" s="5">
        <f>'Frame Fresh and Panel'!H15</f>
        <v>100</v>
      </c>
      <c r="I15" s="5">
        <f>'Frame Fresh and Panel'!I15</f>
        <v>100</v>
      </c>
    </row>
    <row r="16">
      <c r="A16" s="8"/>
      <c r="B16" s="5" t="str">
        <f>LEFT('Frame Fresh and Panel'!B16,FIND(")",'Frame Fresh and Panel'!B16))</f>
        <v>Large (100 or more)</v>
      </c>
      <c r="C16" s="5">
        <f>'Frame Fresh and Panel'!C16</f>
        <v>13</v>
      </c>
      <c r="D16" s="5">
        <f>'Frame Fresh and Panel'!D16</f>
        <v>0</v>
      </c>
      <c r="E16" s="5">
        <f>'Frame Fresh and Panel'!E16</f>
        <v>0</v>
      </c>
      <c r="F16" s="5">
        <f>'Frame Fresh and Panel'!F16</f>
        <v>0</v>
      </c>
      <c r="G16" s="5">
        <f>'Frame Fresh and Panel'!G16</f>
        <v>27</v>
      </c>
      <c r="H16" s="5">
        <f>'Frame Fresh and Panel'!H16</f>
        <v>0</v>
      </c>
      <c r="I16" s="5">
        <f>'Frame Fresh and Panel'!I16</f>
        <v>19</v>
      </c>
    </row>
    <row r="17">
      <c r="A17" s="8" t="str">
        <f>'Frame Fresh and Panel'!A17</f>
        <v>Autonomous Region of the Azores</v>
      </c>
      <c r="B17" s="5" t="str">
        <f>LEFT('Frame Fresh and Panel'!B17,FIND(")",'Frame Fresh and Panel'!B17))</f>
        <v>Small (5-19)</v>
      </c>
      <c r="C17" s="5">
        <f>'Frame Fresh and Panel'!C17</f>
        <v>47</v>
      </c>
      <c r="D17" s="5">
        <f>'Frame Fresh and Panel'!D17</f>
        <v>0</v>
      </c>
      <c r="E17" s="5">
        <f>'Frame Fresh and Panel'!E17</f>
        <v>21</v>
      </c>
      <c r="F17" s="5">
        <f>'Frame Fresh and Panel'!F17</f>
        <v>1</v>
      </c>
      <c r="G17" s="5">
        <f>'Frame Fresh and Panel'!G17</f>
        <v>45</v>
      </c>
      <c r="H17" s="5">
        <f>'Frame Fresh and Panel'!H17</f>
        <v>229</v>
      </c>
      <c r="I17" s="5">
        <f>'Frame Fresh and Panel'!I17</f>
        <v>576</v>
      </c>
      <c r="J17" s="79">
        <f>SUM(C17:I19)</f>
        <v>1206</v>
      </c>
    </row>
    <row r="18">
      <c r="A18" s="8"/>
      <c r="B18" s="5" t="str">
        <f>LEFT('Frame Fresh and Panel'!B18,FIND(")",'Frame Fresh and Panel'!B18))</f>
        <v>Medium (20-99)</v>
      </c>
      <c r="C18" s="5">
        <f>'Frame Fresh and Panel'!C18</f>
        <v>25</v>
      </c>
      <c r="D18" s="5">
        <f>'Frame Fresh and Panel'!D18</f>
        <v>0</v>
      </c>
      <c r="E18" s="5">
        <f>'Frame Fresh and Panel'!E18</f>
        <v>4</v>
      </c>
      <c r="F18" s="5">
        <f>'Frame Fresh and Panel'!F18</f>
        <v>0</v>
      </c>
      <c r="G18" s="5">
        <f>'Frame Fresh and Panel'!G18</f>
        <v>10</v>
      </c>
      <c r="H18" s="5">
        <f>'Frame Fresh and Panel'!H18</f>
        <v>32</v>
      </c>
      <c r="I18" s="5">
        <f>'Frame Fresh and Panel'!I18</f>
        <v>182</v>
      </c>
    </row>
    <row r="19">
      <c r="A19" s="8"/>
      <c r="B19" s="5" t="str">
        <f>LEFT('Frame Fresh and Panel'!B19,FIND(")",'Frame Fresh and Panel'!B19))</f>
        <v>Large (100 or more)</v>
      </c>
      <c r="C19" s="5">
        <f>'Frame Fresh and Panel'!C19</f>
        <v>8</v>
      </c>
      <c r="D19" s="5">
        <f>'Frame Fresh and Panel'!D19</f>
        <v>0</v>
      </c>
      <c r="E19" s="5">
        <f>'Frame Fresh and Panel'!E19</f>
        <v>1</v>
      </c>
      <c r="F19" s="5">
        <f>'Frame Fresh and Panel'!F19</f>
        <v>0</v>
      </c>
      <c r="G19" s="5">
        <f>'Frame Fresh and Panel'!G19</f>
        <v>1</v>
      </c>
      <c r="H19" s="5">
        <f>'Frame Fresh and Panel'!H19</f>
        <v>6</v>
      </c>
      <c r="I19" s="5">
        <f>'Frame Fresh and Panel'!I19</f>
        <v>18</v>
      </c>
    </row>
    <row r="20">
      <c r="A20" s="8" t="str">
        <f>'Frame Fresh and Panel'!A20</f>
        <v>Autonomous Region of Madeira</v>
      </c>
      <c r="B20" s="5" t="str">
        <f>LEFT('Frame Fresh and Panel'!B20,FIND(")",'Frame Fresh and Panel'!B20))</f>
        <v>Small (5-19)</v>
      </c>
      <c r="C20" s="5">
        <f>'Frame Fresh and Panel'!C20</f>
        <v>147</v>
      </c>
      <c r="D20" s="5">
        <f>'Frame Fresh and Panel'!D20</f>
        <v>4</v>
      </c>
      <c r="E20" s="5">
        <f>'Frame Fresh and Panel'!E20</f>
        <v>52</v>
      </c>
      <c r="F20" s="5">
        <f>'Frame Fresh and Panel'!F20</f>
        <v>17</v>
      </c>
      <c r="G20" s="5">
        <f>'Frame Fresh and Panel'!G20</f>
        <v>109</v>
      </c>
      <c r="H20" s="5">
        <f>'Frame Fresh and Panel'!H20</f>
        <v>391</v>
      </c>
      <c r="I20" s="5">
        <f>'Frame Fresh and Panel'!I20</f>
        <v>893</v>
      </c>
      <c r="J20" s="79">
        <f>SUM(C20:I22)</f>
        <v>2285</v>
      </c>
    </row>
    <row r="21">
      <c r="A21" s="8"/>
      <c r="B21" s="5" t="str">
        <f>LEFT('Frame Fresh and Panel'!B21,FIND(")",'Frame Fresh and Panel'!B21))</f>
        <v>Medium (20-99)</v>
      </c>
      <c r="C21" s="5">
        <f>'Frame Fresh and Panel'!C21</f>
        <v>61</v>
      </c>
      <c r="D21" s="5">
        <f>'Frame Fresh and Panel'!D21</f>
        <v>0</v>
      </c>
      <c r="E21" s="5">
        <f>'Frame Fresh and Panel'!E21</f>
        <v>11</v>
      </c>
      <c r="F21" s="5">
        <f>'Frame Fresh and Panel'!F21</f>
        <v>2</v>
      </c>
      <c r="G21" s="5">
        <f>'Frame Fresh and Panel'!G21</f>
        <v>22</v>
      </c>
      <c r="H21" s="5">
        <f>'Frame Fresh and Panel'!H21</f>
        <v>203</v>
      </c>
      <c r="I21" s="5">
        <f>'Frame Fresh and Panel'!I21</f>
        <v>306</v>
      </c>
    </row>
    <row r="22">
      <c r="A22" s="8"/>
      <c r="B22" s="5" t="str">
        <f>LEFT('Frame Fresh and Panel'!B22,FIND(")",'Frame Fresh and Panel'!B22))</f>
        <v>Large (100 or more)</v>
      </c>
      <c r="C22" s="5">
        <f>'Frame Fresh and Panel'!C22</f>
        <v>8</v>
      </c>
      <c r="D22" s="5">
        <f>'Frame Fresh and Panel'!D22</f>
        <v>0</v>
      </c>
      <c r="E22" s="5">
        <f>'Frame Fresh and Panel'!E22</f>
        <v>0</v>
      </c>
      <c r="F22" s="5">
        <f>'Frame Fresh and Panel'!F22</f>
        <v>0</v>
      </c>
      <c r="G22" s="5">
        <f>'Frame Fresh and Panel'!G22</f>
        <v>1</v>
      </c>
      <c r="H22" s="5">
        <f>'Frame Fresh and Panel'!H22</f>
        <v>9</v>
      </c>
      <c r="I22" s="5">
        <f>'Frame Fresh and Panel'!I22</f>
        <v>49</v>
      </c>
    </row>
    <row r="23" ht="15.75" thickBot="true">
      <c r="A23" s="9"/>
      <c r="B23" s="9"/>
      <c r="C23" s="9">
        <f>SUM(C2:C22)</f>
        <v>1483</v>
      </c>
      <c r="D23" s="9">
        <f t="shared" ref="D23:J23" si="0">SUM(D2:D22)</f>
        <v>1395</v>
      </c>
      <c r="E23" s="9">
        <f t="shared" si="0"/>
        <v>1685</v>
      </c>
      <c r="F23" s="9">
        <f t="shared" si="0"/>
        <v>845</v>
      </c>
      <c r="G23" s="9">
        <f t="shared" si="0"/>
        <v>1712</v>
      </c>
      <c r="H23" s="9">
        <f t="shared" si="0"/>
        <v>2514</v>
      </c>
      <c r="I23" s="9">
        <f t="shared" si="0"/>
        <v>4184</v>
      </c>
      <c r="J23" s="9">
        <f t="shared" si="0"/>
        <v>13818</v>
      </c>
    </row>
    <row r="24" ht="15.75" thickTop="true"/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28"/>
  <sheetViews>
    <sheetView tabSelected="true" workbookViewId="0">
      <selection activeCell="J23" sqref="J23"/>
    </sheetView>
  </sheetViews>
  <sheetFormatPr defaultRowHeight="15"/>
  <cols>
    <col min="1" max="1" width="30.85546875" customWidth="true"/>
    <col min="2" max="2" width="20.5703125" customWidth="true"/>
    <col min="3" max="3" width="13.42578125" customWidth="true"/>
    <col min="4" max="6" width="13.85546875" customWidth="true"/>
    <col min="7" max="7" width="12.85546875" customWidth="true"/>
    <col min="8" max="8" width="12.5703125" customWidth="true"/>
    <col min="10" max="10" width="9.140625" style="79"/>
  </cols>
  <sheetData>
    <row r="1" ht="27" thickBot="true">
      <c r="A1" s="6"/>
      <c r="B1" s="6"/>
      <c r="C1" s="4" t="str">
        <f>RIGHT(SUBSTITUTE('Achieved Fresh and Panel'!C1,"_"," "),LEN(SUBSTITUTE('Achieved Fresh and Panel'!C1,"_"," "))-1)</f>
        <v>Food</v>
      </c>
      <c r="D1" s="4" t="str">
        <f>RIGHT(SUBSTITUTE('Achieved Fresh and Panel'!D1,"_"," "),LEN(SUBSTITUTE('Achieved Fresh and Panel'!D1,"_"," "))-1)</f>
        <v>Garments</v>
      </c>
      <c r="E1" s="4" t="str">
        <f>RIGHT(SUBSTITUTE('Achieved Fresh and Panel'!E1,"_"," "),LEN(SUBSTITUTE('Achieved Fresh and Panel'!E1,"_"," "))-1)</f>
        <v>Fabricated Metal Products</v>
      </c>
      <c r="F1" s="4" t="str">
        <f>RIGHT(SUBSTITUTE('Achieved Fresh and Panel'!F1,"_"," "),LEN(SUBSTITUTE('Achieved Fresh and Panel'!F1,"_"," "))-1)</f>
        <v>Machinery and Equipment</v>
      </c>
      <c r="G1" s="4" t="str">
        <f>RIGHT(SUBSTITUTE('Achieved Fresh and Panel'!G1,"_"," "),LEN(SUBSTITUTE('Achieved Fresh and Panel'!G1,"_"," "))-1)</f>
        <v>Other Manufacturing</v>
      </c>
      <c r="H1" s="4" t="str">
        <f>RIGHT(SUBSTITUTE('Achieved Fresh and Panel'!H1,"_"," "),LEN(SUBSTITUTE('Achieved Fresh and Panel'!H1,"_"," "))-1)</f>
        <v>Retail</v>
      </c>
      <c r="I1" s="4" t="str">
        <f>RIGHT(SUBSTITUTE('Achieved Fresh and Panel'!I1,"_"," "),LEN(SUBSTITUTE('Achieved Fresh and Panel'!I1,"_"," "))-1)</f>
        <v>Other Services</v>
      </c>
      <c r="J1" s="4" t="str">
        <f>RIGHT(SUBSTITUTE('Achieved Fresh and Panel'!J1,"_"," "),LEN(SUBSTITUTE('Achieved Fresh and Panel'!J1,"_"," "))-1)</f>
        <v>Grand Total</v>
      </c>
    </row>
    <row r="2">
      <c r="A2" s="8" t="str">
        <f>'Achieved Fresh and Panel'!A2</f>
        <v>North</v>
      </c>
      <c r="B2" s="5" t="str">
        <f>LEFT('Achieved Fresh and Panel'!B2,FIND(")",'Achieved Fresh and Panel'!B2))</f>
        <v>Small (5-19)</v>
      </c>
      <c r="C2" s="5">
        <f>'Achieved Fresh and Panel'!C2</f>
        <v>5</v>
      </c>
      <c r="D2" s="5">
        <f>'Achieved Fresh and Panel'!D2</f>
        <v>26</v>
      </c>
      <c r="E2" s="5">
        <f>'Achieved Fresh and Panel'!E2</f>
        <v>9</v>
      </c>
      <c r="F2" s="5">
        <f>'Achieved Fresh and Panel'!F2</f>
        <v>14</v>
      </c>
      <c r="G2" s="5">
        <f>'Achieved Fresh and Panel'!G2</f>
        <v>6</v>
      </c>
      <c r="H2" s="5">
        <f>'Achieved Fresh and Panel'!H2</f>
        <v>9</v>
      </c>
      <c r="I2" s="5">
        <f>'Achieved Fresh and Panel'!I2</f>
        <v>25</v>
      </c>
      <c r="J2" s="79">
        <f>SUM(C2:I4)</f>
        <v>243</v>
      </c>
    </row>
    <row r="3">
      <c r="A3" s="8"/>
      <c r="B3" s="5" t="str">
        <f>LEFT('Achieved Fresh and Panel'!B3,FIND(")",'Achieved Fresh and Panel'!B3))</f>
        <v>Medium (20-99)</v>
      </c>
      <c r="C3" s="5">
        <f>'Achieved Fresh and Panel'!C3</f>
        <v>5</v>
      </c>
      <c r="D3" s="5">
        <f>'Achieved Fresh and Panel'!D3</f>
        <v>33</v>
      </c>
      <c r="E3" s="5">
        <f>'Achieved Fresh and Panel'!E3</f>
        <v>12</v>
      </c>
      <c r="F3" s="5">
        <f>'Achieved Fresh and Panel'!F3</f>
        <v>24</v>
      </c>
      <c r="G3" s="5">
        <f>'Achieved Fresh and Panel'!G3</f>
        <v>5</v>
      </c>
      <c r="H3" s="5">
        <f>'Achieved Fresh and Panel'!H3</f>
        <v>5</v>
      </c>
      <c r="I3" s="5">
        <f>'Achieved Fresh and Panel'!I3</f>
        <v>6</v>
      </c>
    </row>
    <row r="4">
      <c r="A4" s="8"/>
      <c r="B4" s="5" t="str">
        <f>LEFT('Achieved Fresh and Panel'!B4,FIND(")",'Achieved Fresh and Panel'!B4))</f>
        <v>Large (100 or more)</v>
      </c>
      <c r="C4" s="5">
        <f>'Achieved Fresh and Panel'!C4</f>
        <v>6</v>
      </c>
      <c r="D4" s="5">
        <f>'Achieved Fresh and Panel'!D4</f>
        <v>24</v>
      </c>
      <c r="E4" s="5">
        <f>'Achieved Fresh and Panel'!E4</f>
        <v>9</v>
      </c>
      <c r="F4" s="5">
        <f>'Achieved Fresh and Panel'!F4</f>
        <v>1</v>
      </c>
      <c r="G4" s="5">
        <f>'Achieved Fresh and Panel'!G4</f>
        <v>12</v>
      </c>
      <c r="H4" s="5">
        <f>'Achieved Fresh and Panel'!H4</f>
        <v>2</v>
      </c>
      <c r="I4" s="5">
        <f>'Achieved Fresh and Panel'!I4</f>
        <v>5</v>
      </c>
    </row>
    <row r="5">
      <c r="A5" s="8" t="str">
        <f>'Achieved Fresh and Panel'!A5</f>
        <v>Algarve</v>
      </c>
      <c r="B5" s="5" t="str">
        <f>LEFT('Achieved Fresh and Panel'!B5,FIND(")",'Achieved Fresh and Panel'!B5))</f>
        <v>Small (5-19)</v>
      </c>
      <c r="C5" s="5">
        <f>'Achieved Fresh and Panel'!C5</f>
        <v>19</v>
      </c>
      <c r="D5" s="5">
        <f>'Achieved Fresh and Panel'!D5</f>
        <v>2</v>
      </c>
      <c r="E5" s="5">
        <f>'Achieved Fresh and Panel'!E5</f>
        <v>13</v>
      </c>
      <c r="F5" s="5">
        <f>'Achieved Fresh and Panel'!F5</f>
        <v>0</v>
      </c>
      <c r="G5" s="5">
        <f>'Achieved Fresh and Panel'!G5</f>
        <v>33</v>
      </c>
      <c r="H5" s="5">
        <f>'Achieved Fresh and Panel'!H5</f>
        <v>17</v>
      </c>
      <c r="I5" s="5">
        <f>'Achieved Fresh and Panel'!I5</f>
        <v>5</v>
      </c>
      <c r="J5" s="79">
        <f>SUM(C5:I8)</f>
        <v>145</v>
      </c>
    </row>
    <row r="6">
      <c r="A6" s="8"/>
      <c r="B6" s="5" t="str">
        <f>LEFT('Achieved Fresh and Panel'!B6,FIND(")",'Achieved Fresh and Panel'!B6))</f>
        <v>Medium (20-99)</v>
      </c>
      <c r="C6" s="5">
        <f>'Achieved Fresh and Panel'!C6</f>
        <v>10</v>
      </c>
      <c r="D6" s="5">
        <f>'Achieved Fresh and Panel'!D6</f>
        <v>0</v>
      </c>
      <c r="E6" s="5">
        <f>'Achieved Fresh and Panel'!E6</f>
        <v>2</v>
      </c>
      <c r="F6" s="5">
        <f>'Achieved Fresh and Panel'!F6</f>
        <v>0</v>
      </c>
      <c r="G6" s="5">
        <f>'Achieved Fresh and Panel'!G6</f>
        <v>6</v>
      </c>
      <c r="H6" s="5">
        <f>'Achieved Fresh and Panel'!H6</f>
        <v>17</v>
      </c>
      <c r="I6" s="5">
        <f>'Achieved Fresh and Panel'!I6</f>
        <v>5</v>
      </c>
    </row>
    <row r="7">
      <c r="A7" s="8"/>
      <c r="B7" s="5" t="str">
        <f>LEFT('Achieved Fresh and Panel'!B7,FIND(")",'Achieved Fresh and Panel'!B7))</f>
        <v>Large (100 or more)</v>
      </c>
      <c r="C7" s="5">
        <f>'Achieved Fresh and Panel'!C7</f>
        <v>0</v>
      </c>
      <c r="D7" s="5">
        <f>'Achieved Fresh and Panel'!D7</f>
        <v>0</v>
      </c>
      <c r="E7" s="5">
        <f>'Achieved Fresh and Panel'!E7</f>
        <v>0</v>
      </c>
      <c r="F7" s="5">
        <f>'Achieved Fresh and Panel'!F7</f>
        <v>0</v>
      </c>
      <c r="G7" s="5">
        <f>'Achieved Fresh and Panel'!G7</f>
        <v>0</v>
      </c>
      <c r="H7" s="5">
        <f>'Achieved Fresh and Panel'!H7</f>
        <v>2</v>
      </c>
      <c r="I7" s="5">
        <f>'Achieved Fresh and Panel'!I7</f>
        <v>11</v>
      </c>
    </row>
    <row r="8">
      <c r="A8" s="8"/>
      <c r="B8" s="5" t="str">
        <f>LEFT('Achieved Fresh and Panel'!B8,FIND(")",'Achieved Fresh and Panel'!B8))</f>
        <v>Small and Medium (5-99)</v>
      </c>
      <c r="C8" s="5">
        <f>'Achieved Fresh and Panel'!C8</f>
        <v>0</v>
      </c>
      <c r="D8" s="5">
        <f>'Achieved Fresh and Panel'!D8</f>
        <v>0</v>
      </c>
      <c r="E8" s="5">
        <f>'Achieved Fresh and Panel'!E8</f>
        <v>0</v>
      </c>
      <c r="F8" s="5">
        <f>'Achieved Fresh and Panel'!F8</f>
        <v>3</v>
      </c>
      <c r="G8" s="5">
        <f>'Achieved Fresh and Panel'!G8</f>
        <v>0</v>
      </c>
      <c r="H8" s="5">
        <f>'Achieved Fresh and Panel'!H8</f>
        <v>0</v>
      </c>
      <c r="I8" s="5">
        <f>'Achieved Fresh and Panel'!I8</f>
        <v>0</v>
      </c>
    </row>
    <row r="9">
      <c r="A9" s="8" t="str">
        <f>'Achieved Fresh and Panel'!A9</f>
        <v>Center</v>
      </c>
      <c r="B9" s="5" t="str">
        <f>LEFT('Achieved Fresh and Panel'!B9,FIND(")",'Achieved Fresh and Panel'!B9))</f>
        <v>Small (5-19)</v>
      </c>
      <c r="C9" s="5">
        <f>'Achieved Fresh and Panel'!C9</f>
        <v>6</v>
      </c>
      <c r="D9" s="5">
        <f>'Achieved Fresh and Panel'!D9</f>
        <v>10</v>
      </c>
      <c r="E9" s="5">
        <f>'Achieved Fresh and Panel'!E9</f>
        <v>10</v>
      </c>
      <c r="F9" s="5">
        <f>'Achieved Fresh and Panel'!F9</f>
        <v>14</v>
      </c>
      <c r="G9" s="5">
        <f>'Achieved Fresh and Panel'!G9</f>
        <v>6</v>
      </c>
      <c r="H9" s="5">
        <f>'Achieved Fresh and Panel'!H9</f>
        <v>7</v>
      </c>
      <c r="I9" s="5">
        <f>'Achieved Fresh and Panel'!I9</f>
        <v>16</v>
      </c>
      <c r="J9" s="79">
        <f>SUM(C9:I11)</f>
        <v>207</v>
      </c>
    </row>
    <row r="10">
      <c r="A10" s="8"/>
      <c r="B10" s="5" t="str">
        <f>LEFT('Achieved Fresh and Panel'!B10,FIND(")",'Achieved Fresh and Panel'!B10))</f>
        <v>Medium (20-99)</v>
      </c>
      <c r="C10" s="5">
        <f>'Achieved Fresh and Panel'!C10</f>
        <v>7</v>
      </c>
      <c r="D10" s="5">
        <f>'Achieved Fresh and Panel'!D10</f>
        <v>19</v>
      </c>
      <c r="E10" s="5">
        <f>'Achieved Fresh and Panel'!E10</f>
        <v>10</v>
      </c>
      <c r="F10" s="5">
        <f>'Achieved Fresh and Panel'!F10</f>
        <v>22</v>
      </c>
      <c r="G10" s="5">
        <f>'Achieved Fresh and Panel'!G10</f>
        <v>5</v>
      </c>
      <c r="H10" s="5">
        <f>'Achieved Fresh and Panel'!H10</f>
        <v>7</v>
      </c>
      <c r="I10" s="5">
        <f>'Achieved Fresh and Panel'!I10</f>
        <v>5</v>
      </c>
    </row>
    <row r="11">
      <c r="A11" s="8"/>
      <c r="B11" s="5" t="str">
        <f>LEFT('Achieved Fresh and Panel'!B11,FIND(")",'Achieved Fresh and Panel'!B11))</f>
        <v>Large (100 or more)</v>
      </c>
      <c r="C11" s="5">
        <f>'Achieved Fresh and Panel'!C11</f>
        <v>7</v>
      </c>
      <c r="D11" s="5">
        <f>'Achieved Fresh and Panel'!D11</f>
        <v>8</v>
      </c>
      <c r="E11" s="5">
        <f>'Achieved Fresh and Panel'!E11</f>
        <v>9</v>
      </c>
      <c r="F11" s="5">
        <f>'Achieved Fresh and Panel'!F11</f>
        <v>6</v>
      </c>
      <c r="G11" s="5">
        <f>'Achieved Fresh and Panel'!G11</f>
        <v>20</v>
      </c>
      <c r="H11" s="5">
        <f>'Achieved Fresh and Panel'!H11</f>
        <v>6</v>
      </c>
      <c r="I11" s="5">
        <f>'Achieved Fresh and Panel'!I11</f>
        <v>7</v>
      </c>
    </row>
    <row r="12">
      <c r="A12" s="8" t="str">
        <f>'Achieved Fresh and Panel'!A12</f>
        <v>Lisbon Metropolitan Area</v>
      </c>
      <c r="B12" s="5" t="str">
        <f>LEFT('Achieved Fresh and Panel'!B12,FIND(")",'Achieved Fresh and Panel'!B12))</f>
        <v>Small (5-19)</v>
      </c>
      <c r="C12" s="5">
        <f>'Achieved Fresh and Panel'!C12</f>
        <v>5</v>
      </c>
      <c r="D12" s="5">
        <f>'Achieved Fresh and Panel'!D12</f>
        <v>10</v>
      </c>
      <c r="E12" s="5">
        <f>'Achieved Fresh and Panel'!E12</f>
        <v>5</v>
      </c>
      <c r="F12" s="5">
        <f>'Achieved Fresh and Panel'!F12</f>
        <v>13</v>
      </c>
      <c r="G12" s="5">
        <f>'Achieved Fresh and Panel'!G12</f>
        <v>5</v>
      </c>
      <c r="H12" s="5">
        <f>'Achieved Fresh and Panel'!H12</f>
        <v>9</v>
      </c>
      <c r="I12" s="5">
        <f>'Achieved Fresh and Panel'!I12</f>
        <v>15</v>
      </c>
      <c r="J12" s="79">
        <f>SUM(C12:I15)</f>
        <v>152</v>
      </c>
    </row>
    <row r="13">
      <c r="A13" s="8"/>
      <c r="B13" s="5" t="str">
        <f>LEFT('Achieved Fresh and Panel'!B13,FIND(")",'Achieved Fresh and Panel'!B13))</f>
        <v>Medium (20-99)</v>
      </c>
      <c r="C13" s="5">
        <f>'Achieved Fresh and Panel'!C13</f>
        <v>5</v>
      </c>
      <c r="D13" s="5">
        <f>'Achieved Fresh and Panel'!D13</f>
        <v>0</v>
      </c>
      <c r="E13" s="5">
        <f>'Achieved Fresh and Panel'!E13</f>
        <v>8</v>
      </c>
      <c r="F13" s="5">
        <f>'Achieved Fresh and Panel'!F13</f>
        <v>20</v>
      </c>
      <c r="G13" s="5">
        <f>'Achieved Fresh and Panel'!G13</f>
        <v>6</v>
      </c>
      <c r="H13" s="5">
        <f>'Achieved Fresh and Panel'!H13</f>
        <v>5</v>
      </c>
      <c r="I13" s="5">
        <f>'Achieved Fresh and Panel'!I13</f>
        <v>6</v>
      </c>
    </row>
    <row r="14">
      <c r="A14" s="8"/>
      <c r="B14" s="5" t="str">
        <f>LEFT('Achieved Fresh and Panel'!B14,FIND(")",'Achieved Fresh and Panel'!B14))</f>
        <v>Large (100 or more)</v>
      </c>
      <c r="C14" s="5">
        <f>'Achieved Fresh and Panel'!C14</f>
        <v>3</v>
      </c>
      <c r="D14" s="5">
        <f>'Achieved Fresh and Panel'!D14</f>
        <v>0</v>
      </c>
      <c r="E14" s="5">
        <f>'Achieved Fresh and Panel'!E14</f>
        <v>3</v>
      </c>
      <c r="F14" s="5">
        <f>'Achieved Fresh and Panel'!F14</f>
        <v>2</v>
      </c>
      <c r="G14" s="5">
        <f>'Achieved Fresh and Panel'!G14</f>
        <v>16</v>
      </c>
      <c r="H14" s="5">
        <f>'Achieved Fresh and Panel'!H14</f>
        <v>9</v>
      </c>
      <c r="I14" s="5">
        <f>'Achieved Fresh and Panel'!I14</f>
        <v>4</v>
      </c>
    </row>
    <row r="15">
      <c r="A15" s="8"/>
      <c r="B15" s="5" t="str">
        <f>LEFT('Achieved Fresh and Panel'!B15,FIND(")",'Achieved Fresh and Panel'!B15))</f>
        <v>Medium and Large (20+)</v>
      </c>
      <c r="C15" s="5">
        <f>'Achieved Fresh and Panel'!C15</f>
        <v>0</v>
      </c>
      <c r="D15" s="5">
        <f>'Achieved Fresh and Panel'!D15</f>
        <v>3</v>
      </c>
      <c r="E15" s="5">
        <f>'Achieved Fresh and Panel'!E15</f>
        <v>0</v>
      </c>
      <c r="F15" s="5">
        <f>'Achieved Fresh and Panel'!F15</f>
        <v>0</v>
      </c>
      <c r="G15" s="5">
        <f>'Achieved Fresh and Panel'!G15</f>
        <v>0</v>
      </c>
      <c r="H15" s="5">
        <f>'Achieved Fresh and Panel'!H15</f>
        <v>0</v>
      </c>
      <c r="I15" s="5">
        <f>'Achieved Fresh and Panel'!I15</f>
        <v>0</v>
      </c>
    </row>
    <row r="16">
      <c r="A16" s="8" t="str">
        <f>'Achieved Fresh and Panel'!A16</f>
        <v>Alentejo</v>
      </c>
      <c r="B16" s="5" t="str">
        <f>LEFT('Achieved Fresh and Panel'!B16,FIND(")",'Achieved Fresh and Panel'!B16))</f>
        <v>Small (5-19)</v>
      </c>
      <c r="C16" s="5">
        <f>'Achieved Fresh and Panel'!C16</f>
        <v>10</v>
      </c>
      <c r="D16" s="5">
        <f>'Achieved Fresh and Panel'!D16</f>
        <v>2</v>
      </c>
      <c r="E16" s="5">
        <f>'Achieved Fresh and Panel'!E16</f>
        <v>21</v>
      </c>
      <c r="F16" s="5">
        <f>'Achieved Fresh and Panel'!F16</f>
        <v>12</v>
      </c>
      <c r="G16" s="5">
        <f>'Achieved Fresh and Panel'!G16</f>
        <v>26</v>
      </c>
      <c r="H16" s="5">
        <f>'Achieved Fresh and Panel'!H16</f>
        <v>6</v>
      </c>
      <c r="I16" s="5">
        <f>'Achieved Fresh and Panel'!I16</f>
        <v>5</v>
      </c>
      <c r="J16" s="79">
        <f>SUM(C16:I19)</f>
        <v>166</v>
      </c>
    </row>
    <row r="17">
      <c r="A17" s="8"/>
      <c r="B17" s="5" t="str">
        <f>LEFT('Achieved Fresh and Panel'!B17,FIND(")",'Achieved Fresh and Panel'!B17))</f>
        <v>Medium (20-99)</v>
      </c>
      <c r="C17" s="5">
        <f>'Achieved Fresh and Panel'!C17</f>
        <v>16</v>
      </c>
      <c r="D17" s="5">
        <f>'Achieved Fresh and Panel'!D17</f>
        <v>1</v>
      </c>
      <c r="E17" s="5">
        <f>'Achieved Fresh and Panel'!E17</f>
        <v>0</v>
      </c>
      <c r="F17" s="5">
        <f>'Achieved Fresh and Panel'!F17</f>
        <v>3</v>
      </c>
      <c r="G17" s="5">
        <f>'Achieved Fresh and Panel'!G17</f>
        <v>28</v>
      </c>
      <c r="H17" s="5">
        <f>'Achieved Fresh and Panel'!H17</f>
        <v>0</v>
      </c>
      <c r="I17" s="5">
        <f>'Achieved Fresh and Panel'!I17</f>
        <v>5</v>
      </c>
    </row>
    <row r="18">
      <c r="A18" s="8"/>
      <c r="B18" s="5" t="str">
        <f>LEFT('Achieved Fresh and Panel'!B18,FIND(")",'Achieved Fresh and Panel'!B18))</f>
        <v>Large (100 or more)</v>
      </c>
      <c r="C18" s="5">
        <f>'Achieved Fresh and Panel'!C18</f>
        <v>4</v>
      </c>
      <c r="D18" s="5">
        <f>'Achieved Fresh and Panel'!D18</f>
        <v>0</v>
      </c>
      <c r="E18" s="5">
        <f>'Achieved Fresh and Panel'!E18</f>
        <v>0</v>
      </c>
      <c r="F18" s="5">
        <f>'Achieved Fresh and Panel'!F18</f>
        <v>0</v>
      </c>
      <c r="G18" s="5">
        <f>'Achieved Fresh and Panel'!G18</f>
        <v>9</v>
      </c>
      <c r="H18" s="5">
        <f>'Achieved Fresh and Panel'!H18</f>
        <v>0</v>
      </c>
      <c r="I18" s="5">
        <f>'Achieved Fresh and Panel'!I18</f>
        <v>8</v>
      </c>
    </row>
    <row r="19">
      <c r="A19" s="8"/>
      <c r="B19" s="5" t="str">
        <f>LEFT('Achieved Fresh and Panel'!B19,FIND(")",'Achieved Fresh and Panel'!B19))</f>
        <v>Medium and Large (20+)</v>
      </c>
      <c r="C19" s="5">
        <f>'Achieved Fresh and Panel'!C19</f>
        <v>0</v>
      </c>
      <c r="D19" s="5">
        <f>'Achieved Fresh and Panel'!D19</f>
        <v>0</v>
      </c>
      <c r="E19" s="5">
        <f>'Achieved Fresh and Panel'!E19</f>
        <v>5</v>
      </c>
      <c r="F19" s="5">
        <f>'Achieved Fresh and Panel'!F19</f>
        <v>0</v>
      </c>
      <c r="G19" s="5">
        <f>'Achieved Fresh and Panel'!G19</f>
        <v>0</v>
      </c>
      <c r="H19" s="5">
        <f>'Achieved Fresh and Panel'!H19</f>
        <v>5</v>
      </c>
      <c r="I19" s="5">
        <f>'Achieved Fresh and Panel'!I19</f>
        <v>0</v>
      </c>
    </row>
    <row r="20">
      <c r="A20" s="8" t="str">
        <f>'Achieved Fresh and Panel'!A20</f>
        <v>Autonomous Region of the Azores</v>
      </c>
      <c r="B20" s="5" t="str">
        <f>LEFT('Achieved Fresh and Panel'!B20,FIND(")",'Achieved Fresh and Panel'!B20))</f>
        <v>Small (5-19)</v>
      </c>
      <c r="C20" s="5">
        <f>'Achieved Fresh and Panel'!C20</f>
        <v>9</v>
      </c>
      <c r="D20" s="5">
        <f>'Achieved Fresh and Panel'!D20</f>
        <v>0</v>
      </c>
      <c r="E20" s="5">
        <f>'Achieved Fresh and Panel'!E20</f>
        <v>11</v>
      </c>
      <c r="F20" s="5">
        <f>'Achieved Fresh and Panel'!F20</f>
        <v>1</v>
      </c>
      <c r="G20" s="5">
        <f>'Achieved Fresh and Panel'!G20</f>
        <v>12</v>
      </c>
      <c r="H20" s="5">
        <f>'Achieved Fresh and Panel'!H20</f>
        <v>5</v>
      </c>
      <c r="I20" s="5">
        <f>'Achieved Fresh and Panel'!I20</f>
        <v>2</v>
      </c>
      <c r="J20" s="79">
        <f>SUM(C20:I22)</f>
        <v>73</v>
      </c>
    </row>
    <row r="21">
      <c r="A21" s="8"/>
      <c r="B21" s="5" t="str">
        <f>LEFT('Achieved Fresh and Panel'!B21,FIND(")",'Achieved Fresh and Panel'!B21))</f>
        <v>Medium (20-99)</v>
      </c>
      <c r="C21" s="5">
        <f>'Achieved Fresh and Panel'!C21</f>
        <v>11</v>
      </c>
      <c r="D21" s="5">
        <f>'Achieved Fresh and Panel'!D21</f>
        <v>0</v>
      </c>
      <c r="E21" s="5">
        <f>'Achieved Fresh and Panel'!E21</f>
        <v>1</v>
      </c>
      <c r="F21" s="5">
        <f>'Achieved Fresh and Panel'!F21</f>
        <v>0</v>
      </c>
      <c r="G21" s="5">
        <f>'Achieved Fresh and Panel'!G21</f>
        <v>5</v>
      </c>
      <c r="H21" s="5">
        <f>'Achieved Fresh and Panel'!H21</f>
        <v>4</v>
      </c>
      <c r="I21" s="5">
        <f>'Achieved Fresh and Panel'!I21</f>
        <v>2</v>
      </c>
    </row>
    <row r="22">
      <c r="A22" s="8"/>
      <c r="B22" s="5" t="str">
        <f>LEFT('Achieved Fresh and Panel'!B22,FIND(")",'Achieved Fresh and Panel'!B22))</f>
        <v>Large (100 or more)</v>
      </c>
      <c r="C22" s="5">
        <f>'Achieved Fresh and Panel'!C22</f>
        <v>3</v>
      </c>
      <c r="D22" s="5">
        <f>'Achieved Fresh and Panel'!D22</f>
        <v>0</v>
      </c>
      <c r="E22" s="5">
        <f>'Achieved Fresh and Panel'!E22</f>
        <v>1</v>
      </c>
      <c r="F22" s="5">
        <f>'Achieved Fresh and Panel'!F22</f>
        <v>0</v>
      </c>
      <c r="G22" s="5">
        <f>'Achieved Fresh and Panel'!G22</f>
        <v>1</v>
      </c>
      <c r="H22" s="5">
        <f>'Achieved Fresh and Panel'!H22</f>
        <v>1</v>
      </c>
      <c r="I22" s="5">
        <f>'Achieved Fresh and Panel'!I22</f>
        <v>4</v>
      </c>
    </row>
    <row r="23">
      <c r="A23" s="8" t="str">
        <f>'Achieved Fresh and Panel'!A23</f>
        <v>Autonomous Region of Madeira</v>
      </c>
      <c r="B23" s="5" t="str">
        <f>LEFT('Achieved Fresh and Panel'!B23,FIND(")",'Achieved Fresh and Panel'!B23))</f>
        <v>Small (5-19)</v>
      </c>
      <c r="C23" s="5">
        <f>'Achieved Fresh and Panel'!C23</f>
        <v>4</v>
      </c>
      <c r="D23" s="5">
        <f>'Achieved Fresh and Panel'!D23</f>
        <v>1</v>
      </c>
      <c r="E23" s="5">
        <f>'Achieved Fresh and Panel'!E23</f>
        <v>8</v>
      </c>
      <c r="F23" s="5">
        <f>'Achieved Fresh and Panel'!F23</f>
        <v>4</v>
      </c>
      <c r="G23" s="5">
        <f>'Achieved Fresh and Panel'!G23</f>
        <v>7</v>
      </c>
      <c r="H23" s="5">
        <f>'Achieved Fresh and Panel'!H23</f>
        <v>6</v>
      </c>
      <c r="I23" s="5">
        <f>'Achieved Fresh and Panel'!I23</f>
        <v>9</v>
      </c>
      <c r="J23" s="79">
        <f>SUM(C23:I26)</f>
        <v>76</v>
      </c>
    </row>
    <row r="24">
      <c r="A24" s="8"/>
      <c r="B24" s="5" t="str">
        <f>LEFT('Achieved Fresh and Panel'!B24,FIND(")",'Achieved Fresh and Panel'!B24))</f>
        <v>Medium (20-99)</v>
      </c>
      <c r="C24" s="5">
        <f>'Achieved Fresh and Panel'!C24</f>
        <v>6</v>
      </c>
      <c r="D24" s="5">
        <f>'Achieved Fresh and Panel'!D24</f>
        <v>0</v>
      </c>
      <c r="E24" s="5">
        <f>'Achieved Fresh and Panel'!E24</f>
        <v>0</v>
      </c>
      <c r="F24" s="5">
        <f>'Achieved Fresh and Panel'!F24</f>
        <v>1</v>
      </c>
      <c r="G24" s="5">
        <f>'Achieved Fresh and Panel'!G24</f>
        <v>0</v>
      </c>
      <c r="H24" s="5">
        <f>'Achieved Fresh and Panel'!H24</f>
        <v>2</v>
      </c>
      <c r="I24" s="5">
        <f>'Achieved Fresh and Panel'!I24</f>
        <v>3</v>
      </c>
    </row>
    <row r="25">
      <c r="A25" s="8"/>
      <c r="B25" s="5" t="str">
        <f>LEFT('Achieved Fresh and Panel'!B25,FIND(")",'Achieved Fresh and Panel'!B25))</f>
        <v>Large (100 or more)</v>
      </c>
      <c r="C25" s="5">
        <f>'Achieved Fresh and Panel'!C25</f>
        <v>4</v>
      </c>
      <c r="D25" s="5">
        <f>'Achieved Fresh and Panel'!D25</f>
        <v>0</v>
      </c>
      <c r="E25" s="5">
        <f>'Achieved Fresh and Panel'!E25</f>
        <v>0</v>
      </c>
      <c r="F25" s="5">
        <f>'Achieved Fresh and Panel'!F25</f>
        <v>0</v>
      </c>
      <c r="G25" s="5">
        <f>'Achieved Fresh and Panel'!G25</f>
        <v>0</v>
      </c>
      <c r="H25" s="5">
        <f>'Achieved Fresh and Panel'!H25</f>
        <v>3</v>
      </c>
      <c r="I25" s="5">
        <f>'Achieved Fresh and Panel'!I25</f>
        <v>3</v>
      </c>
    </row>
    <row r="26">
      <c r="A26" s="8"/>
      <c r="B26" s="5" t="str">
        <f>LEFT('Achieved Fresh and Panel'!B26,FIND(")",'Achieved Fresh and Panel'!B26))</f>
        <v>Medium and Large (20+)</v>
      </c>
      <c r="C26" s="5">
        <f>'Achieved Fresh and Panel'!C26</f>
        <v>0</v>
      </c>
      <c r="D26" s="5">
        <f>'Achieved Fresh and Panel'!D26</f>
        <v>0</v>
      </c>
      <c r="E26" s="5">
        <f>'Achieved Fresh and Panel'!E26</f>
        <v>6</v>
      </c>
      <c r="F26" s="5">
        <f>'Achieved Fresh and Panel'!F26</f>
        <v>0</v>
      </c>
      <c r="G26" s="5">
        <f>'Achieved Fresh and Panel'!G26</f>
        <v>9</v>
      </c>
      <c r="H26" s="5">
        <f>'Achieved Fresh and Panel'!H26</f>
        <v>0</v>
      </c>
      <c r="I26" s="5">
        <f>'Achieved Fresh and Panel'!I26</f>
        <v>0</v>
      </c>
    </row>
    <row r="27" ht="15.75" thickBot="true">
      <c r="A27" s="9"/>
      <c r="B27" s="9"/>
      <c r="C27" s="9">
        <f>SUM(C2:C26)</f>
        <v>145</v>
      </c>
      <c r="D27" s="9">
        <f t="shared" ref="D27:J27" si="0">SUM(D2:D26)</f>
        <v>139</v>
      </c>
      <c r="E27" s="9">
        <f t="shared" si="0"/>
        <v>143</v>
      </c>
      <c r="F27" s="9">
        <f t="shared" si="0"/>
        <v>140</v>
      </c>
      <c r="G27" s="9">
        <f t="shared" si="0"/>
        <v>217</v>
      </c>
      <c r="H27" s="9">
        <f t="shared" si="0"/>
        <v>127</v>
      </c>
      <c r="I27" s="9">
        <f t="shared" si="0"/>
        <v>151</v>
      </c>
      <c r="J27" s="9">
        <f t="shared" si="0"/>
        <v>1062</v>
      </c>
    </row>
    <row r="28" ht="15.75" thickTop="true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8"/>
  <sheetViews>
    <sheetView workbookViewId="0">
      <selection sqref="A1:J27"/>
    </sheetView>
  </sheetViews>
  <sheetFormatPr defaultRowHeight="15"/>
  <cols>
    <col min="1" max="1" width="31.42578125" customWidth="true"/>
    <col min="2" max="2" width="20" bestFit="true" customWidth="true"/>
    <col min="3" max="3" width="12.5703125" customWidth="true"/>
    <col min="4" max="7" width="12.85546875" customWidth="true"/>
    <col min="8" max="8" width="12.5703125" customWidth="true"/>
    <col min="10" max="10" width="9.140625" style="80"/>
  </cols>
  <sheetData>
    <row r="1" ht="27" thickBot="true">
      <c r="A1" s="6"/>
      <c r="B1" s="6"/>
      <c r="C1" s="4" t="str">
        <f>RIGHT(SUBSTITUTE(universe_strict!C1,"_"," "),LEN(SUBSTITUTE(universe_strict!C1,"_"," "))-1)</f>
        <v>Food</v>
      </c>
      <c r="D1" s="4" t="str">
        <f>RIGHT(SUBSTITUTE(universe_strict!D1,"_"," "),LEN(SUBSTITUTE(universe_strict!D1,"_"," "))-1)</f>
        <v>Garments</v>
      </c>
      <c r="E1" s="4" t="str">
        <f>RIGHT(SUBSTITUTE(universe_strict!E1,"_"," "),LEN(SUBSTITUTE(universe_strict!E1,"_"," "))-1)</f>
        <v>Fabricated Metal Products</v>
      </c>
      <c r="F1" s="4" t="str">
        <f>RIGHT(SUBSTITUTE(universe_strict!F1,"_"," "),LEN(SUBSTITUTE(universe_strict!F1,"_"," "))-1)</f>
        <v>Machinery and Equipment</v>
      </c>
      <c r="G1" s="4" t="str">
        <f>RIGHT(SUBSTITUTE(universe_strict!G1,"_"," "),LEN(SUBSTITUTE(universe_strict!G1,"_"," "))-1)</f>
        <v>Other Manufacturing</v>
      </c>
      <c r="H1" s="4" t="str">
        <f>RIGHT(SUBSTITUTE(universe_strict!H1,"_"," "),LEN(SUBSTITUTE(universe_strict!H1,"_"," "))-1)</f>
        <v>Retail</v>
      </c>
      <c r="I1" s="4" t="str">
        <f>RIGHT(SUBSTITUTE(universe_strict!I1,"_"," "),LEN(SUBSTITUTE(universe_strict!I1,"_"," "))-1)</f>
        <v>Other Services</v>
      </c>
      <c r="J1" s="4" t="str">
        <f>RIGHT(SUBSTITUTE(universe_strict!J1,"_"," "),LEN(SUBSTITUTE(universe_strict!J1,"_"," "))-1)</f>
        <v>Grand Total</v>
      </c>
    </row>
    <row r="2">
      <c r="A2" s="8" t="str">
        <f>universe_strict!A2</f>
        <v>North</v>
      </c>
      <c r="B2" s="5" t="str">
        <f>LEFT(universe_strict!B2,FIND(")",universe_strict!B2))</f>
        <v>Small (5-19)</v>
      </c>
      <c r="C2" s="10">
        <f>universe_strict!C2</f>
        <v>232.13453674316406</v>
      </c>
      <c r="D2" s="10">
        <f>universe_strict!D2</f>
        <v>336.09869384765625</v>
      </c>
      <c r="E2" s="10">
        <f>universe_strict!E2</f>
        <v>241.36895751953125</v>
      </c>
      <c r="F2" s="10">
        <f>universe_strict!F2</f>
        <v>59.498550415039063</v>
      </c>
      <c r="G2" s="10">
        <f>universe_strict!G2</f>
        <v>624.46466064453125</v>
      </c>
      <c r="H2" s="10">
        <f>universe_strict!H2</f>
        <v>846.84375</v>
      </c>
      <c r="I2" s="10">
        <f>universe_strict!I2</f>
        <v>2641.618896484375</v>
      </c>
      <c r="J2" s="80">
        <f>SUM(C2:I4)</f>
        <v>7166.0327463150024</v>
      </c>
    </row>
    <row r="3">
      <c r="A3" s="8"/>
      <c r="B3" s="5" t="str">
        <f>LEFT(universe_strict!B3,FIND(")",universe_strict!B3))</f>
        <v>Medium (20-99)</v>
      </c>
      <c r="C3" s="10">
        <f>universe_strict!C3</f>
        <v>93.206283569335938</v>
      </c>
      <c r="D3" s="10">
        <f>universe_strict!D3</f>
        <v>251.4913330078125</v>
      </c>
      <c r="E3" s="10">
        <f>universe_strict!E3</f>
        <v>100.10186004638672</v>
      </c>
      <c r="F3" s="10">
        <f>universe_strict!F3</f>
        <v>38.728973388671875</v>
      </c>
      <c r="G3" s="10">
        <f>universe_strict!G3</f>
        <v>363.15118408203125</v>
      </c>
      <c r="H3" s="10">
        <f>universe_strict!H3</f>
        <v>229.12248229980469</v>
      </c>
      <c r="I3" s="10">
        <f>universe_strict!I3</f>
        <v>921.7012939453125</v>
      </c>
    </row>
    <row r="4">
      <c r="A4" s="8"/>
      <c r="B4" s="5" t="str">
        <f>LEFT(universe_strict!B4,FIND(")",universe_strict!B4))</f>
        <v>Large (100 or more)</v>
      </c>
      <c r="C4" s="10">
        <f>universe_strict!C4</f>
        <v>10.22402286529541</v>
      </c>
      <c r="D4" s="10">
        <f>universe_strict!D4</f>
        <v>26.016500473022461</v>
      </c>
      <c r="E4" s="10">
        <f>universe_strict!E4</f>
        <v>12.309118270874023</v>
      </c>
      <c r="F4" s="10">
        <f>universe_strict!F4</f>
        <v>5.7530450820922852</v>
      </c>
      <c r="G4" s="10">
        <f>universe_strict!G4</f>
        <v>62.973899841308594</v>
      </c>
      <c r="H4" s="10">
        <f>universe_strict!H4</f>
        <v>9.2222280502319336</v>
      </c>
      <c r="I4" s="10">
        <f>universe_strict!I4</f>
        <v>60.002475738525391</v>
      </c>
    </row>
    <row r="5">
      <c r="A5" s="8" t="str">
        <f>universe_strict!A5</f>
        <v>Algarve</v>
      </c>
      <c r="B5" s="5" t="str">
        <f>LEFT(universe_strict!B5,FIND(")",universe_strict!B5))</f>
        <v>Small (5-19)</v>
      </c>
      <c r="C5" s="10">
        <f>universe_strict!C5</f>
        <v>24.0889892578125</v>
      </c>
      <c r="D5" s="10">
        <f>universe_strict!D5</f>
        <v>2</v>
      </c>
      <c r="E5" s="10">
        <f>universe_strict!E5</f>
        <v>13</v>
      </c>
      <c r="F5" s="10">
        <f>universe_strict!F5</f>
        <v>0</v>
      </c>
      <c r="G5" s="10">
        <f>universe_strict!G5</f>
        <v>33</v>
      </c>
      <c r="H5" s="10">
        <f>universe_strict!H5</f>
        <v>150.25192260742188</v>
      </c>
      <c r="I5" s="10">
        <f>universe_strict!I5</f>
        <v>430.49136352539063</v>
      </c>
      <c r="J5" s="80">
        <f>SUM(C5:I8)</f>
        <v>897.23610711097717</v>
      </c>
    </row>
    <row r="6">
      <c r="A6" s="8"/>
      <c r="B6" s="5" t="str">
        <f>LEFT(universe_strict!B6,FIND(")",universe_strict!B6))</f>
        <v>Medium (20-99)</v>
      </c>
      <c r="C6" s="10">
        <f>universe_strict!C6</f>
        <v>10</v>
      </c>
      <c r="D6" s="10">
        <f>universe_strict!D6</f>
        <v>0</v>
      </c>
      <c r="E6" s="10">
        <f>universe_strict!E6</f>
        <v>2</v>
      </c>
      <c r="F6" s="10">
        <f>universe_strict!F6</f>
        <v>0</v>
      </c>
      <c r="G6" s="10">
        <f>universe_strict!G6</f>
        <v>6</v>
      </c>
      <c r="H6" s="10">
        <f>universe_strict!H6</f>
        <v>44.475788116455078</v>
      </c>
      <c r="I6" s="10">
        <f>universe_strict!I6</f>
        <v>165.83175659179688</v>
      </c>
    </row>
    <row r="7">
      <c r="A7" s="8"/>
      <c r="B7" s="5" t="str">
        <f>LEFT(universe_strict!B7,FIND(")",universe_strict!B7))</f>
        <v>Large (100 or more)</v>
      </c>
      <c r="C7" s="10">
        <f>universe_strict!C7</f>
        <v>0</v>
      </c>
      <c r="D7" s="10">
        <f>universe_strict!D7</f>
        <v>0</v>
      </c>
      <c r="E7" s="10">
        <f>universe_strict!E7</f>
        <v>0</v>
      </c>
      <c r="F7" s="10">
        <f>universe_strict!F7</f>
        <v>0</v>
      </c>
      <c r="G7" s="10">
        <f>universe_strict!G7</f>
        <v>0</v>
      </c>
      <c r="H7" s="10">
        <f>universe_strict!H7</f>
        <v>2</v>
      </c>
      <c r="I7" s="10">
        <f>universe_strict!I7</f>
        <v>11</v>
      </c>
    </row>
    <row r="8">
      <c r="A8" s="8"/>
      <c r="B8" s="5" t="str">
        <f>LEFT(universe_strict!B8,FIND(")",universe_strict!B8))</f>
        <v>Small and Medium (5-99)</v>
      </c>
      <c r="C8" s="10">
        <f>universe_strict!C8</f>
        <v>0</v>
      </c>
      <c r="D8" s="10">
        <f>universe_strict!D8</f>
        <v>0</v>
      </c>
      <c r="E8" s="10">
        <f>universe_strict!E8</f>
        <v>0</v>
      </c>
      <c r="F8" s="10">
        <f>universe_strict!F8</f>
        <v>3.0962870121002197</v>
      </c>
      <c r="G8" s="10">
        <f>universe_strict!G8</f>
        <v>0</v>
      </c>
      <c r="H8" s="10">
        <f>universe_strict!H8</f>
        <v>0</v>
      </c>
      <c r="I8" s="10">
        <f>universe_strict!I8</f>
        <v>0</v>
      </c>
    </row>
    <row r="9">
      <c r="A9" s="8" t="str">
        <f>universe_strict!A9</f>
        <v>Center</v>
      </c>
      <c r="B9" s="5" t="str">
        <f>LEFT(universe_strict!B9,FIND(")",universe_strict!B9))</f>
        <v>Small (5-19)</v>
      </c>
      <c r="C9" s="10">
        <f>universe_strict!C9</f>
        <v>226.27024841308594</v>
      </c>
      <c r="D9" s="10">
        <f>universe_strict!D9</f>
        <v>20.594230651855469</v>
      </c>
      <c r="E9" s="10">
        <f>universe_strict!E9</f>
        <v>211.11703491210938</v>
      </c>
      <c r="F9" s="10">
        <f>universe_strict!F9</f>
        <v>56.647499084472656</v>
      </c>
      <c r="G9" s="10">
        <f>universe_strict!G9</f>
        <v>305.44390869140625</v>
      </c>
      <c r="H9" s="10">
        <f>universe_strict!H9</f>
        <v>653.98773193359375</v>
      </c>
      <c r="I9" s="10">
        <f>universe_strict!I9</f>
        <v>1882.5540771484375</v>
      </c>
      <c r="J9" s="80">
        <f>SUM(C9:I11)</f>
        <v>4737.4079828262329</v>
      </c>
    </row>
    <row r="10">
      <c r="A10" s="8"/>
      <c r="B10" s="5" t="str">
        <f>LEFT(universe_strict!B10,FIND(")",universe_strict!B10))</f>
        <v>Medium (20-99)</v>
      </c>
      <c r="C10" s="10">
        <f>universe_strict!C10</f>
        <v>93.014595031738281</v>
      </c>
      <c r="D10" s="10">
        <f>universe_strict!D10</f>
        <v>19</v>
      </c>
      <c r="E10" s="10">
        <f>universe_strict!E10</f>
        <v>111.77246856689453</v>
      </c>
      <c r="F10" s="10">
        <f>universe_strict!F10</f>
        <v>36.351207733154297</v>
      </c>
      <c r="G10" s="10">
        <f>universe_strict!G10</f>
        <v>200.52009582519531</v>
      </c>
      <c r="H10" s="10">
        <f>universe_strict!H10</f>
        <v>167.7703857421875</v>
      </c>
      <c r="I10" s="10">
        <f>universe_strict!I10</f>
        <v>639.060791015625</v>
      </c>
    </row>
    <row r="11">
      <c r="A11" s="8"/>
      <c r="B11" s="5" t="str">
        <f>LEFT(universe_strict!B11,FIND(")",universe_strict!B11))</f>
        <v>Large (100 or more)</v>
      </c>
      <c r="C11" s="10">
        <f>universe_strict!C11</f>
        <v>14.183987617492676</v>
      </c>
      <c r="D11" s="10">
        <f>universe_strict!D11</f>
        <v>8</v>
      </c>
      <c r="E11" s="10">
        <f>universe_strict!E11</f>
        <v>9.5752964019775391</v>
      </c>
      <c r="F11" s="10">
        <f>universe_strict!F11</f>
        <v>6</v>
      </c>
      <c r="G11" s="10">
        <f>universe_strict!G11</f>
        <v>38.756950378417969</v>
      </c>
      <c r="H11" s="10">
        <f>universe_strict!H11</f>
        <v>6</v>
      </c>
      <c r="I11" s="10">
        <f>universe_strict!I11</f>
        <v>30.787473678588867</v>
      </c>
    </row>
    <row r="12">
      <c r="A12" s="8" t="str">
        <f>universe_strict!A12</f>
        <v>Lisbon Metropolitan Area</v>
      </c>
      <c r="B12" s="5" t="str">
        <f>LEFT(universe_strict!B12,FIND(")",universe_strict!B12))</f>
        <v>Small (5-19)</v>
      </c>
      <c r="C12" s="10">
        <f>universe_strict!C12</f>
        <v>76.742408752441406</v>
      </c>
      <c r="D12" s="10">
        <f>universe_strict!D12</f>
        <v>10.189733505249023</v>
      </c>
      <c r="E12" s="10">
        <f>universe_strict!E12</f>
        <v>58.422836303710938</v>
      </c>
      <c r="F12" s="10">
        <f>universe_strict!F12</f>
        <v>32.476364135742188</v>
      </c>
      <c r="G12" s="10">
        <f>universe_strict!G12</f>
        <v>114.24369049072266</v>
      </c>
      <c r="H12" s="10">
        <f>universe_strict!H12</f>
        <v>667.2808837890625</v>
      </c>
      <c r="I12" s="10">
        <f>universe_strict!I12</f>
        <v>1806.92333984375</v>
      </c>
      <c r="J12" s="80">
        <f>SUM(C12:I15)</f>
        <v>4072.0775623321533</v>
      </c>
    </row>
    <row r="13">
      <c r="A13" s="8"/>
      <c r="B13" s="5" t="str">
        <f>LEFT(universe_strict!B13,FIND(")",universe_strict!B13))</f>
        <v>Medium (20-99)</v>
      </c>
      <c r="C13" s="10">
        <f>universe_strict!C13</f>
        <v>54.607715606689453</v>
      </c>
      <c r="D13" s="10">
        <f>universe_strict!D13</f>
        <v>0</v>
      </c>
      <c r="E13" s="10">
        <f>universe_strict!E13</f>
        <v>18.993322372436523</v>
      </c>
      <c r="F13" s="10">
        <f>universe_strict!F13</f>
        <v>20</v>
      </c>
      <c r="G13" s="10">
        <f>universe_strict!G13</f>
        <v>65.585830688476563</v>
      </c>
      <c r="H13" s="10">
        <f>universe_strict!H13</f>
        <v>202.25166320800781</v>
      </c>
      <c r="I13" s="10">
        <f>universe_strict!I13</f>
        <v>825.71099853515625</v>
      </c>
    </row>
    <row r="14">
      <c r="A14" s="8"/>
      <c r="B14" s="5" t="str">
        <f>LEFT(universe_strict!B14,FIND(")",universe_strict!B14))</f>
        <v>Large (100 or more)</v>
      </c>
      <c r="C14" s="10">
        <f>universe_strict!C14</f>
        <v>7.6452522277832031</v>
      </c>
      <c r="D14" s="10">
        <f>universe_strict!D14</f>
        <v>0</v>
      </c>
      <c r="E14" s="10">
        <f>universe_strict!E14</f>
        <v>3</v>
      </c>
      <c r="F14" s="10">
        <f>universe_strict!F14</f>
        <v>2</v>
      </c>
      <c r="G14" s="10">
        <f>universe_strict!G14</f>
        <v>16</v>
      </c>
      <c r="H14" s="10">
        <f>universe_strict!H14</f>
        <v>15.144455909729004</v>
      </c>
      <c r="I14" s="10">
        <f>universe_strict!I14</f>
        <v>70.083465576171875</v>
      </c>
    </row>
    <row r="15">
      <c r="A15" s="8"/>
      <c r="B15" s="5" t="str">
        <f>LEFT(universe_strict!B15,FIND(")",universe_strict!B15))</f>
        <v>Medium and Large (20+)</v>
      </c>
      <c r="C15" s="10">
        <f>universe_strict!C15</f>
        <v>0</v>
      </c>
      <c r="D15" s="10">
        <f>universe_strict!D15</f>
        <v>4.7756013870239258</v>
      </c>
      <c r="E15" s="10">
        <f>universe_strict!E15</f>
        <v>0</v>
      </c>
      <c r="F15" s="10">
        <f>universe_strict!F15</f>
        <v>0</v>
      </c>
      <c r="G15" s="10">
        <f>universe_strict!G15</f>
        <v>0</v>
      </c>
      <c r="H15" s="10">
        <f>universe_strict!H15</f>
        <v>0</v>
      </c>
      <c r="I15" s="10">
        <f>universe_strict!I15</f>
        <v>0</v>
      </c>
    </row>
    <row r="16">
      <c r="A16" s="8" t="str">
        <f>universe_strict!A16</f>
        <v>Alentejo</v>
      </c>
      <c r="B16" s="5" t="str">
        <f>LEFT(universe_strict!B16,FIND(")",universe_strict!B16))</f>
        <v>Small (5-19)</v>
      </c>
      <c r="C16" s="10">
        <f>universe_strict!C16</f>
        <v>87.049171447753906</v>
      </c>
      <c r="D16" s="10">
        <f>universe_strict!D16</f>
        <v>2.1790704727172852</v>
      </c>
      <c r="E16" s="10">
        <f>universe_strict!E16</f>
        <v>22.708915710449219</v>
      </c>
      <c r="F16" s="10">
        <f>universe_strict!F16</f>
        <v>12</v>
      </c>
      <c r="G16" s="10">
        <f>universe_strict!G16</f>
        <v>47.253005981445313</v>
      </c>
      <c r="H16" s="10">
        <f>universe_strict!H16</f>
        <v>209.21774291992188</v>
      </c>
      <c r="I16" s="10">
        <f>universe_strict!I16</f>
        <v>510.31097412109375</v>
      </c>
      <c r="J16" s="80">
        <f>SUM(C16:I19)</f>
        <v>1269.1448693275452</v>
      </c>
    </row>
    <row r="17">
      <c r="A17" s="8"/>
      <c r="B17" s="5" t="str">
        <f>LEFT(universe_strict!B17,FIND(")",universe_strict!B17))</f>
        <v>Medium (20-99)</v>
      </c>
      <c r="C17" s="10">
        <f>universe_strict!C17</f>
        <v>54.042312622070313</v>
      </c>
      <c r="D17" s="10">
        <f>universe_strict!D17</f>
        <v>1.132504940032959</v>
      </c>
      <c r="E17" s="10">
        <f>universe_strict!E17</f>
        <v>0</v>
      </c>
      <c r="F17" s="10">
        <f>universe_strict!F17</f>
        <v>3.9025578498840332</v>
      </c>
      <c r="G17" s="10">
        <f>universe_strict!G17</f>
        <v>35.900485992431641</v>
      </c>
      <c r="H17" s="10">
        <f>universe_strict!H17</f>
        <v>0</v>
      </c>
      <c r="I17" s="10">
        <f>universe_strict!I17</f>
        <v>186.615478515625</v>
      </c>
    </row>
    <row r="18">
      <c r="A18" s="8"/>
      <c r="B18" s="5" t="str">
        <f>LEFT(universe_strict!B18,FIND(")",universe_strict!B18))</f>
        <v>Large (100 or more)</v>
      </c>
      <c r="C18" s="10">
        <f>universe_strict!C18</f>
        <v>4.5579981803894043</v>
      </c>
      <c r="D18" s="10">
        <f>universe_strict!D18</f>
        <v>0</v>
      </c>
      <c r="E18" s="10">
        <f>universe_strict!E18</f>
        <v>0</v>
      </c>
      <c r="F18" s="10">
        <f>universe_strict!F18</f>
        <v>0</v>
      </c>
      <c r="G18" s="10">
        <f>universe_strict!G18</f>
        <v>9</v>
      </c>
      <c r="H18" s="10">
        <f>universe_strict!H18</f>
        <v>0</v>
      </c>
      <c r="I18" s="10">
        <f>universe_strict!I18</f>
        <v>8</v>
      </c>
    </row>
    <row r="19">
      <c r="A19" s="8"/>
      <c r="B19" s="5" t="str">
        <f>LEFT(universe_strict!B19,FIND(")",universe_strict!B19))</f>
        <v>Medium and Large (20+)</v>
      </c>
      <c r="C19" s="10">
        <f>universe_strict!C19</f>
        <v>0</v>
      </c>
      <c r="D19" s="10">
        <f>universe_strict!D19</f>
        <v>0</v>
      </c>
      <c r="E19" s="10">
        <f>universe_strict!E19</f>
        <v>9.6839065551757813</v>
      </c>
      <c r="F19" s="10">
        <f>universe_strict!F19</f>
        <v>0</v>
      </c>
      <c r="G19" s="10">
        <f>universe_strict!G19</f>
        <v>0</v>
      </c>
      <c r="H19" s="10">
        <f>universe_strict!H19</f>
        <v>65.590744018554688</v>
      </c>
      <c r="I19" s="10">
        <f>universe_strict!I19</f>
        <v>0</v>
      </c>
    </row>
    <row r="20">
      <c r="A20" s="8" t="str">
        <f>universe_strict!A20</f>
        <v>Autonomous Region of the Azores</v>
      </c>
      <c r="B20" s="5" t="str">
        <f>LEFT(universe_strict!B20,FIND(")",universe_strict!B20))</f>
        <v>Small (5-19)</v>
      </c>
      <c r="C20" s="10">
        <f>universe_strict!C20</f>
        <v>14.720954895019531</v>
      </c>
      <c r="D20" s="10">
        <f>universe_strict!D20</f>
        <v>0</v>
      </c>
      <c r="E20" s="10">
        <f>universe_strict!E20</f>
        <v>11</v>
      </c>
      <c r="F20" s="10">
        <f>universe_strict!F20</f>
        <v>1</v>
      </c>
      <c r="G20" s="10">
        <f>universe_strict!G20</f>
        <v>13.504388809204102</v>
      </c>
      <c r="H20" s="10">
        <f>universe_strict!H20</f>
        <v>53.280311584472656</v>
      </c>
      <c r="I20" s="10">
        <f>universe_strict!I20</f>
        <v>155.48594665527344</v>
      </c>
      <c r="J20" s="80">
        <f>SUM(C20:I22)</f>
        <v>347.2393434047699</v>
      </c>
    </row>
    <row r="21">
      <c r="A21" s="8"/>
      <c r="B21" s="5" t="str">
        <f>LEFT(universe_strict!B21,FIND(")",universe_strict!B21))</f>
        <v>Medium (20-99)</v>
      </c>
      <c r="C21" s="10">
        <f>universe_strict!C21</f>
        <v>11</v>
      </c>
      <c r="D21" s="10">
        <f>universe_strict!D21</f>
        <v>0</v>
      </c>
      <c r="E21" s="10">
        <f>universe_strict!E21</f>
        <v>1.7866096496582031</v>
      </c>
      <c r="F21" s="10">
        <f>universe_strict!F21</f>
        <v>0</v>
      </c>
      <c r="G21" s="10">
        <f>universe_strict!G21</f>
        <v>5</v>
      </c>
      <c r="H21" s="10">
        <f>universe_strict!H21</f>
        <v>9.0287342071533203</v>
      </c>
      <c r="I21" s="10">
        <f>universe_strict!I21</f>
        <v>59.577968597412109</v>
      </c>
    </row>
    <row r="22">
      <c r="A22" s="8"/>
      <c r="B22" s="5" t="str">
        <f>LEFT(universe_strict!B22,FIND(")",universe_strict!B22))</f>
        <v>Large (100 or more)</v>
      </c>
      <c r="C22" s="10">
        <f>universe_strict!C22</f>
        <v>3</v>
      </c>
      <c r="D22" s="10">
        <f>universe_strict!D22</f>
        <v>0</v>
      </c>
      <c r="E22" s="10">
        <f>universe_strict!E22</f>
        <v>1</v>
      </c>
      <c r="F22" s="10">
        <f>universe_strict!F22</f>
        <v>0</v>
      </c>
      <c r="G22" s="10">
        <f>universe_strict!G22</f>
        <v>1</v>
      </c>
      <c r="H22" s="10">
        <f>universe_strict!H22</f>
        <v>1.5297892093658447</v>
      </c>
      <c r="I22" s="10">
        <f>universe_strict!I22</f>
        <v>5.3246397972106934</v>
      </c>
    </row>
    <row r="23">
      <c r="A23" s="8" t="str">
        <f>universe_strict!A23</f>
        <v>Autonomous Region of Madeira</v>
      </c>
      <c r="B23" s="5" t="str">
        <f>LEFT(universe_strict!B23,FIND(")",universe_strict!B23))</f>
        <v>Small (5-19)</v>
      </c>
      <c r="C23" s="10">
        <f>universe_strict!C23</f>
        <v>35.790924072265625</v>
      </c>
      <c r="D23" s="10">
        <f>universe_strict!D23</f>
        <v>1.0204501152038574</v>
      </c>
      <c r="E23" s="10">
        <f>universe_strict!E23</f>
        <v>14.888293266296387</v>
      </c>
      <c r="F23" s="10">
        <f>universe_strict!F23</f>
        <v>4.0758528709411621</v>
      </c>
      <c r="G23" s="10">
        <f>universe_strict!G23</f>
        <v>25.42765998840332</v>
      </c>
      <c r="H23" s="10">
        <f>universe_strict!H23</f>
        <v>150.83938598632813</v>
      </c>
      <c r="I23" s="10">
        <f>universe_strict!I23</f>
        <v>345.81463623046875</v>
      </c>
      <c r="J23" s="80">
        <f>SUM(C23:I26)</f>
        <v>880.68930244445801</v>
      </c>
    </row>
    <row r="24">
      <c r="A24" s="8"/>
      <c r="B24" s="5" t="str">
        <f>LEFT(universe_strict!B24,FIND(")",universe_strict!B24))</f>
        <v>Medium (20-99)</v>
      </c>
      <c r="C24" s="10">
        <f>universe_strict!C24</f>
        <v>18.305976867675781</v>
      </c>
      <c r="D24" s="10">
        <f>universe_strict!D24</f>
        <v>0</v>
      </c>
      <c r="E24" s="10">
        <f>universe_strict!E24</f>
        <v>0</v>
      </c>
      <c r="F24" s="10">
        <f>universe_strict!F24</f>
        <v>1</v>
      </c>
      <c r="G24" s="10">
        <f>universe_strict!G24</f>
        <v>0</v>
      </c>
      <c r="H24" s="10">
        <f>universe_strict!H24</f>
        <v>62.289192199707031</v>
      </c>
      <c r="I24" s="10">
        <f>universe_strict!I24</f>
        <v>187.79678344726563</v>
      </c>
    </row>
    <row r="25">
      <c r="A25" s="8"/>
      <c r="B25" s="5" t="str">
        <f>LEFT(universe_strict!B25,FIND(")",universe_strict!B25))</f>
        <v>Large (100 or more)</v>
      </c>
      <c r="C25" s="10">
        <f>universe_strict!C25</f>
        <v>4</v>
      </c>
      <c r="D25" s="10">
        <f>universe_strict!D25</f>
        <v>0</v>
      </c>
      <c r="E25" s="10">
        <f>universe_strict!E25</f>
        <v>0</v>
      </c>
      <c r="F25" s="10">
        <f>universe_strict!F25</f>
        <v>0</v>
      </c>
      <c r="G25" s="10">
        <f>universe_strict!G25</f>
        <v>0</v>
      </c>
      <c r="H25" s="10">
        <f>universe_strict!H25</f>
        <v>3</v>
      </c>
      <c r="I25" s="10">
        <f>universe_strict!I25</f>
        <v>11.267597198486328</v>
      </c>
    </row>
    <row r="26">
      <c r="A26" s="8"/>
      <c r="B26" s="5" t="str">
        <f>LEFT(universe_strict!B26,FIND(")",universe_strict!B26))</f>
        <v>Medium and Large (20+)</v>
      </c>
      <c r="C26" s="10">
        <f>universe_strict!C26</f>
        <v>0</v>
      </c>
      <c r="D26" s="10">
        <f>universe_strict!D26</f>
        <v>0</v>
      </c>
      <c r="E26" s="10">
        <f>universe_strict!E26</f>
        <v>6.1725502014160156</v>
      </c>
      <c r="F26" s="10">
        <f>universe_strict!F26</f>
        <v>0</v>
      </c>
      <c r="G26" s="10">
        <f>universe_strict!G26</f>
        <v>9</v>
      </c>
      <c r="H26" s="10">
        <f>universe_strict!H26</f>
        <v>0</v>
      </c>
      <c r="I26" s="10">
        <f>universe_strict!I26</f>
        <v>0</v>
      </c>
    </row>
    <row r="27" ht="15.75" thickBot="true">
      <c r="A27" s="9"/>
      <c r="B27" s="9"/>
      <c r="C27" s="11">
        <f>SUM(C2:C26)</f>
        <v>1074.5853781700134</v>
      </c>
      <c r="D27" s="11">
        <f t="shared" ref="D27:I27" si="0">SUM(D2:D26)</f>
        <v>682.49811840057373</v>
      </c>
      <c r="E27" s="11">
        <f t="shared" si="0"/>
        <v>848.9011697769165</v>
      </c>
      <c r="F27" s="11">
        <f t="shared" si="0"/>
        <v>282.53033757209778</v>
      </c>
      <c r="G27" s="11">
        <f t="shared" si="0"/>
        <v>1976.2257614135742</v>
      </c>
      <c r="H27" s="11">
        <f t="shared" si="0"/>
        <v>3549.1271917819977</v>
      </c>
      <c r="I27" s="11">
        <f t="shared" si="0"/>
        <v>10955.959956645966</v>
      </c>
      <c r="J27" s="11">
        <f t="shared" ref="J27" si="1">SUM(J2:J26)</f>
        <v>19369.827913761139</v>
      </c>
    </row>
    <row r="28" ht="15.75" thickTop="true"/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8"/>
  <sheetViews>
    <sheetView workbookViewId="0">
      <selection sqref="A1:J27"/>
    </sheetView>
  </sheetViews>
  <sheetFormatPr defaultRowHeight="15"/>
  <cols>
    <col min="1" max="1" width="31.7109375" customWidth="true"/>
    <col min="2" max="2" width="20" bestFit="true" customWidth="true"/>
    <col min="3" max="3" width="13" customWidth="true"/>
    <col min="4" max="6" width="16.5703125" customWidth="true"/>
    <col min="7" max="7" width="15.140625" customWidth="true"/>
    <col min="8" max="8" width="13.140625" customWidth="true"/>
    <col min="10" max="10" width="9.140625" style="80"/>
  </cols>
  <sheetData>
    <row r="1" ht="27" thickBot="true">
      <c r="A1" s="6"/>
      <c r="B1" s="6"/>
      <c r="C1" s="4" t="str">
        <f>RIGHT(SUBSTITUTE(universe_median!C1,"_"," "),LEN(SUBSTITUTE(universe_median!C1,"_"," "))-1)</f>
        <v>Food</v>
      </c>
      <c r="D1" s="4" t="str">
        <f>RIGHT(SUBSTITUTE(universe_median!D1,"_"," "),LEN(SUBSTITUTE(universe_median!D1,"_"," "))-1)</f>
        <v>Garments</v>
      </c>
      <c r="E1" s="4" t="str">
        <f>RIGHT(SUBSTITUTE(universe_median!E1,"_"," "),LEN(SUBSTITUTE(universe_median!E1,"_"," "))-1)</f>
        <v>Fabricated Metal Products</v>
      </c>
      <c r="F1" s="4" t="str">
        <f>RIGHT(SUBSTITUTE(universe_median!F1,"_"," "),LEN(SUBSTITUTE(universe_median!F1,"_"," "))-1)</f>
        <v>Machinery and Equipment</v>
      </c>
      <c r="G1" s="4" t="str">
        <f>RIGHT(SUBSTITUTE(universe_median!G1,"_"," "),LEN(SUBSTITUTE(universe_median!G1,"_"," "))-1)</f>
        <v>Other Manufacturing</v>
      </c>
      <c r="H1" s="4" t="str">
        <f>RIGHT(SUBSTITUTE(universe_median!H1,"_"," "),LEN(SUBSTITUTE(universe_median!H1,"_"," "))-1)</f>
        <v>Retail</v>
      </c>
      <c r="I1" s="4" t="str">
        <f>RIGHT(SUBSTITUTE(universe_median!I1,"_"," "),LEN(SUBSTITUTE(universe_median!I1,"_"," "))-1)</f>
        <v>Other Services</v>
      </c>
      <c r="J1" s="4" t="str">
        <f>RIGHT(SUBSTITUTE(universe_strict!J1,"_"," "),LEN(SUBSTITUTE(universe_strict!J1,"_"," "))-1)</f>
        <v>Grand Total</v>
      </c>
    </row>
    <row r="2">
      <c r="A2" s="8" t="str">
        <f>universe_median!A2</f>
        <v>North</v>
      </c>
      <c r="B2" s="5" t="str">
        <f>LEFT(universe_median!B2,FIND(")",universe_median!B2))</f>
        <v>Small (5-19)</v>
      </c>
      <c r="C2" s="10">
        <f>universe_median!C2</f>
        <v>618.434814453125</v>
      </c>
      <c r="D2" s="10">
        <f>universe_median!D2</f>
        <v>746.01385498046875</v>
      </c>
      <c r="E2" s="10">
        <f>universe_median!E2</f>
        <v>574.56097412109375</v>
      </c>
      <c r="F2" s="10">
        <f>universe_median!F2</f>
        <v>142.49957275390625</v>
      </c>
      <c r="G2" s="10">
        <f>universe_median!G2</f>
        <v>1519.232421875</v>
      </c>
      <c r="H2" s="10">
        <f>universe_median!H2</f>
        <v>2252.81201171875</v>
      </c>
      <c r="I2" s="10">
        <f>universe_median!I2</f>
        <v>6735.65234375</v>
      </c>
      <c r="J2" s="80">
        <f>SUM(C2:I4)</f>
        <v>16884.704717636108</v>
      </c>
    </row>
    <row r="3">
      <c r="A3" s="8"/>
      <c r="B3" s="5" t="str">
        <f>LEFT(universe_median!B3,FIND(")",universe_median!B3))</f>
        <v>Medium (20-99)</v>
      </c>
      <c r="C3" s="10">
        <f>universe_median!C3</f>
        <v>194.68325805664063</v>
      </c>
      <c r="D3" s="10">
        <f>universe_median!D3</f>
        <v>437.65548706054688</v>
      </c>
      <c r="E3" s="10">
        <f>universe_median!E3</f>
        <v>186.82124328613281</v>
      </c>
      <c r="F3" s="10">
        <f>universe_median!F3</f>
        <v>72.723121643066406</v>
      </c>
      <c r="G3" s="10">
        <f>universe_median!G3</f>
        <v>692.6807861328125</v>
      </c>
      <c r="H3" s="10">
        <f>universe_median!H3</f>
        <v>477.8798828125</v>
      </c>
      <c r="I3" s="10">
        <f>universe_median!I3</f>
        <v>1842.5914306640625</v>
      </c>
    </row>
    <row r="4">
      <c r="A4" s="8"/>
      <c r="B4" s="5" t="str">
        <f>LEFT(universe_median!B4,FIND(")",universe_median!B4))</f>
        <v>Large (100 or more)</v>
      </c>
      <c r="C4" s="10">
        <f>universe_median!C4</f>
        <v>23.181053161621094</v>
      </c>
      <c r="D4" s="10">
        <f>universe_median!D4</f>
        <v>49.145771026611328</v>
      </c>
      <c r="E4" s="10">
        <f>universe_median!E4</f>
        <v>24.936695098876953</v>
      </c>
      <c r="F4" s="10">
        <f>universe_median!F4</f>
        <v>11.72633171081543</v>
      </c>
      <c r="G4" s="10">
        <f>universe_median!G4</f>
        <v>130.386962890625</v>
      </c>
      <c r="H4" s="10">
        <f>universe_median!H4</f>
        <v>20.879241943359375</v>
      </c>
      <c r="I4" s="10">
        <f>universe_median!I4</f>
        <v>130.20745849609375</v>
      </c>
    </row>
    <row r="5">
      <c r="A5" s="8" t="str">
        <f>universe_median!A5</f>
        <v>Algarve</v>
      </c>
      <c r="B5" s="5" t="str">
        <f>LEFT(universe_median!B5,FIND(")",universe_median!B5))</f>
        <v>Small (5-19)</v>
      </c>
      <c r="C5" s="10">
        <f>universe_median!C5</f>
        <v>51.110919952392578</v>
      </c>
      <c r="D5" s="10">
        <f>universe_median!D5</f>
        <v>2.2124919891357422</v>
      </c>
      <c r="E5" s="10">
        <f>universe_median!E5</f>
        <v>18.640785217285156</v>
      </c>
      <c r="F5" s="10">
        <f>universe_median!F5</f>
        <v>0</v>
      </c>
      <c r="G5" s="10">
        <f>universe_median!G5</f>
        <v>43.611083984375</v>
      </c>
      <c r="H5" s="10">
        <f>universe_median!H5</f>
        <v>318.33380126953125</v>
      </c>
      <c r="I5" s="10">
        <f>universe_median!I5</f>
        <v>874.20831298828125</v>
      </c>
      <c r="J5" s="80">
        <f>SUM(C5:I8)</f>
        <v>1693.919385433197</v>
      </c>
    </row>
    <row r="6">
      <c r="A6" s="8"/>
      <c r="B6" s="5" t="str">
        <f>LEFT(universe_median!B6,FIND(")",universe_median!B6))</f>
        <v>Medium (20-99)</v>
      </c>
      <c r="C6" s="10">
        <f>universe_median!C6</f>
        <v>13.253092765808105</v>
      </c>
      <c r="D6" s="10">
        <f>universe_median!D6</f>
        <v>0</v>
      </c>
      <c r="E6" s="10">
        <f>universe_median!E6</f>
        <v>2.5318684577941895</v>
      </c>
      <c r="F6" s="10">
        <f>universe_median!F6</f>
        <v>0</v>
      </c>
      <c r="G6" s="10">
        <f>universe_median!G6</f>
        <v>8.0819778442382813</v>
      </c>
      <c r="H6" s="10">
        <f>universe_median!H6</f>
        <v>73.878097534179688</v>
      </c>
      <c r="I6" s="10">
        <f>universe_median!I6</f>
        <v>264.02651977539063</v>
      </c>
    </row>
    <row r="7">
      <c r="A7" s="8"/>
      <c r="B7" s="5" t="str">
        <f>LEFT(universe_median!B7,FIND(")",universe_median!B7))</f>
        <v>Large (100 or more)</v>
      </c>
      <c r="C7" s="10">
        <f>universe_median!C7</f>
        <v>0</v>
      </c>
      <c r="D7" s="10">
        <f>universe_median!D7</f>
        <v>0</v>
      </c>
      <c r="E7" s="10">
        <f>universe_median!E7</f>
        <v>0</v>
      </c>
      <c r="F7" s="10">
        <f>universe_median!F7</f>
        <v>0</v>
      </c>
      <c r="G7" s="10">
        <f>universe_median!G7</f>
        <v>0</v>
      </c>
      <c r="H7" s="10">
        <f>universe_median!H7</f>
        <v>2</v>
      </c>
      <c r="I7" s="10">
        <f>universe_median!I7</f>
        <v>16.572605133056641</v>
      </c>
    </row>
    <row r="8">
      <c r="A8" s="8"/>
      <c r="B8" s="5" t="str">
        <f>LEFT(universe_median!B8,FIND(")",universe_median!B8))</f>
        <v>Small and Medium (5-99)</v>
      </c>
      <c r="C8" s="10">
        <f>universe_median!C8</f>
        <v>0</v>
      </c>
      <c r="D8" s="10">
        <f>universe_median!D8</f>
        <v>0</v>
      </c>
      <c r="E8" s="10">
        <f>universe_median!E8</f>
        <v>0</v>
      </c>
      <c r="F8" s="10">
        <f>universe_median!F8</f>
        <v>5.4578285217285156</v>
      </c>
      <c r="G8" s="10">
        <f>universe_median!G8</f>
        <v>0</v>
      </c>
      <c r="H8" s="10">
        <f>universe_median!H8</f>
        <v>0</v>
      </c>
      <c r="I8" s="10">
        <f>universe_median!I8</f>
        <v>0</v>
      </c>
    </row>
    <row r="9">
      <c r="A9" s="8" t="str">
        <f>universe_median!A9</f>
        <v>Center</v>
      </c>
      <c r="B9" s="5" t="str">
        <f>LEFT(universe_median!B9,FIND(")",universe_median!B9))</f>
        <v>Small (5-19)</v>
      </c>
      <c r="C9" s="10">
        <f>universe_median!C9</f>
        <v>485.31967163085938</v>
      </c>
      <c r="D9" s="10">
        <f>universe_median!D9</f>
        <v>36.802040100097656</v>
      </c>
      <c r="E9" s="10">
        <f>universe_median!E9</f>
        <v>404.59854125976563</v>
      </c>
      <c r="F9" s="10">
        <f>universe_median!F9</f>
        <v>109.22806549072266</v>
      </c>
      <c r="G9" s="10">
        <f>universe_median!G9</f>
        <v>598.2657470703125</v>
      </c>
      <c r="H9" s="10">
        <f>universe_median!H9</f>
        <v>1400.675537109375</v>
      </c>
      <c r="I9" s="10">
        <f>universe_median!I9</f>
        <v>3864.58837890625</v>
      </c>
      <c r="J9" s="80">
        <f>SUM(C9:I11)</f>
        <v>9109.0497426986694</v>
      </c>
    </row>
    <row r="10">
      <c r="A10" s="8"/>
      <c r="B10" s="5" t="str">
        <f>LEFT(universe_median!B10,FIND(")",universe_median!B10))</f>
        <v>Medium (20-99)</v>
      </c>
      <c r="C10" s="10">
        <f>universe_median!C10</f>
        <v>156.41590881347656</v>
      </c>
      <c r="D10" s="10">
        <f>universe_median!D10</f>
        <v>26.456031799316406</v>
      </c>
      <c r="E10" s="10">
        <f>universe_median!E10</f>
        <v>167.94430541992188</v>
      </c>
      <c r="F10" s="10">
        <f>universe_median!F10</f>
        <v>54.954303741455078</v>
      </c>
      <c r="G10" s="10">
        <f>universe_median!G10</f>
        <v>307.92852783203125</v>
      </c>
      <c r="H10" s="10">
        <f>universe_median!H10</f>
        <v>281.71673583984375</v>
      </c>
      <c r="I10" s="10">
        <f>universe_median!I10</f>
        <v>1028.5545654296875</v>
      </c>
    </row>
    <row r="11">
      <c r="A11" s="8"/>
      <c r="B11" s="5" t="str">
        <f>LEFT(universe_median!B11,FIND(")",universe_median!B11))</f>
        <v>Large (100 or more)</v>
      </c>
      <c r="C11" s="10">
        <f>universe_median!C11</f>
        <v>25.891427993774414</v>
      </c>
      <c r="D11" s="10">
        <f>universe_median!D11</f>
        <v>11.301292419433594</v>
      </c>
      <c r="E11" s="10">
        <f>universe_median!E11</f>
        <v>15.617462158203125</v>
      </c>
      <c r="F11" s="10">
        <f>universe_median!F11</f>
        <v>7.6401486396789551</v>
      </c>
      <c r="G11" s="10">
        <f>universe_median!G11</f>
        <v>64.605491638183594</v>
      </c>
      <c r="H11" s="10">
        <f>universe_median!H11</f>
        <v>6.7573513984680176</v>
      </c>
      <c r="I11" s="10">
        <f>universe_median!I11</f>
        <v>53.7882080078125</v>
      </c>
    </row>
    <row r="12">
      <c r="A12" s="8" t="str">
        <f>universe_median!A12</f>
        <v>Lisbon Metropolitan Area</v>
      </c>
      <c r="B12" s="5" t="str">
        <f>LEFT(universe_median!B12,FIND(")",universe_median!B12))</f>
        <v>Small (5-19)</v>
      </c>
      <c r="C12" s="10">
        <f>universe_median!C12</f>
        <v>197.96943664550781</v>
      </c>
      <c r="D12" s="10">
        <f>universe_median!D12</f>
        <v>21.900369644165039</v>
      </c>
      <c r="E12" s="10">
        <f>universe_median!E12</f>
        <v>134.66229248046875</v>
      </c>
      <c r="F12" s="10">
        <f>universe_median!F12</f>
        <v>75.315292358398438</v>
      </c>
      <c r="G12" s="10">
        <f>universe_median!G12</f>
        <v>269.126953125</v>
      </c>
      <c r="H12" s="10">
        <f>universe_median!H12</f>
        <v>1718.8538818359375</v>
      </c>
      <c r="I12" s="10">
        <f>universe_median!I12</f>
        <v>4461.2626953125</v>
      </c>
      <c r="J12" s="80">
        <f>SUM(C12:I15)</f>
        <v>9425.2642977237701</v>
      </c>
    </row>
    <row r="13">
      <c r="A13" s="8"/>
      <c r="B13" s="5" t="str">
        <f>LEFT(universe_median!B13,FIND(")",universe_median!B13))</f>
        <v>Medium (20-99)</v>
      </c>
      <c r="C13" s="10">
        <f>universe_median!C13</f>
        <v>110.44501495361328</v>
      </c>
      <c r="D13" s="10">
        <f>universe_median!D13</f>
        <v>0</v>
      </c>
      <c r="E13" s="10">
        <f>universe_median!E13</f>
        <v>34.323665618896484</v>
      </c>
      <c r="F13" s="10">
        <f>universe_median!F13</f>
        <v>30.295455932617188</v>
      </c>
      <c r="G13" s="10">
        <f>universe_median!G13</f>
        <v>121.13351440429688</v>
      </c>
      <c r="H13" s="10">
        <f>universe_median!H13</f>
        <v>408.4620361328125</v>
      </c>
      <c r="I13" s="10">
        <f>universe_median!I13</f>
        <v>1598.363525390625</v>
      </c>
    </row>
    <row r="14">
      <c r="A14" s="8"/>
      <c r="B14" s="5" t="str">
        <f>LEFT(universe_median!B14,FIND(")",universe_median!B14))</f>
        <v>Large (100 or more)</v>
      </c>
      <c r="C14" s="10">
        <f>universe_median!C14</f>
        <v>16.784629821777344</v>
      </c>
      <c r="D14" s="10">
        <f>universe_median!D14</f>
        <v>0</v>
      </c>
      <c r="E14" s="10">
        <f>universe_median!E14</f>
        <v>4.8097987174987793</v>
      </c>
      <c r="F14" s="10">
        <f>universe_median!F14</f>
        <v>2.7015693187713623</v>
      </c>
      <c r="G14" s="10">
        <f>universe_median!G14</f>
        <v>30.261693954467773</v>
      </c>
      <c r="H14" s="10">
        <f>universe_median!H14</f>
        <v>33.200233459472656</v>
      </c>
      <c r="I14" s="10">
        <f>universe_median!I14</f>
        <v>147.26205444335938</v>
      </c>
    </row>
    <row r="15">
      <c r="A15" s="8"/>
      <c r="B15" s="5" t="str">
        <f>LEFT(universe_median!B15,FIND(")",universe_median!B15))</f>
        <v>Medium and Large (20+)</v>
      </c>
      <c r="C15" s="10">
        <f>universe_median!C15</f>
        <v>0</v>
      </c>
      <c r="D15" s="10">
        <f>universe_median!D15</f>
        <v>8.1301841735839844</v>
      </c>
      <c r="E15" s="10">
        <f>universe_median!E15</f>
        <v>0</v>
      </c>
      <c r="F15" s="10">
        <f>universe_median!F15</f>
        <v>0</v>
      </c>
      <c r="G15" s="10">
        <f>universe_median!G15</f>
        <v>0</v>
      </c>
      <c r="H15" s="10">
        <f>universe_median!H15</f>
        <v>0</v>
      </c>
      <c r="I15" s="10">
        <f>universe_median!I15</f>
        <v>0</v>
      </c>
    </row>
    <row r="16">
      <c r="A16" s="8" t="str">
        <f>universe_median!A16</f>
        <v>Alentejo</v>
      </c>
      <c r="B16" s="5" t="str">
        <f>LEFT(universe_median!B16,FIND(")",universe_median!B16))</f>
        <v>Small (5-19)</v>
      </c>
      <c r="C16" s="10">
        <f>universe_median!C16</f>
        <v>185.373291015625</v>
      </c>
      <c r="D16" s="10">
        <f>universe_median!D16</f>
        <v>3.8661587238311768</v>
      </c>
      <c r="E16" s="10">
        <f>universe_median!E16</f>
        <v>43.209526062011719</v>
      </c>
      <c r="F16" s="10">
        <f>universe_median!F16</f>
        <v>20.722793579101563</v>
      </c>
      <c r="G16" s="10">
        <f>universe_median!G16</f>
        <v>91.891250610351563</v>
      </c>
      <c r="H16" s="10">
        <f>universe_median!H16</f>
        <v>444.88580322265625</v>
      </c>
      <c r="I16" s="10">
        <f>universe_median!I16</f>
        <v>1040.094482421875</v>
      </c>
      <c r="J16" s="80">
        <f>SUM(C16:I19)</f>
        <v>2441.5475459098816</v>
      </c>
    </row>
    <row r="17">
      <c r="A17" s="8"/>
      <c r="B17" s="5" t="str">
        <f>LEFT(universe_median!B17,FIND(")",universe_median!B17))</f>
        <v>Medium (20-99)</v>
      </c>
      <c r="C17" s="10">
        <f>universe_median!C17</f>
        <v>90.228919982910156</v>
      </c>
      <c r="D17" s="10">
        <f>universe_median!D17</f>
        <v>1.5753529071807861</v>
      </c>
      <c r="E17" s="10">
        <f>universe_median!E17</f>
        <v>0</v>
      </c>
      <c r="F17" s="10">
        <f>universe_median!F17</f>
        <v>5.8575267791748047</v>
      </c>
      <c r="G17" s="10">
        <f>universe_median!G17</f>
        <v>54.736167907714844</v>
      </c>
      <c r="H17" s="10">
        <f>universe_median!H17</f>
        <v>0</v>
      </c>
      <c r="I17" s="10">
        <f>universe_median!I17</f>
        <v>298.20498657226563</v>
      </c>
    </row>
    <row r="18">
      <c r="A18" s="8"/>
      <c r="B18" s="5" t="str">
        <f>LEFT(universe_median!B18,FIND(")",universe_median!B18))</f>
        <v>Large (100 or more)</v>
      </c>
      <c r="C18" s="10">
        <f>universe_median!C18</f>
        <v>8.2606430053710938</v>
      </c>
      <c r="D18" s="10">
        <f>universe_median!D18</f>
        <v>0</v>
      </c>
      <c r="E18" s="10">
        <f>universe_median!E18</f>
        <v>0</v>
      </c>
      <c r="F18" s="10">
        <f>universe_median!F18</f>
        <v>0</v>
      </c>
      <c r="G18" s="10">
        <f>universe_median!G18</f>
        <v>13.939144134521484</v>
      </c>
      <c r="H18" s="10">
        <f>universe_median!H18</f>
        <v>0</v>
      </c>
      <c r="I18" s="10">
        <f>universe_median!I18</f>
        <v>13.627926826477051</v>
      </c>
    </row>
    <row r="19">
      <c r="A19" s="8"/>
      <c r="B19" s="5" t="str">
        <f>LEFT(universe_median!B19,FIND(")",universe_median!B19))</f>
        <v>Medium and Large (20+)</v>
      </c>
      <c r="C19" s="10">
        <f>universe_median!C19</f>
        <v>0</v>
      </c>
      <c r="D19" s="10">
        <f>universe_median!D19</f>
        <v>0</v>
      </c>
      <c r="E19" s="10">
        <f>universe_median!E19</f>
        <v>14.59544563293457</v>
      </c>
      <c r="F19" s="10">
        <f>universe_median!F19</f>
        <v>0</v>
      </c>
      <c r="G19" s="10">
        <f>universe_median!G19</f>
        <v>0</v>
      </c>
      <c r="H19" s="10">
        <f>universe_median!H19</f>
        <v>110.47812652587891</v>
      </c>
      <c r="I19" s="10">
        <f>universe_median!I19</f>
        <v>0</v>
      </c>
    </row>
    <row r="20">
      <c r="A20" s="8" t="str">
        <f>universe_median!A20</f>
        <v>Autonomous Region of the Azores</v>
      </c>
      <c r="B20" s="5" t="str">
        <f>LEFT(universe_median!B20,FIND(")",universe_median!B20))</f>
        <v>Small (5-19)</v>
      </c>
      <c r="C20" s="10">
        <f>universe_median!C20</f>
        <v>28.222406387329102</v>
      </c>
      <c r="D20" s="10">
        <f>universe_median!D20</f>
        <v>0</v>
      </c>
      <c r="E20" s="10">
        <f>universe_median!E20</f>
        <v>13.249576568603516</v>
      </c>
      <c r="F20" s="10">
        <f>universe_median!F20</f>
        <v>1</v>
      </c>
      <c r="G20" s="10">
        <f>universe_median!G20</f>
        <v>23.642599105834961</v>
      </c>
      <c r="H20" s="10">
        <f>universe_median!H20</f>
        <v>101.99815368652344</v>
      </c>
      <c r="I20" s="10">
        <f>universe_median!I20</f>
        <v>285.30184936523438</v>
      </c>
      <c r="J20" s="80">
        <f>SUM(C20:I22)</f>
        <v>591.63516855239868</v>
      </c>
    </row>
    <row r="21">
      <c r="A21" s="8"/>
      <c r="B21" s="5" t="str">
        <f>LEFT(universe_median!B21,FIND(")",universe_median!B21))</f>
        <v>Medium (20-99)</v>
      </c>
      <c r="C21" s="10">
        <f>universe_median!C21</f>
        <v>14.272866249084473</v>
      </c>
      <c r="D21" s="10">
        <f>universe_median!D21</f>
        <v>0</v>
      </c>
      <c r="E21" s="10">
        <f>universe_median!E21</f>
        <v>2.3994832038879395</v>
      </c>
      <c r="F21" s="10">
        <f>universe_median!F21</f>
        <v>0</v>
      </c>
      <c r="G21" s="10">
        <f>universe_median!G21</f>
        <v>5</v>
      </c>
      <c r="H21" s="10">
        <f>universe_median!H21</f>
        <v>13.551326751708984</v>
      </c>
      <c r="I21" s="10">
        <f>universe_median!I21</f>
        <v>85.709403991699219</v>
      </c>
    </row>
    <row r="22">
      <c r="A22" s="8"/>
      <c r="B22" s="5" t="str">
        <f>LEFT(universe_median!B22,FIND(")",universe_median!B22))</f>
        <v>Large (100 or more)</v>
      </c>
      <c r="C22" s="10">
        <f>universe_median!C22</f>
        <v>4.4801487922668457</v>
      </c>
      <c r="D22" s="10">
        <f>universe_median!D22</f>
        <v>0</v>
      </c>
      <c r="E22" s="10">
        <f>universe_median!E22</f>
        <v>1</v>
      </c>
      <c r="F22" s="10">
        <f>universe_median!F22</f>
        <v>0</v>
      </c>
      <c r="G22" s="10">
        <f>universe_median!G22</f>
        <v>1</v>
      </c>
      <c r="H22" s="10">
        <f>universe_median!H22</f>
        <v>2.4923806190490723</v>
      </c>
      <c r="I22" s="10">
        <f>universe_median!I22</f>
        <v>8.3149738311767578</v>
      </c>
    </row>
    <row r="23">
      <c r="A23" s="8" t="str">
        <f>universe_median!A23</f>
        <v>Autonomous Region of Madeira</v>
      </c>
      <c r="B23" s="5" t="str">
        <f>LEFT(universe_median!B23,FIND(")",universe_median!B23))</f>
        <v>Small (5-19)</v>
      </c>
      <c r="C23" s="10">
        <f>universe_median!C23</f>
        <v>92.044387817382813</v>
      </c>
      <c r="D23" s="10">
        <f>universe_median!D23</f>
        <v>2.1864626407623291</v>
      </c>
      <c r="E23" s="10">
        <f>universe_median!E23</f>
        <v>34.211326599121094</v>
      </c>
      <c r="F23" s="10">
        <f>universe_median!F23</f>
        <v>9.4231472015380859</v>
      </c>
      <c r="G23" s="10">
        <f>universe_median!G23</f>
        <v>59.716312408447266</v>
      </c>
      <c r="H23" s="10">
        <f>universe_median!H23</f>
        <v>387.352783203125</v>
      </c>
      <c r="I23" s="10">
        <f>universe_median!I23</f>
        <v>851.183349609375</v>
      </c>
      <c r="J23" s="80">
        <f>SUM(C23:I26)</f>
        <v>2022.8906760215759</v>
      </c>
    </row>
    <row r="24">
      <c r="A24" s="8"/>
      <c r="B24" s="5" t="str">
        <f>LEFT(universe_median!B24,FIND(")",universe_median!B24))</f>
        <v>Medium (20-99)</v>
      </c>
      <c r="C24" s="10">
        <f>universe_median!C24</f>
        <v>36.91021728515625</v>
      </c>
      <c r="D24" s="10">
        <f>universe_median!D24</f>
        <v>0</v>
      </c>
      <c r="E24" s="10">
        <f>universe_median!E24</f>
        <v>0</v>
      </c>
      <c r="F24" s="10">
        <f>universe_median!F24</f>
        <v>1.5810415744781494</v>
      </c>
      <c r="G24" s="10">
        <f>universe_median!G24</f>
        <v>0</v>
      </c>
      <c r="H24" s="10">
        <f>universe_median!H24</f>
        <v>125.4105224609375</v>
      </c>
      <c r="I24" s="10">
        <f>universe_median!I24</f>
        <v>362.40756225585938</v>
      </c>
    </row>
    <row r="25">
      <c r="A25" s="8"/>
      <c r="B25" s="5" t="str">
        <f>LEFT(universe_median!B25,FIND(")",universe_median!B25))</f>
        <v>Large (100 or more)</v>
      </c>
      <c r="C25" s="10">
        <f>universe_median!C25</f>
        <v>5.2556781768798828</v>
      </c>
      <c r="D25" s="10">
        <f>universe_median!D25</f>
        <v>0</v>
      </c>
      <c r="E25" s="10">
        <f>universe_median!E25</f>
        <v>0</v>
      </c>
      <c r="F25" s="10">
        <f>universe_median!F25</f>
        <v>0</v>
      </c>
      <c r="G25" s="10">
        <f>universe_median!G25</f>
        <v>0</v>
      </c>
      <c r="H25" s="10">
        <f>universe_median!H25</f>
        <v>4.3315858840942383</v>
      </c>
      <c r="I25" s="10">
        <f>universe_median!I25</f>
        <v>23.603059768676758</v>
      </c>
    </row>
    <row r="26">
      <c r="A26" s="8"/>
      <c r="B26" s="5" t="str">
        <f>LEFT(universe_median!B26,FIND(")",universe_median!B26))</f>
        <v>Medium and Large (20+)</v>
      </c>
      <c r="C26" s="10">
        <f>universe_median!C26</f>
        <v>0</v>
      </c>
      <c r="D26" s="10">
        <f>universe_median!D26</f>
        <v>0</v>
      </c>
      <c r="E26" s="10">
        <f>universe_median!E26</f>
        <v>11.235006332397461</v>
      </c>
      <c r="F26" s="10">
        <f>universe_median!F26</f>
        <v>0</v>
      </c>
      <c r="G26" s="10">
        <f>universe_median!G26</f>
        <v>16.038232803344727</v>
      </c>
      <c r="H26" s="10">
        <f>universe_median!H26</f>
        <v>0</v>
      </c>
      <c r="I26" s="10">
        <f>universe_median!I26</f>
        <v>0</v>
      </c>
    </row>
    <row r="27" ht="15.75" thickBot="true">
      <c r="A27" s="9"/>
      <c r="B27" s="9"/>
      <c r="C27" s="11">
        <f>SUM(C2:C26)</f>
        <v>2358.5377869606018</v>
      </c>
      <c r="D27" s="11">
        <f t="shared" ref="D27:I27" si="0">SUM(D2:D26)</f>
        <v>1347.2454974651337</v>
      </c>
      <c r="E27" s="11">
        <f t="shared" si="0"/>
        <v>1689.3479962348938</v>
      </c>
      <c r="F27" s="11">
        <f t="shared" si="0"/>
        <v>551.12619924545288</v>
      </c>
      <c r="G27" s="11">
        <f t="shared" si="0"/>
        <v>4051.2788677215576</v>
      </c>
      <c r="H27" s="11">
        <f t="shared" si="0"/>
        <v>8185.9494934082031</v>
      </c>
      <c r="I27" s="11">
        <f t="shared" si="0"/>
        <v>23985.525692939758</v>
      </c>
      <c r="J27" s="11">
        <f t="shared" ref="J27" si="1">SUM(J2:J26)</f>
        <v>42169.011533975601</v>
      </c>
    </row>
    <row r="28" ht="15.75" thickTop="true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28"/>
  <sheetViews>
    <sheetView workbookViewId="0">
      <selection activeCell="L12" sqref="L12"/>
    </sheetView>
  </sheetViews>
  <sheetFormatPr defaultRowHeight="15"/>
  <cols>
    <col min="1" max="1" width="29.140625" customWidth="true"/>
    <col min="2" max="2" width="15.7109375" bestFit="true" customWidth="true"/>
    <col min="3" max="3" width="13.28515625" customWidth="true"/>
    <col min="4" max="6" width="13" customWidth="true"/>
    <col min="7" max="7" width="14" customWidth="true"/>
    <col min="8" max="8" width="12.42578125" customWidth="true"/>
    <col min="10" max="10" width="9.140625" style="80"/>
  </cols>
  <sheetData>
    <row r="1" ht="30" customHeight="true" thickBot="true">
      <c r="A1" s="6"/>
      <c r="B1" s="6"/>
      <c r="C1" s="4" t="str">
        <f>RIGHT(SUBSTITUTE(universe_weak!C1,"_"," "),LEN(SUBSTITUTE(universe_weak!C1,"_"," "))-1)</f>
        <v>Food</v>
      </c>
      <c r="D1" s="4" t="str">
        <f>RIGHT(SUBSTITUTE(universe_weak!D1,"_"," "),LEN(SUBSTITUTE(universe_weak!D1,"_"," "))-1)</f>
        <v>Garments</v>
      </c>
      <c r="E1" s="4" t="str">
        <f>RIGHT(SUBSTITUTE(universe_weak!E1,"_"," "),LEN(SUBSTITUTE(universe_weak!E1,"_"," "))-1)</f>
        <v>Fabricated Metal Products</v>
      </c>
      <c r="F1" s="4" t="str">
        <f>RIGHT(SUBSTITUTE(universe_weak!F1,"_"," "),LEN(SUBSTITUTE(universe_weak!F1,"_"," "))-1)</f>
        <v>Machinery and Equipment</v>
      </c>
      <c r="G1" s="4" t="str">
        <f>RIGHT(SUBSTITUTE(universe_weak!G1,"_"," "),LEN(SUBSTITUTE(universe_weak!G1,"_"," "))-1)</f>
        <v>Other Manufacturing</v>
      </c>
      <c r="H1" s="4" t="str">
        <f>RIGHT(SUBSTITUTE(universe_weak!H1,"_"," "),LEN(SUBSTITUTE(universe_weak!H1,"_"," "))-1)</f>
        <v>Retail</v>
      </c>
      <c r="I1" s="4" t="str">
        <f>RIGHT(SUBSTITUTE(universe_weak!I1,"_"," "),LEN(SUBSTITUTE(universe_weak!I1,"_"," "))-1)</f>
        <v>Other Services</v>
      </c>
      <c r="J1" s="4" t="str">
        <f>RIGHT(SUBSTITUTE(universe_strict!J1,"_"," "),LEN(SUBSTITUTE(universe_strict!J1,"_"," "))-1)</f>
        <v>Grand Total</v>
      </c>
    </row>
    <row r="2">
      <c r="A2" s="8" t="str">
        <f>universe_weak!A2</f>
        <v>North</v>
      </c>
      <c r="B2" s="5" t="str">
        <f>LEFT(universe_weak!B2,FIND(")",universe_weak!B2))</f>
        <v>Small (5-19)</v>
      </c>
      <c r="C2" s="10">
        <f>universe_weak!C2</f>
        <v>1023.67138671875</v>
      </c>
      <c r="D2" s="10">
        <f>universe_weak!D2</f>
        <v>1444.010009765625</v>
      </c>
      <c r="E2" s="10">
        <f>universe_weak!E2</f>
        <v>924.51544189453125</v>
      </c>
      <c r="F2" s="10">
        <f>universe_weak!F2</f>
        <v>266.62118530273438</v>
      </c>
      <c r="G2" s="10">
        <f>universe_weak!G2</f>
        <v>2750.916748046875</v>
      </c>
      <c r="H2" s="10">
        <f>universe_weak!H2</f>
        <v>5027.96826171875</v>
      </c>
      <c r="I2" s="10">
        <f>universe_weak!I2</f>
        <v>13712.51953125</v>
      </c>
      <c r="J2" s="80">
        <f>SUM(C2:I4)</f>
        <v>33759.900535583496</v>
      </c>
    </row>
    <row r="3">
      <c r="A3" s="8"/>
      <c r="B3" s="5" t="str">
        <f>LEFT(universe_weak!B3,FIND(")",universe_weak!B3))</f>
        <v>Medium (20-99)</v>
      </c>
      <c r="C3" s="10">
        <f>universe_weak!C3</f>
        <v>330.21481323242188</v>
      </c>
      <c r="D3" s="10">
        <f>universe_weak!D3</f>
        <v>868.07427978515625</v>
      </c>
      <c r="E3" s="10">
        <f>universe_weak!E3</f>
        <v>308.03884887695313</v>
      </c>
      <c r="F3" s="10">
        <f>universe_weak!F3</f>
        <v>139.42953491210938</v>
      </c>
      <c r="G3" s="10">
        <f>universe_weak!G3</f>
        <v>1285.25</v>
      </c>
      <c r="H3" s="10">
        <f>universe_weak!H3</f>
        <v>1092.91796875</v>
      </c>
      <c r="I3" s="10">
        <f>universe_weak!I3</f>
        <v>3843.8623046875</v>
      </c>
    </row>
    <row r="4">
      <c r="A4" s="8"/>
      <c r="B4" s="5" t="str">
        <f>LEFT(universe_weak!B4,FIND(")",universe_weak!B4))</f>
        <v>Large (100 or more)</v>
      </c>
      <c r="C4" s="10">
        <f>universe_weak!C4</f>
        <v>38.296016693115234</v>
      </c>
      <c r="D4" s="10">
        <f>universe_weak!D4</f>
        <v>94.94305419921875</v>
      </c>
      <c r="E4" s="10">
        <f>universe_weak!E4</f>
        <v>40.047065734863281</v>
      </c>
      <c r="F4" s="10">
        <f>universe_weak!F4</f>
        <v>21.897624969482422</v>
      </c>
      <c r="G4" s="10">
        <f>universe_weak!G4</f>
        <v>235.63572692871094</v>
      </c>
      <c r="H4" s="10">
        <f>universe_weak!H4</f>
        <v>46.508903503417969</v>
      </c>
      <c r="I4" s="10">
        <f>universe_weak!I4</f>
        <v>264.56182861328125</v>
      </c>
    </row>
    <row r="5">
      <c r="A5" s="8" t="str">
        <f>universe_weak!A5</f>
        <v>Algarve</v>
      </c>
      <c r="B5" s="5" t="str">
        <f>LEFT(universe_weak!B5,FIND(")",universe_weak!B5))</f>
        <v>Small (5-19)</v>
      </c>
      <c r="C5" s="10">
        <f>universe_weak!C5</f>
        <v>116.88058471679688</v>
      </c>
      <c r="D5" s="10">
        <f>universe_weak!D5</f>
        <v>5.9165287017822266</v>
      </c>
      <c r="E5" s="10">
        <f>universe_weak!E5</f>
        <v>41.438518524169922</v>
      </c>
      <c r="F5" s="10">
        <f>universe_weak!F5</f>
        <v>0</v>
      </c>
      <c r="G5" s="10">
        <f>universe_weak!G5</f>
        <v>109.0968017578125</v>
      </c>
      <c r="H5" s="10">
        <f>universe_weak!H5</f>
        <v>981.5496826171875</v>
      </c>
      <c r="I5" s="10">
        <f>universe_weak!I5</f>
        <v>2458.750732421875</v>
      </c>
      <c r="J5" s="80">
        <f>SUM(C5:I8)</f>
        <v>4828.1459040641785</v>
      </c>
    </row>
    <row r="6">
      <c r="A6" s="8"/>
      <c r="B6" s="5" t="str">
        <f>LEFT(universe_weak!B6,FIND(")",universe_weak!B6))</f>
        <v>Medium (20-99)</v>
      </c>
      <c r="C6" s="10">
        <f>universe_weak!C6</f>
        <v>31.056116104125977</v>
      </c>
      <c r="D6" s="10">
        <f>universe_weak!D6</f>
        <v>0</v>
      </c>
      <c r="E6" s="10">
        <f>universe_weak!E6</f>
        <v>5.7674307823181152</v>
      </c>
      <c r="F6" s="10">
        <f>universe_weak!F6</f>
        <v>0</v>
      </c>
      <c r="G6" s="10">
        <f>universe_weak!G6</f>
        <v>20.717342376708984</v>
      </c>
      <c r="H6" s="10">
        <f>universe_weak!H6</f>
        <v>233.42449951171875</v>
      </c>
      <c r="I6" s="10">
        <f>universe_weak!I6</f>
        <v>760.93634033203125</v>
      </c>
    </row>
    <row r="7">
      <c r="A7" s="8"/>
      <c r="B7" s="5" t="str">
        <f>LEFT(universe_weak!B7,FIND(")",universe_weak!B7))</f>
        <v>Large (100 or more)</v>
      </c>
      <c r="C7" s="10">
        <f>universe_weak!C7</f>
        <v>0</v>
      </c>
      <c r="D7" s="10">
        <f>universe_weak!D7</f>
        <v>0</v>
      </c>
      <c r="E7" s="10">
        <f>universe_weak!E7</f>
        <v>0</v>
      </c>
      <c r="F7" s="10">
        <f>universe_weak!F7</f>
        <v>0</v>
      </c>
      <c r="G7" s="10">
        <f>universe_weak!G7</f>
        <v>0</v>
      </c>
      <c r="H7" s="10">
        <f>universe_weak!H7</f>
        <v>5.395477294921875</v>
      </c>
      <c r="I7" s="10">
        <f>universe_weak!I7</f>
        <v>46.520465850830078</v>
      </c>
    </row>
    <row r="8">
      <c r="A8" s="8"/>
      <c r="B8" s="5" t="str">
        <f>LEFT(universe_weak!B8,FIND(")",universe_weak!B8))</f>
        <v>Small and Medium (5-99)</v>
      </c>
      <c r="C8" s="10">
        <f>universe_weak!C8</f>
        <v>0</v>
      </c>
      <c r="D8" s="10">
        <f>universe_weak!D8</f>
        <v>0</v>
      </c>
      <c r="E8" s="10">
        <f>universe_weak!E8</f>
        <v>0</v>
      </c>
      <c r="F8" s="10">
        <f>universe_weak!F8</f>
        <v>10.695383071899414</v>
      </c>
      <c r="G8" s="10">
        <f>universe_weak!G8</f>
        <v>0</v>
      </c>
      <c r="H8" s="10">
        <f>universe_weak!H8</f>
        <v>0</v>
      </c>
      <c r="I8" s="10">
        <f>universe_weak!I8</f>
        <v>0</v>
      </c>
    </row>
    <row r="9">
      <c r="A9" s="8" t="str">
        <f>universe_weak!A9</f>
        <v>Center</v>
      </c>
      <c r="B9" s="5" t="str">
        <f>LEFT(universe_weak!B9,FIND(")",universe_weak!B9))</f>
        <v>Small (5-19)</v>
      </c>
      <c r="C9" s="10">
        <f>universe_weak!C9</f>
        <v>881.0701904296875</v>
      </c>
      <c r="D9" s="10">
        <f>universe_weak!D9</f>
        <v>78.1287841796875</v>
      </c>
      <c r="E9" s="10">
        <f>universe_weak!E9</f>
        <v>714.032958984375</v>
      </c>
      <c r="F9" s="10">
        <f>universe_weak!F9</f>
        <v>224.14608764648438</v>
      </c>
      <c r="G9" s="10">
        <f>universe_weak!G9</f>
        <v>1188.1279296875</v>
      </c>
      <c r="H9" s="10">
        <f>universe_weak!H9</f>
        <v>3428.633544921875</v>
      </c>
      <c r="I9" s="10">
        <f>universe_weak!I9</f>
        <v>8628.92578125</v>
      </c>
      <c r="J9" s="80">
        <f>SUM(C9:I11)</f>
        <v>19975.916765213013</v>
      </c>
    </row>
    <row r="10">
      <c r="A10" s="8"/>
      <c r="B10" s="5" t="str">
        <f>LEFT(universe_weak!B10,FIND(")",universe_weak!B10))</f>
        <v>Medium (20-99)</v>
      </c>
      <c r="C10" s="10">
        <f>universe_weak!C10</f>
        <v>290.98101806640625</v>
      </c>
      <c r="D10" s="10">
        <f>universe_weak!D10</f>
        <v>57.552619934082031</v>
      </c>
      <c r="E10" s="10">
        <f>universe_weak!E10</f>
        <v>303.71090698242188</v>
      </c>
      <c r="F10" s="10">
        <f>universe_weak!F10</f>
        <v>115.55796051025391</v>
      </c>
      <c r="G10" s="10">
        <f>universe_weak!G10</f>
        <v>626.64300537109375</v>
      </c>
      <c r="H10" s="10">
        <f>universe_weak!H10</f>
        <v>706.6385498046875</v>
      </c>
      <c r="I10" s="10">
        <f>universe_weak!I10</f>
        <v>2353.325439453125</v>
      </c>
    </row>
    <row r="11">
      <c r="A11" s="8"/>
      <c r="B11" s="5" t="str">
        <f>LEFT(universe_weak!B11,FIND(")",universe_weak!B11))</f>
        <v>Large (100 or more)</v>
      </c>
      <c r="C11" s="10">
        <f>universe_weak!C11</f>
        <v>46.912906646728516</v>
      </c>
      <c r="D11" s="10">
        <f>universe_weak!D11</f>
        <v>23.945341110229492</v>
      </c>
      <c r="E11" s="10">
        <f>universe_weak!E11</f>
        <v>27.507946014404297</v>
      </c>
      <c r="F11" s="10">
        <f>universe_weak!F11</f>
        <v>15.647771835327148</v>
      </c>
      <c r="G11" s="10">
        <f>universe_weak!G11</f>
        <v>128.05375671386719</v>
      </c>
      <c r="H11" s="10">
        <f>universe_weak!H11</f>
        <v>16.508733749389648</v>
      </c>
      <c r="I11" s="10">
        <f>universe_weak!I11</f>
        <v>119.86553192138672</v>
      </c>
    </row>
    <row r="12">
      <c r="A12" s="8" t="str">
        <f>universe_weak!A12</f>
        <v>Lisbon Metropolitan Area</v>
      </c>
      <c r="B12" s="5" t="str">
        <f>LEFT(universe_weak!B12,FIND(")",universe_weak!B12))</f>
        <v>Small (5-19)</v>
      </c>
      <c r="C12" s="10">
        <f>universe_weak!C12</f>
        <v>353.5916748046875</v>
      </c>
      <c r="D12" s="10">
        <f>universe_weak!D12</f>
        <v>45.741668701171875</v>
      </c>
      <c r="E12" s="10">
        <f>universe_weak!E12</f>
        <v>233.80902099609375</v>
      </c>
      <c r="F12" s="10">
        <f>universe_weak!F12</f>
        <v>152.05525207519531</v>
      </c>
      <c r="G12" s="10">
        <f>universe_weak!G12</f>
        <v>525.8326416015625</v>
      </c>
      <c r="H12" s="10">
        <f>universe_weak!H12</f>
        <v>4139.46044921875</v>
      </c>
      <c r="I12" s="10">
        <f>universe_weak!I12</f>
        <v>9800.1474609375</v>
      </c>
      <c r="J12" s="80">
        <f>SUM(C12:I15)</f>
        <v>20942.669984817505</v>
      </c>
    </row>
    <row r="13">
      <c r="A13" s="8"/>
      <c r="B13" s="5" t="str">
        <f>LEFT(universe_weak!B13,FIND(")",universe_weak!B13))</f>
        <v>Medium (20-99)</v>
      </c>
      <c r="C13" s="10">
        <f>universe_weak!C13</f>
        <v>202.13951110839844</v>
      </c>
      <c r="D13" s="10">
        <f>universe_weak!D13</f>
        <v>0</v>
      </c>
      <c r="E13" s="10">
        <f>universe_weak!E13</f>
        <v>61.067493438720703</v>
      </c>
      <c r="F13" s="10">
        <f>universe_weak!F13</f>
        <v>62.675380706787109</v>
      </c>
      <c r="G13" s="10">
        <f>universe_weak!G13</f>
        <v>242.524658203125</v>
      </c>
      <c r="H13" s="10">
        <f>universe_weak!H13</f>
        <v>1007.9934692382813</v>
      </c>
      <c r="I13" s="10">
        <f>universe_weak!I13</f>
        <v>3597.92041015625</v>
      </c>
    </row>
    <row r="14">
      <c r="A14" s="8"/>
      <c r="B14" s="5" t="str">
        <f>LEFT(universe_weak!B14,FIND(")",universe_weak!B14))</f>
        <v>Large (100 or more)</v>
      </c>
      <c r="C14" s="10">
        <f>universe_weak!C14</f>
        <v>29.920537948608398</v>
      </c>
      <c r="D14" s="10">
        <f>universe_weak!D14</f>
        <v>0</v>
      </c>
      <c r="E14" s="10">
        <f>universe_weak!E14</f>
        <v>8.3348140716552734</v>
      </c>
      <c r="F14" s="10">
        <f>universe_weak!F14</f>
        <v>5.4436244964599609</v>
      </c>
      <c r="G14" s="10">
        <f>universe_weak!G14</f>
        <v>59.011600494384766</v>
      </c>
      <c r="H14" s="10">
        <f>universe_weak!H14</f>
        <v>79.799415588378906</v>
      </c>
      <c r="I14" s="10">
        <f>universe_weak!I14</f>
        <v>322.86386108398438</v>
      </c>
    </row>
    <row r="15">
      <c r="A15" s="8"/>
      <c r="B15" s="5" t="str">
        <f>LEFT(universe_weak!B15,FIND(")",universe_weak!B15))</f>
        <v>Medium and Large (20+)</v>
      </c>
      <c r="C15" s="10">
        <f>universe_weak!C15</f>
        <v>0</v>
      </c>
      <c r="D15" s="10">
        <f>universe_weak!D15</f>
        <v>12.337039947509766</v>
      </c>
      <c r="E15" s="10">
        <f>universe_weak!E15</f>
        <v>0</v>
      </c>
      <c r="F15" s="10">
        <f>universe_weak!F15</f>
        <v>0</v>
      </c>
      <c r="G15" s="10">
        <f>universe_weak!G15</f>
        <v>0</v>
      </c>
      <c r="H15" s="10">
        <f>universe_weak!H15</f>
        <v>0</v>
      </c>
      <c r="I15" s="10">
        <f>universe_weak!I15</f>
        <v>0</v>
      </c>
    </row>
    <row r="16">
      <c r="A16" s="8" t="str">
        <f>universe_weak!A16</f>
        <v>Alentejo</v>
      </c>
      <c r="B16" s="5" t="str">
        <f>LEFT(universe_weak!B16,FIND(")",universe_weak!B16))</f>
        <v>Small (5-19)</v>
      </c>
      <c r="C16" s="10">
        <f>universe_weak!C16</f>
        <v>279.91940307617188</v>
      </c>
      <c r="D16" s="10">
        <f>universe_weak!D16</f>
        <v>6.8268775939941406</v>
      </c>
      <c r="E16" s="10">
        <f>universe_weak!E16</f>
        <v>63.427364349365234</v>
      </c>
      <c r="F16" s="10">
        <f>universe_weak!F16</f>
        <v>35.37109375</v>
      </c>
      <c r="G16" s="10">
        <f>universe_weak!G16</f>
        <v>151.79115295410156</v>
      </c>
      <c r="H16" s="10">
        <f>universe_weak!H16</f>
        <v>905.80615234375</v>
      </c>
      <c r="I16" s="10">
        <f>universe_weak!I16</f>
        <v>1931.65478515625</v>
      </c>
      <c r="J16" s="80">
        <f>SUM(C16:I19)</f>
        <v>4427.3463652133942</v>
      </c>
    </row>
    <row r="17">
      <c r="A17" s="8"/>
      <c r="B17" s="5" t="str">
        <f>LEFT(universe_weak!B17,FIND(")",universe_weak!B17))</f>
        <v>Medium (20-99)</v>
      </c>
      <c r="C17" s="10">
        <f>universe_weak!C17</f>
        <v>139.615234375</v>
      </c>
      <c r="D17" s="10">
        <f>universe_weak!D17</f>
        <v>2.8505032062530518</v>
      </c>
      <c r="E17" s="10">
        <f>universe_weak!E17</f>
        <v>0</v>
      </c>
      <c r="F17" s="10">
        <f>universe_weak!F17</f>
        <v>10.245086669921875</v>
      </c>
      <c r="G17" s="10">
        <f>universe_weak!G17</f>
        <v>92.650527954101563</v>
      </c>
      <c r="H17" s="10">
        <f>universe_weak!H17</f>
        <v>0</v>
      </c>
      <c r="I17" s="10">
        <f>universe_weak!I17</f>
        <v>567.50909423828125</v>
      </c>
    </row>
    <row r="18">
      <c r="A18" s="8"/>
      <c r="B18" s="5" t="str">
        <f>LEFT(universe_weak!B18,FIND(")",universe_weak!B18))</f>
        <v>Large (100 or more)</v>
      </c>
      <c r="C18" s="10">
        <f>universe_weak!C18</f>
        <v>12.449543952941895</v>
      </c>
      <c r="D18" s="10">
        <f>universe_weak!D18</f>
        <v>0</v>
      </c>
      <c r="E18" s="10">
        <f>universe_weak!E18</f>
        <v>0</v>
      </c>
      <c r="F18" s="10">
        <f>universe_weak!F18</f>
        <v>0</v>
      </c>
      <c r="G18" s="10">
        <f>universe_weak!G18</f>
        <v>22.980644226074219</v>
      </c>
      <c r="H18" s="10">
        <f>universe_weak!H18</f>
        <v>0</v>
      </c>
      <c r="I18" s="10">
        <f>universe_weak!I18</f>
        <v>25.260402679443359</v>
      </c>
    </row>
    <row r="19">
      <c r="A19" s="8"/>
      <c r="B19" s="5" t="str">
        <f>LEFT(universe_weak!B19,FIND(")",universe_weak!B19))</f>
        <v>Medium and Large (20+)</v>
      </c>
      <c r="C19" s="10">
        <f>universe_weak!C19</f>
        <v>0</v>
      </c>
      <c r="D19" s="10">
        <f>universe_weak!D19</f>
        <v>0</v>
      </c>
      <c r="E19" s="10">
        <f>universe_weak!E19</f>
        <v>15.565555572509766</v>
      </c>
      <c r="F19" s="10">
        <f>universe_weak!F19</f>
        <v>0</v>
      </c>
      <c r="G19" s="10">
        <f>universe_weak!G19</f>
        <v>0</v>
      </c>
      <c r="H19" s="10">
        <f>universe_weak!H19</f>
        <v>163.42294311523438</v>
      </c>
      <c r="I19" s="10">
        <f>universe_weak!I19</f>
        <v>0</v>
      </c>
    </row>
    <row r="20">
      <c r="A20" s="8" t="str">
        <f>universe_weak!A20</f>
        <v>Autonomous Region of the Azores</v>
      </c>
      <c r="B20" s="5" t="str">
        <f>LEFT(universe_weak!B20,FIND(")",universe_weak!B20))</f>
        <v>Small (5-19)</v>
      </c>
      <c r="C20" s="10">
        <f>universe_weak!C20</f>
        <v>46.502174377441406</v>
      </c>
      <c r="D20" s="10">
        <f>universe_weak!D20</f>
        <v>0</v>
      </c>
      <c r="E20" s="10">
        <f>universe_weak!E20</f>
        <v>21.222309112548828</v>
      </c>
      <c r="F20" s="10">
        <f>universe_weak!F20</f>
        <v>1</v>
      </c>
      <c r="G20" s="10">
        <f>universe_weak!G20</f>
        <v>42.614845275878906</v>
      </c>
      <c r="H20" s="10">
        <f>universe_weak!H20</f>
        <v>226.60653686523438</v>
      </c>
      <c r="I20" s="10">
        <f>universe_weak!I20</f>
        <v>578.16888427734375</v>
      </c>
      <c r="J20" s="80">
        <f>SUM(C20:I22)</f>
        <v>1193.9236626625061</v>
      </c>
    </row>
    <row r="21">
      <c r="A21" s="8"/>
      <c r="B21" s="5" t="str">
        <f>LEFT(universe_weak!B21,FIND(")",universe_weak!B21))</f>
        <v>Medium (20-99)</v>
      </c>
      <c r="C21" s="10">
        <f>universe_weak!C21</f>
        <v>24.098587036132813</v>
      </c>
      <c r="D21" s="10">
        <f>universe_weak!D21</f>
        <v>0</v>
      </c>
      <c r="E21" s="10">
        <f>universe_weak!E21</f>
        <v>3.9383063316345215</v>
      </c>
      <c r="F21" s="10">
        <f>universe_weak!F21</f>
        <v>0</v>
      </c>
      <c r="G21" s="10">
        <f>universe_weak!G21</f>
        <v>9.2262372970581055</v>
      </c>
      <c r="H21" s="10">
        <f>universe_weak!H21</f>
        <v>30.850566864013672</v>
      </c>
      <c r="I21" s="10">
        <f>universe_weak!I21</f>
        <v>177.9835205078125</v>
      </c>
    </row>
    <row r="22">
      <c r="A22" s="8"/>
      <c r="B22" s="5" t="str">
        <f>LEFT(universe_weak!B22,FIND(")",universe_weak!B22))</f>
        <v>Large (100 or more)</v>
      </c>
      <c r="C22" s="10">
        <f>universe_weak!C22</f>
        <v>7.3675899505615234</v>
      </c>
      <c r="D22" s="10">
        <f>universe_weak!D22</f>
        <v>0</v>
      </c>
      <c r="E22" s="10">
        <f>universe_weak!E22</f>
        <v>1</v>
      </c>
      <c r="F22" s="10">
        <f>universe_weak!F22</f>
        <v>0</v>
      </c>
      <c r="G22" s="10">
        <f>universe_weak!G22</f>
        <v>1</v>
      </c>
      <c r="H22" s="10">
        <f>universe_weak!H22</f>
        <v>5.5264759063720703</v>
      </c>
      <c r="I22" s="10">
        <f>universe_weak!I22</f>
        <v>16.817628860473633</v>
      </c>
    </row>
    <row r="23">
      <c r="A23" s="8" t="str">
        <f>universe_weak!A23</f>
        <v>Autonomous Region of Madeira</v>
      </c>
      <c r="B23" s="5" t="str">
        <f>LEFT(universe_weak!B23,FIND(")",universe_weak!B23))</f>
        <v>Small (5-19)</v>
      </c>
      <c r="C23" s="10">
        <f>universe_weak!C23</f>
        <v>138.76336669921875</v>
      </c>
      <c r="D23" s="10">
        <f>universe_weak!D23</f>
        <v>3.8545722961425781</v>
      </c>
      <c r="E23" s="10">
        <f>universe_weak!E23</f>
        <v>50.137050628662109</v>
      </c>
      <c r="F23" s="10">
        <f>universe_weak!F23</f>
        <v>16.057867050170898</v>
      </c>
      <c r="G23" s="10">
        <f>universe_weak!G23</f>
        <v>98.482032775878906</v>
      </c>
      <c r="H23" s="10">
        <f>universe_weak!H23</f>
        <v>787.38134765625</v>
      </c>
      <c r="I23" s="10">
        <f>universe_weak!I23</f>
        <v>1578.2344970703125</v>
      </c>
      <c r="J23" s="80">
        <f>SUM(C23:I26)</f>
        <v>3774.0366649627686</v>
      </c>
    </row>
    <row r="24">
      <c r="A24" s="8"/>
      <c r="B24" s="5" t="str">
        <f>LEFT(universe_weak!B24,FIND(")",universe_weak!B24))</f>
        <v>Medium (20-99)</v>
      </c>
      <c r="C24" s="10">
        <f>universe_weak!C24</f>
        <v>57.019760131835938</v>
      </c>
      <c r="D24" s="10">
        <f>universe_weak!D24</f>
        <v>0</v>
      </c>
      <c r="E24" s="10">
        <f>universe_weak!E24</f>
        <v>0</v>
      </c>
      <c r="F24" s="10">
        <f>universe_weak!F24</f>
        <v>2.7608089447021484</v>
      </c>
      <c r="G24" s="10">
        <f>universe_weak!G24</f>
        <v>0</v>
      </c>
      <c r="H24" s="10">
        <f>universe_weak!H24</f>
        <v>261.22430419921875</v>
      </c>
      <c r="I24" s="10">
        <f>universe_weak!I24</f>
        <v>688.56805419921875</v>
      </c>
    </row>
    <row r="25">
      <c r="A25" s="8"/>
      <c r="B25" s="5" t="str">
        <f>LEFT(universe_weak!B25,FIND(")",universe_weak!B25))</f>
        <v>Large (100 or more)</v>
      </c>
      <c r="C25" s="10">
        <f>universe_weak!C25</f>
        <v>7.9078788757324219</v>
      </c>
      <c r="D25" s="10">
        <f>universe_weak!D25</f>
        <v>0</v>
      </c>
      <c r="E25" s="10">
        <f>universe_weak!E25</f>
        <v>0</v>
      </c>
      <c r="F25" s="10">
        <f>universe_weak!F25</f>
        <v>0</v>
      </c>
      <c r="G25" s="10">
        <f>universe_weak!G25</f>
        <v>0</v>
      </c>
      <c r="H25" s="10">
        <f>universe_weak!H25</f>
        <v>8.7877788543701172</v>
      </c>
      <c r="I25" s="10">
        <f>universe_weak!I25</f>
        <v>43.678775787353516</v>
      </c>
    </row>
    <row r="26">
      <c r="A26" s="8"/>
      <c r="B26" s="5" t="str">
        <f>LEFT(universe_weak!B26,FIND(")",universe_weak!B26))</f>
        <v>Medium and Large (20+)</v>
      </c>
      <c r="C26" s="10">
        <f>universe_weak!C26</f>
        <v>0</v>
      </c>
      <c r="D26" s="10">
        <f>universe_weak!D26</f>
        <v>0</v>
      </c>
      <c r="E26" s="10">
        <f>universe_weak!E26</f>
        <v>11.96223258972168</v>
      </c>
      <c r="F26" s="10">
        <f>universe_weak!F26</f>
        <v>0</v>
      </c>
      <c r="G26" s="10">
        <f>universe_weak!G26</f>
        <v>19.216337203979492</v>
      </c>
      <c r="H26" s="10">
        <f>universe_weak!H26</f>
        <v>0</v>
      </c>
      <c r="I26" s="10">
        <f>universe_weak!I26</f>
        <v>0</v>
      </c>
    </row>
    <row r="27" ht="15.75" thickBot="true">
      <c r="A27" s="9"/>
      <c r="B27" s="9"/>
      <c r="C27" s="11">
        <f>SUM(C2:C26)</f>
        <v>4058.3782949447632</v>
      </c>
      <c r="D27" s="11">
        <f t="shared" ref="D27:I27" si="0">SUM(D2:D26)</f>
        <v>2644.1812794208527</v>
      </c>
      <c r="E27" s="11">
        <f t="shared" si="0"/>
        <v>2835.5232648849487</v>
      </c>
      <c r="F27" s="11">
        <f t="shared" si="0"/>
        <v>1079.6046619415283</v>
      </c>
      <c r="G27" s="11">
        <f t="shared" si="0"/>
        <v>7609.7719888687134</v>
      </c>
      <c r="H27" s="11">
        <f t="shared" si="0"/>
        <v>19156.405061721802</v>
      </c>
      <c r="I27" s="11">
        <f t="shared" si="0"/>
        <v>51518.075330734253</v>
      </c>
      <c r="J27" s="11">
        <f t="shared" ref="J27" si="1">SUM(J2:J26)</f>
        <v>88901.939882516861</v>
      </c>
    </row>
    <row r="28" ht="15.75" thickTop="true"/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26"/>
  <sheetViews>
    <sheetView topLeftCell="A10" workbookViewId="0">
      <selection activeCell="A21" sqref="A21"/>
    </sheetView>
  </sheetViews>
  <sheetFormatPr defaultRowHeight="15"/>
  <cols>
    <col min="2" max="2" width="22.5703125" bestFit="true" customWidth="true"/>
  </cols>
  <sheetData>
    <row r="1">
      <c r="A1" t="s">
        <v>71</v>
      </c>
      <c r="B1" t="s">
        <v>72</v>
      </c>
      <c r="C1" t="s">
        <v>76</v>
      </c>
      <c r="D1" t="s">
        <v>81</v>
      </c>
      <c r="E1" t="s">
        <v>91</v>
      </c>
      <c r="F1" t="s">
        <v>92</v>
      </c>
      <c r="G1" t="s">
        <v>77</v>
      </c>
      <c r="H1" t="s">
        <v>78</v>
      </c>
      <c r="I1" t="s">
        <v>79</v>
      </c>
      <c r="J1" t="s">
        <v>1</v>
      </c>
    </row>
    <row r="2">
      <c r="A2" t="s">
        <v>82</v>
      </c>
      <c r="B2" t="s">
        <v>73</v>
      </c>
      <c r="C2" s="10">
        <v>5</v>
      </c>
      <c r="D2" s="10">
        <v>26</v>
      </c>
      <c r="E2" s="10">
        <v>9</v>
      </c>
      <c r="F2" s="10">
        <v>14</v>
      </c>
      <c r="G2" s="10">
        <v>6</v>
      </c>
      <c r="H2" s="10">
        <v>9</v>
      </c>
      <c r="I2" s="10">
        <v>25</v>
      </c>
    </row>
    <row r="3">
      <c r="A3" t="s">
        <v>82</v>
      </c>
      <c r="B3" t="s">
        <v>74</v>
      </c>
      <c r="C3" s="10">
        <v>5</v>
      </c>
      <c r="D3" s="10">
        <v>33</v>
      </c>
      <c r="E3" s="10">
        <v>12</v>
      </c>
      <c r="F3" s="10">
        <v>24</v>
      </c>
      <c r="G3" s="10">
        <v>5</v>
      </c>
      <c r="H3" s="10">
        <v>5</v>
      </c>
      <c r="I3" s="10">
        <v>6</v>
      </c>
    </row>
    <row r="4">
      <c r="A4" t="s">
        <v>82</v>
      </c>
      <c r="B4" t="s">
        <v>75</v>
      </c>
      <c r="C4" s="10">
        <v>6</v>
      </c>
      <c r="D4" s="10">
        <v>24</v>
      </c>
      <c r="E4" s="10">
        <v>9</v>
      </c>
      <c r="F4" s="10">
        <v>1</v>
      </c>
      <c r="G4" s="10">
        <v>12</v>
      </c>
      <c r="H4" s="10">
        <v>2</v>
      </c>
      <c r="I4" s="10">
        <v>5</v>
      </c>
    </row>
    <row r="5">
      <c r="A5" t="s">
        <v>83</v>
      </c>
      <c r="B5" t="s">
        <v>73</v>
      </c>
      <c r="C5" s="10">
        <v>19</v>
      </c>
      <c r="D5" s="10">
        <v>2</v>
      </c>
      <c r="E5" s="10">
        <v>13</v>
      </c>
      <c r="F5" s="10"/>
      <c r="G5" s="10">
        <v>33</v>
      </c>
      <c r="H5" s="10">
        <v>17</v>
      </c>
      <c r="I5" s="10">
        <v>5</v>
      </c>
    </row>
    <row r="6">
      <c r="A6" t="s">
        <v>83</v>
      </c>
      <c r="B6" t="s">
        <v>74</v>
      </c>
      <c r="C6" s="10">
        <v>10</v>
      </c>
      <c r="D6" s="10"/>
      <c r="E6" s="10">
        <v>2</v>
      </c>
      <c r="F6" s="10"/>
      <c r="G6" s="10">
        <v>6</v>
      </c>
      <c r="H6" s="10">
        <v>17</v>
      </c>
      <c r="I6" s="10">
        <v>5</v>
      </c>
    </row>
    <row r="7">
      <c r="A7" t="s">
        <v>83</v>
      </c>
      <c r="B7" t="s">
        <v>75</v>
      </c>
      <c r="C7" s="10"/>
      <c r="D7" s="10"/>
      <c r="E7" s="10"/>
      <c r="F7" s="10"/>
      <c r="G7" s="10"/>
      <c r="H7" s="10">
        <v>2</v>
      </c>
      <c r="I7" s="10">
        <v>11</v>
      </c>
    </row>
    <row r="8">
      <c r="A8" t="s">
        <v>83</v>
      </c>
      <c r="B8" t="s">
        <v>89</v>
      </c>
      <c r="C8" s="10"/>
      <c r="D8" s="10"/>
      <c r="E8" s="10"/>
      <c r="F8" s="10">
        <v>3</v>
      </c>
      <c r="G8" s="10"/>
      <c r="H8" s="10"/>
      <c r="I8" s="10"/>
    </row>
    <row r="9">
      <c r="A9" t="s">
        <v>84</v>
      </c>
      <c r="B9" t="s">
        <v>73</v>
      </c>
      <c r="C9" s="10">
        <v>6</v>
      </c>
      <c r="D9" s="10">
        <v>10</v>
      </c>
      <c r="E9" s="10">
        <v>10</v>
      </c>
      <c r="F9" s="10">
        <v>14</v>
      </c>
      <c r="G9" s="10">
        <v>6</v>
      </c>
      <c r="H9" s="10">
        <v>7</v>
      </c>
      <c r="I9" s="10">
        <v>16</v>
      </c>
    </row>
    <row r="10">
      <c r="A10" t="s">
        <v>84</v>
      </c>
      <c r="B10" t="s">
        <v>74</v>
      </c>
      <c r="C10" s="10">
        <v>7</v>
      </c>
      <c r="D10" s="10">
        <v>19</v>
      </c>
      <c r="E10" s="10">
        <v>10</v>
      </c>
      <c r="F10" s="10">
        <v>22</v>
      </c>
      <c r="G10" s="10">
        <v>5</v>
      </c>
      <c r="H10" s="10">
        <v>7</v>
      </c>
      <c r="I10" s="10">
        <v>5</v>
      </c>
    </row>
    <row r="11">
      <c r="A11" t="s">
        <v>84</v>
      </c>
      <c r="B11" t="s">
        <v>75</v>
      </c>
      <c r="C11" s="10">
        <v>7</v>
      </c>
      <c r="D11" s="10">
        <v>8</v>
      </c>
      <c r="E11" s="10">
        <v>9</v>
      </c>
      <c r="F11" s="10">
        <v>6</v>
      </c>
      <c r="G11" s="10">
        <v>20</v>
      </c>
      <c r="H11" s="10">
        <v>6</v>
      </c>
      <c r="I11" s="10">
        <v>7</v>
      </c>
    </row>
    <row r="12">
      <c r="A12" t="s">
        <v>85</v>
      </c>
      <c r="B12" t="s">
        <v>73</v>
      </c>
      <c r="C12" s="10">
        <v>5</v>
      </c>
      <c r="D12" s="10">
        <v>10</v>
      </c>
      <c r="E12" s="10">
        <v>5</v>
      </c>
      <c r="F12" s="10">
        <v>13</v>
      </c>
      <c r="G12" s="10">
        <v>5</v>
      </c>
      <c r="H12" s="10">
        <v>9</v>
      </c>
      <c r="I12" s="10">
        <v>15</v>
      </c>
    </row>
    <row r="13">
      <c r="A13" t="s">
        <v>85</v>
      </c>
      <c r="B13" t="s">
        <v>74</v>
      </c>
      <c r="C13" s="10">
        <v>5</v>
      </c>
      <c r="D13" s="10"/>
      <c r="E13" s="10">
        <v>8</v>
      </c>
      <c r="F13" s="10">
        <v>20</v>
      </c>
      <c r="G13" s="10">
        <v>6</v>
      </c>
      <c r="H13" s="10">
        <v>5</v>
      </c>
      <c r="I13" s="10">
        <v>6</v>
      </c>
    </row>
    <row r="14">
      <c r="A14" t="s">
        <v>85</v>
      </c>
      <c r="B14" t="s">
        <v>75</v>
      </c>
      <c r="C14" s="10">
        <v>3</v>
      </c>
      <c r="D14" s="10"/>
      <c r="E14" s="10">
        <v>3</v>
      </c>
      <c r="F14" s="10">
        <v>2</v>
      </c>
      <c r="G14" s="10">
        <v>16</v>
      </c>
      <c r="H14" s="10">
        <v>9</v>
      </c>
      <c r="I14" s="10">
        <v>4</v>
      </c>
    </row>
    <row r="15">
      <c r="A15" t="s">
        <v>85</v>
      </c>
      <c r="B15" t="s">
        <v>90</v>
      </c>
      <c r="C15" s="10"/>
      <c r="D15" s="10">
        <v>3</v>
      </c>
      <c r="E15" s="10"/>
      <c r="F15" s="10"/>
      <c r="G15" s="10"/>
      <c r="H15" s="10"/>
      <c r="I15" s="10"/>
    </row>
    <row r="16">
      <c r="A16" t="s">
        <v>86</v>
      </c>
      <c r="B16" t="s">
        <v>73</v>
      </c>
      <c r="C16" s="10">
        <v>10</v>
      </c>
      <c r="D16" s="10">
        <v>2</v>
      </c>
      <c r="E16" s="10">
        <v>21</v>
      </c>
      <c r="F16" s="10">
        <v>12</v>
      </c>
      <c r="G16" s="10">
        <v>26</v>
      </c>
      <c r="H16" s="10">
        <v>6</v>
      </c>
      <c r="I16" s="10">
        <v>5</v>
      </c>
    </row>
    <row r="17">
      <c r="A17" t="s">
        <v>86</v>
      </c>
      <c r="B17" t="s">
        <v>74</v>
      </c>
      <c r="C17" s="10">
        <v>16</v>
      </c>
      <c r="D17" s="10">
        <v>1</v>
      </c>
      <c r="E17" s="10"/>
      <c r="F17" s="10">
        <v>3</v>
      </c>
      <c r="G17" s="10">
        <v>28</v>
      </c>
      <c r="H17" s="10"/>
      <c r="I17" s="10">
        <v>5</v>
      </c>
    </row>
    <row r="18">
      <c r="A18" t="s">
        <v>86</v>
      </c>
      <c r="B18" t="s">
        <v>75</v>
      </c>
      <c r="C18" s="10">
        <v>4</v>
      </c>
      <c r="D18" s="10"/>
      <c r="E18" s="10"/>
      <c r="F18" s="10"/>
      <c r="G18" s="10">
        <v>9</v>
      </c>
      <c r="H18" s="10"/>
      <c r="I18" s="10">
        <v>8</v>
      </c>
    </row>
    <row r="19">
      <c r="A19" t="s">
        <v>86</v>
      </c>
      <c r="B19" t="s">
        <v>90</v>
      </c>
      <c r="C19" s="10"/>
      <c r="D19" s="10"/>
      <c r="E19" s="10">
        <v>5</v>
      </c>
      <c r="F19" s="10"/>
      <c r="G19" s="10"/>
      <c r="H19" s="10">
        <v>5</v>
      </c>
      <c r="I19" s="10"/>
    </row>
    <row r="20">
      <c r="A20" t="s">
        <v>87</v>
      </c>
      <c r="B20" t="s">
        <v>73</v>
      </c>
      <c r="C20" s="10">
        <v>9</v>
      </c>
      <c r="D20" s="10"/>
      <c r="E20" s="10">
        <v>11</v>
      </c>
      <c r="F20" s="10">
        <v>1</v>
      </c>
      <c r="G20" s="10">
        <v>12</v>
      </c>
      <c r="H20" s="10">
        <v>5</v>
      </c>
      <c r="I20" s="10">
        <v>2</v>
      </c>
    </row>
    <row r="21">
      <c r="A21" t="s">
        <v>87</v>
      </c>
      <c r="B21" t="s">
        <v>74</v>
      </c>
      <c r="C21" s="10">
        <v>11</v>
      </c>
      <c r="D21" s="10"/>
      <c r="E21" s="10">
        <v>1</v>
      </c>
      <c r="F21" s="10"/>
      <c r="G21" s="10">
        <v>5</v>
      </c>
      <c r="H21" s="10">
        <v>4</v>
      </c>
      <c r="I21" s="10">
        <v>2</v>
      </c>
    </row>
    <row r="22">
      <c r="A22" t="s">
        <v>87</v>
      </c>
      <c r="B22" t="s">
        <v>75</v>
      </c>
      <c r="C22" s="10">
        <v>3</v>
      </c>
      <c r="D22" s="10"/>
      <c r="E22" s="10">
        <v>1</v>
      </c>
      <c r="F22" s="10"/>
      <c r="G22" s="10">
        <v>1</v>
      </c>
      <c r="H22" s="10">
        <v>1</v>
      </c>
      <c r="I22" s="10">
        <v>4</v>
      </c>
    </row>
    <row r="23">
      <c r="A23" t="s">
        <v>88</v>
      </c>
      <c r="B23" t="s">
        <v>73</v>
      </c>
      <c r="C23" s="10">
        <v>4</v>
      </c>
      <c r="D23" s="10">
        <v>1</v>
      </c>
      <c r="E23" s="10">
        <v>8</v>
      </c>
      <c r="F23" s="10">
        <v>4</v>
      </c>
      <c r="G23" s="10">
        <v>7</v>
      </c>
      <c r="H23" s="10">
        <v>6</v>
      </c>
      <c r="I23" s="10">
        <v>9</v>
      </c>
    </row>
    <row r="24">
      <c r="A24" t="s">
        <v>88</v>
      </c>
      <c r="B24" t="s">
        <v>74</v>
      </c>
      <c r="C24" s="10">
        <v>6</v>
      </c>
      <c r="D24" s="10"/>
      <c r="E24" s="10"/>
      <c r="F24" s="10">
        <v>1</v>
      </c>
      <c r="G24" s="10"/>
      <c r="H24" s="10">
        <v>2</v>
      </c>
      <c r="I24" s="10">
        <v>3</v>
      </c>
    </row>
    <row r="25">
      <c r="A25" t="s">
        <v>88</v>
      </c>
      <c r="B25" t="s">
        <v>75</v>
      </c>
      <c r="C25" s="10">
        <v>4</v>
      </c>
      <c r="D25" s="10"/>
      <c r="E25" s="10"/>
      <c r="F25" s="10"/>
      <c r="G25" s="10"/>
      <c r="H25" s="10">
        <v>3</v>
      </c>
      <c r="I25" s="10">
        <v>3</v>
      </c>
    </row>
    <row r="26">
      <c r="A26" t="s">
        <v>88</v>
      </c>
      <c r="B26" t="s">
        <v>90</v>
      </c>
      <c r="C26" s="10"/>
      <c r="D26" s="10"/>
      <c r="E26" s="10">
        <v>6</v>
      </c>
      <c r="F26" s="10"/>
      <c r="G26" s="10">
        <v>9</v>
      </c>
      <c r="H26" s="10"/>
      <c r="I26" s="10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22"/>
  <sheetViews>
    <sheetView topLeftCell="A13" workbookViewId="0">
      <selection activeCell="E1" sqref="E1:F1048576"/>
    </sheetView>
  </sheetViews>
  <sheetFormatPr defaultRowHeight="15"/>
  <sheetData>
    <row r="1">
      <c r="A1" t="s">
        <v>71</v>
      </c>
      <c r="B1" t="s">
        <v>72</v>
      </c>
      <c r="C1" t="s">
        <v>76</v>
      </c>
      <c r="D1" t="s">
        <v>81</v>
      </c>
      <c r="E1" t="s">
        <v>91</v>
      </c>
      <c r="F1" t="s">
        <v>92</v>
      </c>
      <c r="G1" t="s">
        <v>77</v>
      </c>
      <c r="H1" t="s">
        <v>78</v>
      </c>
      <c r="I1" t="s">
        <v>79</v>
      </c>
      <c r="J1" t="s">
        <v>1</v>
      </c>
    </row>
    <row r="2">
      <c r="A2" t="s">
        <v>82</v>
      </c>
      <c r="B2" t="s">
        <v>73</v>
      </c>
      <c r="C2" s="10">
        <v>100</v>
      </c>
      <c r="D2" s="10">
        <v>520</v>
      </c>
      <c r="E2" s="10">
        <v>280</v>
      </c>
      <c r="F2" s="10">
        <v>180</v>
      </c>
      <c r="G2" s="10">
        <v>120</v>
      </c>
      <c r="H2" s="10">
        <v>180</v>
      </c>
      <c r="I2" s="10">
        <v>500</v>
      </c>
    </row>
    <row r="3">
      <c r="A3" t="s">
        <v>82</v>
      </c>
      <c r="B3" t="s">
        <v>74</v>
      </c>
      <c r="C3" s="10">
        <v>100</v>
      </c>
      <c r="D3" s="10">
        <v>540</v>
      </c>
      <c r="E3" s="10">
        <v>278</v>
      </c>
      <c r="F3" s="10">
        <v>131</v>
      </c>
      <c r="G3" s="10">
        <v>100</v>
      </c>
      <c r="H3" s="10">
        <v>100</v>
      </c>
      <c r="I3" s="10">
        <v>120</v>
      </c>
    </row>
    <row r="4">
      <c r="A4" t="s">
        <v>82</v>
      </c>
      <c r="B4" t="s">
        <v>75</v>
      </c>
      <c r="C4" s="10">
        <v>40</v>
      </c>
      <c r="D4" s="10">
        <v>97</v>
      </c>
      <c r="E4" s="10">
        <v>38</v>
      </c>
      <c r="F4" s="10">
        <v>22</v>
      </c>
      <c r="G4" s="10">
        <v>270</v>
      </c>
      <c r="H4" s="10">
        <v>34</v>
      </c>
      <c r="I4" s="10">
        <v>100</v>
      </c>
    </row>
    <row r="5">
      <c r="A5" t="s">
        <v>83</v>
      </c>
      <c r="B5" t="s">
        <v>73</v>
      </c>
      <c r="C5" s="10">
        <v>119</v>
      </c>
      <c r="D5" s="10">
        <v>6</v>
      </c>
      <c r="E5" s="10">
        <v>39</v>
      </c>
      <c r="F5" s="10">
        <v>9</v>
      </c>
      <c r="G5" s="10">
        <v>112</v>
      </c>
      <c r="H5" s="10">
        <v>340</v>
      </c>
      <c r="I5" s="10">
        <v>100</v>
      </c>
    </row>
    <row r="6">
      <c r="A6" t="s">
        <v>83</v>
      </c>
      <c r="B6" t="s">
        <v>74</v>
      </c>
      <c r="C6" s="10">
        <v>32</v>
      </c>
      <c r="D6" s="10"/>
      <c r="E6" s="10">
        <v>6</v>
      </c>
      <c r="F6" s="10">
        <v>2</v>
      </c>
      <c r="G6" s="10">
        <v>23</v>
      </c>
      <c r="H6" s="10">
        <v>242</v>
      </c>
      <c r="I6" s="10">
        <v>100</v>
      </c>
    </row>
    <row r="7">
      <c r="A7" t="s">
        <v>83</v>
      </c>
      <c r="B7" t="s">
        <v>75</v>
      </c>
      <c r="C7" s="10"/>
      <c r="D7" s="10"/>
      <c r="E7" s="10"/>
      <c r="F7" s="10"/>
      <c r="G7" s="10"/>
      <c r="H7" s="10">
        <v>5</v>
      </c>
      <c r="I7" s="10">
        <v>42</v>
      </c>
    </row>
    <row r="8">
      <c r="A8" t="s">
        <v>84</v>
      </c>
      <c r="B8" t="s">
        <v>73</v>
      </c>
      <c r="C8" s="10">
        <v>100</v>
      </c>
      <c r="D8" s="10">
        <v>79</v>
      </c>
      <c r="E8" s="10">
        <v>280</v>
      </c>
      <c r="F8" s="10">
        <v>140</v>
      </c>
      <c r="G8" s="10">
        <v>100</v>
      </c>
      <c r="H8" s="10">
        <v>120</v>
      </c>
      <c r="I8" s="10">
        <v>260</v>
      </c>
    </row>
    <row r="9">
      <c r="A9" t="s">
        <v>84</v>
      </c>
      <c r="B9" t="s">
        <v>74</v>
      </c>
      <c r="C9" s="10">
        <v>100</v>
      </c>
      <c r="D9" s="10">
        <v>60</v>
      </c>
      <c r="E9" s="10">
        <v>298</v>
      </c>
      <c r="F9" s="10">
        <v>113</v>
      </c>
      <c r="G9" s="10">
        <v>100</v>
      </c>
      <c r="H9" s="10">
        <v>100</v>
      </c>
      <c r="I9" s="10">
        <v>100</v>
      </c>
    </row>
    <row r="10">
      <c r="A10" t="s">
        <v>84</v>
      </c>
      <c r="B10" t="s">
        <v>75</v>
      </c>
      <c r="C10" s="10">
        <v>52</v>
      </c>
      <c r="D10" s="10">
        <v>25</v>
      </c>
      <c r="E10" s="10">
        <v>26</v>
      </c>
      <c r="F10" s="10">
        <v>18</v>
      </c>
      <c r="G10" s="10">
        <v>154</v>
      </c>
      <c r="H10" s="10">
        <v>14</v>
      </c>
      <c r="I10" s="10">
        <v>99</v>
      </c>
    </row>
    <row r="11">
      <c r="A11" t="s">
        <v>85</v>
      </c>
      <c r="B11" t="s">
        <v>73</v>
      </c>
      <c r="C11" s="10">
        <v>100</v>
      </c>
      <c r="D11" s="10">
        <v>41</v>
      </c>
      <c r="E11" s="10">
        <v>213</v>
      </c>
      <c r="F11" s="10">
        <v>100</v>
      </c>
      <c r="G11" s="10">
        <v>100</v>
      </c>
      <c r="H11" s="10">
        <v>140</v>
      </c>
      <c r="I11" s="10">
        <v>300</v>
      </c>
    </row>
    <row r="12">
      <c r="A12" t="s">
        <v>85</v>
      </c>
      <c r="B12" t="s">
        <v>74</v>
      </c>
      <c r="C12" s="10">
        <v>100</v>
      </c>
      <c r="D12" s="10">
        <v>13</v>
      </c>
      <c r="E12" s="10">
        <v>58</v>
      </c>
      <c r="F12" s="10">
        <v>59</v>
      </c>
      <c r="G12" s="10">
        <v>100</v>
      </c>
      <c r="H12" s="10">
        <v>100</v>
      </c>
      <c r="I12" s="10">
        <v>120</v>
      </c>
    </row>
    <row r="13">
      <c r="A13" t="s">
        <v>85</v>
      </c>
      <c r="B13" t="s">
        <v>75</v>
      </c>
      <c r="C13" s="10">
        <v>29</v>
      </c>
      <c r="D13" s="10"/>
      <c r="E13" s="10">
        <v>8</v>
      </c>
      <c r="F13" s="10">
        <v>5</v>
      </c>
      <c r="G13" s="10">
        <v>59</v>
      </c>
      <c r="H13" s="10">
        <v>69</v>
      </c>
      <c r="I13" s="10">
        <v>100</v>
      </c>
    </row>
    <row r="14">
      <c r="A14" t="s">
        <v>86</v>
      </c>
      <c r="B14" t="s">
        <v>73</v>
      </c>
      <c r="C14" s="10">
        <v>160</v>
      </c>
      <c r="D14" s="10">
        <v>7</v>
      </c>
      <c r="E14" s="10">
        <v>56</v>
      </c>
      <c r="F14" s="10">
        <v>36</v>
      </c>
      <c r="G14" s="10">
        <v>160</v>
      </c>
      <c r="H14" s="10">
        <v>100</v>
      </c>
      <c r="I14" s="10">
        <v>100</v>
      </c>
    </row>
    <row r="15">
      <c r="A15" t="s">
        <v>86</v>
      </c>
      <c r="B15" t="s">
        <v>74</v>
      </c>
      <c r="C15" s="10">
        <v>142</v>
      </c>
      <c r="D15" s="10">
        <v>3</v>
      </c>
      <c r="E15" s="10">
        <v>16</v>
      </c>
      <c r="F15" s="10">
        <v>10</v>
      </c>
      <c r="G15" s="10">
        <v>99</v>
      </c>
      <c r="H15" s="10">
        <v>100</v>
      </c>
      <c r="I15" s="10">
        <v>100</v>
      </c>
    </row>
    <row r="16">
      <c r="A16" t="s">
        <v>86</v>
      </c>
      <c r="B16" t="s">
        <v>75</v>
      </c>
      <c r="C16" s="10">
        <v>13</v>
      </c>
      <c r="D16" s="10"/>
      <c r="E16" s="10"/>
      <c r="F16" s="10"/>
      <c r="G16" s="10">
        <v>27</v>
      </c>
      <c r="H16" s="10"/>
      <c r="I16" s="10">
        <v>19</v>
      </c>
    </row>
    <row r="17">
      <c r="A17" t="s">
        <v>87</v>
      </c>
      <c r="B17" t="s">
        <v>73</v>
      </c>
      <c r="C17" s="10">
        <v>47</v>
      </c>
      <c r="D17" s="10"/>
      <c r="E17" s="10">
        <v>21</v>
      </c>
      <c r="F17" s="10">
        <v>1</v>
      </c>
      <c r="G17" s="10">
        <v>45</v>
      </c>
      <c r="H17" s="10">
        <v>229</v>
      </c>
      <c r="I17" s="10">
        <v>576</v>
      </c>
    </row>
    <row r="18">
      <c r="A18" t="s">
        <v>87</v>
      </c>
      <c r="B18" t="s">
        <v>74</v>
      </c>
      <c r="C18" s="10">
        <v>25</v>
      </c>
      <c r="D18" s="10"/>
      <c r="E18" s="10">
        <v>4</v>
      </c>
      <c r="F18" s="10"/>
      <c r="G18" s="10">
        <v>10</v>
      </c>
      <c r="H18" s="10">
        <v>32</v>
      </c>
      <c r="I18" s="10">
        <v>182</v>
      </c>
    </row>
    <row r="19">
      <c r="A19" t="s">
        <v>87</v>
      </c>
      <c r="B19" t="s">
        <v>75</v>
      </c>
      <c r="C19" s="10">
        <v>8</v>
      </c>
      <c r="D19" s="10"/>
      <c r="E19" s="10">
        <v>1</v>
      </c>
      <c r="F19" s="10"/>
      <c r="G19" s="10">
        <v>1</v>
      </c>
      <c r="H19" s="10">
        <v>6</v>
      </c>
      <c r="I19" s="10">
        <v>18</v>
      </c>
    </row>
    <row r="20">
      <c r="A20" t="s">
        <v>88</v>
      </c>
      <c r="B20" t="s">
        <v>73</v>
      </c>
      <c r="C20" s="10">
        <v>147</v>
      </c>
      <c r="D20" s="10">
        <v>4</v>
      </c>
      <c r="E20" s="10">
        <v>52</v>
      </c>
      <c r="F20" s="10">
        <v>17</v>
      </c>
      <c r="G20" s="10">
        <v>109</v>
      </c>
      <c r="H20" s="10">
        <v>391</v>
      </c>
      <c r="I20" s="10">
        <v>893</v>
      </c>
    </row>
    <row r="21">
      <c r="A21" t="s">
        <v>88</v>
      </c>
      <c r="B21" t="s">
        <v>74</v>
      </c>
      <c r="C21" s="10">
        <v>61</v>
      </c>
      <c r="D21" s="10"/>
      <c r="E21" s="10">
        <v>11</v>
      </c>
      <c r="F21" s="10">
        <v>2</v>
      </c>
      <c r="G21" s="10">
        <v>22</v>
      </c>
      <c r="H21" s="10">
        <v>203</v>
      </c>
      <c r="I21" s="10">
        <v>306</v>
      </c>
    </row>
    <row r="22">
      <c r="A22" t="s">
        <v>88</v>
      </c>
      <c r="B22" t="s">
        <v>75</v>
      </c>
      <c r="C22" s="10">
        <v>8</v>
      </c>
      <c r="D22" s="10"/>
      <c r="E22" s="10"/>
      <c r="F22" s="10"/>
      <c r="G22" s="10">
        <v>1</v>
      </c>
      <c r="H22" s="10">
        <v>9</v>
      </c>
      <c r="I22" s="10">
        <v>49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J22"/>
  <sheetViews>
    <sheetView topLeftCell="A10" workbookViewId="0">
      <selection activeCell="E1" sqref="E1:F1048576"/>
    </sheetView>
  </sheetViews>
  <sheetFormatPr defaultRowHeight="15"/>
  <sheetData>
    <row r="1">
      <c r="A1" t="s">
        <v>71</v>
      </c>
      <c r="B1" t="s">
        <v>72</v>
      </c>
      <c r="C1" t="s">
        <v>76</v>
      </c>
      <c r="D1" t="s">
        <v>81</v>
      </c>
      <c r="E1" t="s">
        <v>91</v>
      </c>
      <c r="F1" t="s">
        <v>92</v>
      </c>
      <c r="G1" t="s">
        <v>77</v>
      </c>
      <c r="H1" t="s">
        <v>78</v>
      </c>
      <c r="I1" t="s">
        <v>79</v>
      </c>
      <c r="J1" t="s">
        <v>1</v>
      </c>
    </row>
    <row r="2">
      <c r="A2" t="s">
        <v>82</v>
      </c>
      <c r="B2" t="s">
        <v>73</v>
      </c>
      <c r="C2" s="10">
        <v>5</v>
      </c>
      <c r="D2" s="10">
        <v>26</v>
      </c>
      <c r="E2" s="10">
        <v>9</v>
      </c>
      <c r="F2" s="10">
        <v>14</v>
      </c>
      <c r="G2" s="10">
        <v>6</v>
      </c>
      <c r="H2" s="10">
        <v>9</v>
      </c>
      <c r="I2" s="10">
        <v>25</v>
      </c>
    </row>
    <row r="3">
      <c r="A3" t="s">
        <v>82</v>
      </c>
      <c r="B3" t="s">
        <v>74</v>
      </c>
      <c r="C3" s="10">
        <v>5</v>
      </c>
      <c r="D3" s="10">
        <v>27</v>
      </c>
      <c r="E3" s="10">
        <v>10</v>
      </c>
      <c r="F3" s="10">
        <v>21</v>
      </c>
      <c r="G3" s="10">
        <v>5</v>
      </c>
      <c r="H3" s="10">
        <v>5</v>
      </c>
      <c r="I3" s="10">
        <v>6</v>
      </c>
    </row>
    <row r="4">
      <c r="A4" t="s">
        <v>82</v>
      </c>
      <c r="B4" t="s">
        <v>75</v>
      </c>
      <c r="C4" s="10">
        <v>6</v>
      </c>
      <c r="D4" s="10">
        <v>31</v>
      </c>
      <c r="E4" s="10">
        <v>13</v>
      </c>
      <c r="F4" s="10">
        <v>7</v>
      </c>
      <c r="G4" s="10">
        <v>22</v>
      </c>
      <c r="H4" s="10">
        <v>5</v>
      </c>
      <c r="I4" s="10">
        <v>5</v>
      </c>
    </row>
    <row r="5">
      <c r="A5" t="s">
        <v>83</v>
      </c>
      <c r="B5" t="s">
        <v>73</v>
      </c>
      <c r="C5" s="10">
        <v>19</v>
      </c>
      <c r="D5" s="10">
        <v>2</v>
      </c>
      <c r="E5" s="10">
        <v>13</v>
      </c>
      <c r="F5" s="10">
        <v>3</v>
      </c>
      <c r="G5" s="10">
        <v>32</v>
      </c>
      <c r="H5" s="10">
        <v>17</v>
      </c>
      <c r="I5" s="10">
        <v>5</v>
      </c>
    </row>
    <row r="6">
      <c r="A6" t="s">
        <v>83</v>
      </c>
      <c r="B6" t="s">
        <v>74</v>
      </c>
      <c r="C6" s="10">
        <v>10</v>
      </c>
      <c r="D6" s="10">
        <v>0</v>
      </c>
      <c r="E6" s="10">
        <v>2</v>
      </c>
      <c r="F6" s="10">
        <v>1</v>
      </c>
      <c r="G6" s="10">
        <v>7</v>
      </c>
      <c r="H6" s="10">
        <v>17</v>
      </c>
      <c r="I6" s="10">
        <v>5</v>
      </c>
    </row>
    <row r="7">
      <c r="A7" t="s">
        <v>83</v>
      </c>
      <c r="B7" t="s">
        <v>75</v>
      </c>
      <c r="C7" s="10">
        <v>0</v>
      </c>
      <c r="D7" s="10">
        <v>0</v>
      </c>
      <c r="E7" s="10">
        <v>0</v>
      </c>
      <c r="F7" s="10">
        <v>0</v>
      </c>
      <c r="G7" s="10">
        <v>0</v>
      </c>
      <c r="H7" s="10">
        <v>2</v>
      </c>
      <c r="I7" s="10">
        <v>15</v>
      </c>
    </row>
    <row r="8">
      <c r="A8" t="s">
        <v>84</v>
      </c>
      <c r="B8" t="s">
        <v>73</v>
      </c>
      <c r="C8" s="10">
        <v>5</v>
      </c>
      <c r="D8" s="10">
        <v>10</v>
      </c>
      <c r="E8" s="10">
        <v>7</v>
      </c>
      <c r="F8" s="10">
        <v>14</v>
      </c>
      <c r="G8" s="10">
        <v>5</v>
      </c>
      <c r="H8" s="10">
        <v>6</v>
      </c>
      <c r="I8" s="10">
        <v>13</v>
      </c>
    </row>
    <row r="9">
      <c r="A9" t="s">
        <v>84</v>
      </c>
      <c r="B9" t="s">
        <v>74</v>
      </c>
      <c r="C9" s="10">
        <v>5</v>
      </c>
      <c r="D9" s="10">
        <v>18</v>
      </c>
      <c r="E9" s="10">
        <v>10</v>
      </c>
      <c r="F9" s="10">
        <v>21</v>
      </c>
      <c r="G9" s="10">
        <v>5</v>
      </c>
      <c r="H9" s="10">
        <v>5</v>
      </c>
      <c r="I9" s="10">
        <v>5</v>
      </c>
    </row>
    <row r="10">
      <c r="A10" t="s">
        <v>84</v>
      </c>
      <c r="B10" t="s">
        <v>75</v>
      </c>
      <c r="C10" s="10">
        <v>7</v>
      </c>
      <c r="D10" s="10">
        <v>8</v>
      </c>
      <c r="E10" s="10">
        <v>9</v>
      </c>
      <c r="F10" s="10">
        <v>5</v>
      </c>
      <c r="G10" s="10">
        <v>20</v>
      </c>
      <c r="H10" s="10">
        <v>5</v>
      </c>
      <c r="I10" s="10">
        <v>5</v>
      </c>
    </row>
    <row r="11">
      <c r="A11" t="s">
        <v>85</v>
      </c>
      <c r="B11" t="s">
        <v>73</v>
      </c>
      <c r="C11" s="10">
        <v>5</v>
      </c>
      <c r="D11" s="10">
        <v>10</v>
      </c>
      <c r="E11" s="10">
        <v>5</v>
      </c>
      <c r="F11" s="10">
        <v>12</v>
      </c>
      <c r="G11" s="10">
        <v>5</v>
      </c>
      <c r="H11" s="10">
        <v>7</v>
      </c>
      <c r="I11" s="10">
        <v>15</v>
      </c>
    </row>
    <row r="12">
      <c r="A12" t="s">
        <v>85</v>
      </c>
      <c r="B12" t="s">
        <v>74</v>
      </c>
      <c r="C12" s="10">
        <v>5</v>
      </c>
      <c r="D12" s="10">
        <v>4</v>
      </c>
      <c r="E12" s="10">
        <v>6</v>
      </c>
      <c r="F12" s="10">
        <v>20</v>
      </c>
      <c r="G12" s="10">
        <v>5</v>
      </c>
      <c r="H12" s="10">
        <v>5</v>
      </c>
      <c r="I12" s="10">
        <v>6</v>
      </c>
    </row>
    <row r="13">
      <c r="A13" t="s">
        <v>85</v>
      </c>
      <c r="B13" t="s">
        <v>75</v>
      </c>
      <c r="C13" s="10">
        <v>6</v>
      </c>
      <c r="D13" s="10">
        <v>0</v>
      </c>
      <c r="E13" s="10">
        <v>3</v>
      </c>
      <c r="F13" s="10">
        <v>2</v>
      </c>
      <c r="G13" s="10">
        <v>19</v>
      </c>
      <c r="H13" s="10">
        <v>5</v>
      </c>
      <c r="I13" s="10">
        <v>5</v>
      </c>
    </row>
    <row r="14">
      <c r="A14" t="s">
        <v>86</v>
      </c>
      <c r="B14" t="s">
        <v>73</v>
      </c>
      <c r="C14" s="10">
        <v>8</v>
      </c>
      <c r="D14" s="10">
        <v>2</v>
      </c>
      <c r="E14" s="10">
        <v>20</v>
      </c>
      <c r="F14" s="10">
        <v>11</v>
      </c>
      <c r="G14" s="10">
        <v>19</v>
      </c>
      <c r="H14" s="10">
        <v>5</v>
      </c>
      <c r="I14" s="10">
        <v>5</v>
      </c>
    </row>
    <row r="15">
      <c r="A15" t="s">
        <v>86</v>
      </c>
      <c r="B15" t="s">
        <v>74</v>
      </c>
      <c r="C15" s="10">
        <v>14</v>
      </c>
      <c r="D15" s="10">
        <v>1</v>
      </c>
      <c r="E15" s="10">
        <v>5</v>
      </c>
      <c r="F15" s="10">
        <v>3</v>
      </c>
      <c r="G15" s="10">
        <v>26</v>
      </c>
      <c r="H15" s="10">
        <v>5</v>
      </c>
      <c r="I15" s="10">
        <v>5</v>
      </c>
    </row>
    <row r="16">
      <c r="A16" t="s">
        <v>86</v>
      </c>
      <c r="B16" t="s">
        <v>75</v>
      </c>
      <c r="C16" s="10">
        <v>4</v>
      </c>
      <c r="D16" s="10">
        <v>0</v>
      </c>
      <c r="E16" s="10">
        <v>0</v>
      </c>
      <c r="F16" s="10">
        <v>0</v>
      </c>
      <c r="G16" s="10">
        <v>9</v>
      </c>
      <c r="H16" s="10">
        <v>0</v>
      </c>
      <c r="I16" s="10">
        <v>8</v>
      </c>
    </row>
    <row r="17">
      <c r="A17" t="s">
        <v>93</v>
      </c>
      <c r="B17" t="s">
        <v>73</v>
      </c>
      <c r="C17" s="10">
        <v>12</v>
      </c>
      <c r="D17" s="10">
        <v>1</v>
      </c>
      <c r="E17" s="10">
        <v>22</v>
      </c>
      <c r="F17" s="10">
        <v>5</v>
      </c>
      <c r="G17" s="10">
        <v>23</v>
      </c>
      <c r="H17" s="10">
        <v>8</v>
      </c>
      <c r="I17" s="10">
        <v>5</v>
      </c>
    </row>
    <row r="18">
      <c r="A18" t="s">
        <v>93</v>
      </c>
      <c r="B18" t="s">
        <v>74</v>
      </c>
      <c r="C18" s="10">
        <v>19</v>
      </c>
      <c r="D18" s="10">
        <v>0</v>
      </c>
      <c r="E18" s="10">
        <v>5</v>
      </c>
      <c r="F18" s="10">
        <v>1</v>
      </c>
      <c r="G18" s="10">
        <v>11</v>
      </c>
      <c r="H18" s="10">
        <v>9</v>
      </c>
      <c r="I18" s="10">
        <v>5</v>
      </c>
    </row>
    <row r="19">
      <c r="A19" t="s">
        <v>93</v>
      </c>
      <c r="B19" t="s">
        <v>75</v>
      </c>
      <c r="C19" s="10">
        <v>5</v>
      </c>
      <c r="D19" s="10">
        <v>0</v>
      </c>
      <c r="E19" s="10">
        <v>1</v>
      </c>
      <c r="F19" s="10">
        <v>0</v>
      </c>
      <c r="G19" s="10">
        <v>1</v>
      </c>
      <c r="H19" s="10">
        <v>5</v>
      </c>
      <c r="I19" s="10">
        <v>12</v>
      </c>
    </row>
    <row r="20">
      <c r="A20" t="s">
        <v>88</v>
      </c>
      <c r="B20" t="s">
        <v>73</v>
      </c>
      <c r="C20" s="10">
        <v>3</v>
      </c>
      <c r="D20" s="10">
        <v>2</v>
      </c>
      <c r="E20" s="10">
        <v>8</v>
      </c>
      <c r="F20" s="10">
        <v>4</v>
      </c>
      <c r="G20" s="10">
        <v>7</v>
      </c>
      <c r="H20" s="10">
        <v>5</v>
      </c>
      <c r="I20" s="10">
        <v>9</v>
      </c>
    </row>
    <row r="21">
      <c r="A21" t="s">
        <v>88</v>
      </c>
      <c r="B21" t="s">
        <v>74</v>
      </c>
      <c r="C21" s="10">
        <v>6</v>
      </c>
      <c r="D21" s="10">
        <v>0</v>
      </c>
      <c r="E21" s="10">
        <v>6</v>
      </c>
      <c r="F21" s="10">
        <v>1</v>
      </c>
      <c r="G21" s="10">
        <v>9</v>
      </c>
      <c r="H21" s="10">
        <v>2</v>
      </c>
      <c r="I21" s="10">
        <v>2</v>
      </c>
    </row>
    <row r="22">
      <c r="A22" t="s">
        <v>88</v>
      </c>
      <c r="B22" t="s">
        <v>75</v>
      </c>
      <c r="C22" s="10">
        <v>4</v>
      </c>
      <c r="D22" s="10">
        <v>0</v>
      </c>
      <c r="E22" s="10">
        <v>0</v>
      </c>
      <c r="F22" s="10">
        <v>0</v>
      </c>
      <c r="G22" s="10">
        <v>1</v>
      </c>
      <c r="H22" s="10">
        <v>4</v>
      </c>
      <c r="I22" s="10">
        <v>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J26"/>
  <sheetViews>
    <sheetView topLeftCell="A13" workbookViewId="0">
      <selection activeCell="E1" sqref="E1:F1048576"/>
    </sheetView>
  </sheetViews>
  <sheetFormatPr defaultRowHeight="15"/>
  <cols>
    <col min="1" max="1" width="12" customWidth="true"/>
    <col min="2" max="2" width="20.7109375" customWidth="true"/>
  </cols>
  <sheetData>
    <row r="1">
      <c r="A1" t="s">
        <v>71</v>
      </c>
      <c r="B1" t="s">
        <v>72</v>
      </c>
      <c r="C1" t="s">
        <v>76</v>
      </c>
      <c r="D1" t="s">
        <v>81</v>
      </c>
      <c r="E1" t="s">
        <v>91</v>
      </c>
      <c r="F1" t="s">
        <v>92</v>
      </c>
      <c r="G1" t="s">
        <v>77</v>
      </c>
      <c r="H1" t="s">
        <v>78</v>
      </c>
      <c r="I1" t="s">
        <v>79</v>
      </c>
      <c r="J1" s="81" t="s">
        <v>1</v>
      </c>
    </row>
    <row r="2">
      <c r="A2" t="s">
        <v>82</v>
      </c>
      <c r="B2" t="s">
        <v>73</v>
      </c>
      <c r="C2" s="10">
        <v>232.13453674316406</v>
      </c>
      <c r="D2" s="10">
        <v>336.09869384765625</v>
      </c>
      <c r="E2" s="10">
        <v>241.36895751953125</v>
      </c>
      <c r="F2" s="10">
        <v>59.498550415039063</v>
      </c>
      <c r="G2" s="10">
        <v>624.46466064453125</v>
      </c>
      <c r="H2" s="10">
        <v>846.84375</v>
      </c>
      <c r="I2" s="10">
        <v>2641.618896484375</v>
      </c>
    </row>
    <row r="3">
      <c r="A3" t="s">
        <v>82</v>
      </c>
      <c r="B3" t="s">
        <v>74</v>
      </c>
      <c r="C3" s="10">
        <v>93.206283569335938</v>
      </c>
      <c r="D3" s="10">
        <v>251.4913330078125</v>
      </c>
      <c r="E3" s="10">
        <v>100.10186004638672</v>
      </c>
      <c r="F3" s="10">
        <v>38.728973388671875</v>
      </c>
      <c r="G3" s="10">
        <v>363.15118408203125</v>
      </c>
      <c r="H3" s="10">
        <v>229.12248229980469</v>
      </c>
      <c r="I3" s="10">
        <v>921.7012939453125</v>
      </c>
    </row>
    <row r="4">
      <c r="A4" t="s">
        <v>82</v>
      </c>
      <c r="B4" t="s">
        <v>75</v>
      </c>
      <c r="C4" s="10">
        <v>10.22402286529541</v>
      </c>
      <c r="D4" s="10">
        <v>26.016500473022461</v>
      </c>
      <c r="E4" s="10">
        <v>12.309118270874023</v>
      </c>
      <c r="F4" s="10">
        <v>5.7530450820922852</v>
      </c>
      <c r="G4" s="10">
        <v>62.973899841308594</v>
      </c>
      <c r="H4" s="10">
        <v>9.2222280502319336</v>
      </c>
      <c r="I4" s="10">
        <v>60.002475738525391</v>
      </c>
    </row>
    <row r="5">
      <c r="A5" t="s">
        <v>83</v>
      </c>
      <c r="B5" t="s">
        <v>73</v>
      </c>
      <c r="C5" s="10">
        <v>24.0889892578125</v>
      </c>
      <c r="D5" s="10">
        <v>2</v>
      </c>
      <c r="E5" s="10">
        <v>13</v>
      </c>
      <c r="F5" s="10"/>
      <c r="G5" s="10">
        <v>33</v>
      </c>
      <c r="H5" s="10">
        <v>150.25192260742188</v>
      </c>
      <c r="I5" s="10">
        <v>430.49136352539063</v>
      </c>
    </row>
    <row r="6">
      <c r="A6" t="s">
        <v>83</v>
      </c>
      <c r="B6" t="s">
        <v>74</v>
      </c>
      <c r="C6" s="10">
        <v>10</v>
      </c>
      <c r="D6" s="10"/>
      <c r="E6" s="10">
        <v>2</v>
      </c>
      <c r="F6" s="10"/>
      <c r="G6" s="10">
        <v>6</v>
      </c>
      <c r="H6" s="10">
        <v>44.475788116455078</v>
      </c>
      <c r="I6" s="10">
        <v>165.83175659179688</v>
      </c>
    </row>
    <row r="7">
      <c r="A7" t="s">
        <v>83</v>
      </c>
      <c r="B7" t="s">
        <v>75</v>
      </c>
      <c r="C7" s="10"/>
      <c r="D7" s="10"/>
      <c r="E7" s="10"/>
      <c r="F7" s="10"/>
      <c r="G7" s="10"/>
      <c r="H7" s="10">
        <v>2</v>
      </c>
      <c r="I7" s="10">
        <v>11</v>
      </c>
    </row>
    <row r="8">
      <c r="A8" t="s">
        <v>83</v>
      </c>
      <c r="B8" t="s">
        <v>89</v>
      </c>
      <c r="C8" s="10"/>
      <c r="D8" s="10"/>
      <c r="E8" s="10"/>
      <c r="F8" s="10">
        <v>3.0962870121002197</v>
      </c>
      <c r="G8" s="10"/>
      <c r="H8" s="10"/>
      <c r="I8" s="10"/>
    </row>
    <row r="9">
      <c r="A9" t="s">
        <v>84</v>
      </c>
      <c r="B9" t="s">
        <v>73</v>
      </c>
      <c r="C9" s="10">
        <v>226.27024841308594</v>
      </c>
      <c r="D9" s="10">
        <v>20.594230651855469</v>
      </c>
      <c r="E9" s="10">
        <v>211.11703491210938</v>
      </c>
      <c r="F9" s="10">
        <v>56.647499084472656</v>
      </c>
      <c r="G9" s="10">
        <v>305.44390869140625</v>
      </c>
      <c r="H9" s="10">
        <v>653.98773193359375</v>
      </c>
      <c r="I9" s="10">
        <v>1882.5540771484375</v>
      </c>
    </row>
    <row r="10">
      <c r="A10" t="s">
        <v>84</v>
      </c>
      <c r="B10" t="s">
        <v>74</v>
      </c>
      <c r="C10" s="10">
        <v>93.014595031738281</v>
      </c>
      <c r="D10" s="10">
        <v>19</v>
      </c>
      <c r="E10" s="10">
        <v>111.77246856689453</v>
      </c>
      <c r="F10" s="10">
        <v>36.351207733154297</v>
      </c>
      <c r="G10" s="10">
        <v>200.52009582519531</v>
      </c>
      <c r="H10" s="10">
        <v>167.7703857421875</v>
      </c>
      <c r="I10" s="10">
        <v>639.060791015625</v>
      </c>
    </row>
    <row r="11">
      <c r="A11" t="s">
        <v>84</v>
      </c>
      <c r="B11" t="s">
        <v>75</v>
      </c>
      <c r="C11" s="10">
        <v>14.183987617492676</v>
      </c>
      <c r="D11" s="10">
        <v>8</v>
      </c>
      <c r="E11" s="10">
        <v>9.5752964019775391</v>
      </c>
      <c r="F11" s="10">
        <v>6</v>
      </c>
      <c r="G11" s="10">
        <v>38.756950378417969</v>
      </c>
      <c r="H11" s="10">
        <v>6</v>
      </c>
      <c r="I11" s="10">
        <v>30.787473678588867</v>
      </c>
    </row>
    <row r="12">
      <c r="A12" t="s">
        <v>85</v>
      </c>
      <c r="B12" t="s">
        <v>73</v>
      </c>
      <c r="C12" s="10">
        <v>76.742408752441406</v>
      </c>
      <c r="D12" s="10">
        <v>10.189733505249023</v>
      </c>
      <c r="E12" s="10">
        <v>58.422836303710938</v>
      </c>
      <c r="F12" s="10">
        <v>32.476364135742188</v>
      </c>
      <c r="G12" s="10">
        <v>114.24369049072266</v>
      </c>
      <c r="H12" s="10">
        <v>667.2808837890625</v>
      </c>
      <c r="I12" s="10">
        <v>1806.92333984375</v>
      </c>
    </row>
    <row r="13">
      <c r="A13" t="s">
        <v>85</v>
      </c>
      <c r="B13" t="s">
        <v>74</v>
      </c>
      <c r="C13" s="10">
        <v>54.607715606689453</v>
      </c>
      <c r="D13" s="10"/>
      <c r="E13" s="10">
        <v>18.993322372436523</v>
      </c>
      <c r="F13" s="10">
        <v>20</v>
      </c>
      <c r="G13" s="10">
        <v>65.585830688476563</v>
      </c>
      <c r="H13" s="10">
        <v>202.25166320800781</v>
      </c>
      <c r="I13" s="10">
        <v>825.71099853515625</v>
      </c>
    </row>
    <row r="14">
      <c r="A14" t="s">
        <v>85</v>
      </c>
      <c r="B14" t="s">
        <v>75</v>
      </c>
      <c r="C14" s="10">
        <v>7.6452522277832031</v>
      </c>
      <c r="D14" s="10"/>
      <c r="E14" s="10">
        <v>3</v>
      </c>
      <c r="F14" s="10">
        <v>2</v>
      </c>
      <c r="G14" s="10">
        <v>16</v>
      </c>
      <c r="H14" s="10">
        <v>15.144455909729004</v>
      </c>
      <c r="I14" s="10">
        <v>70.083465576171875</v>
      </c>
    </row>
    <row r="15">
      <c r="A15" t="s">
        <v>85</v>
      </c>
      <c r="B15" t="s">
        <v>90</v>
      </c>
      <c r="C15" s="10"/>
      <c r="D15" s="10">
        <v>4.7756013870239258</v>
      </c>
      <c r="E15" s="10"/>
      <c r="F15" s="10"/>
      <c r="G15" s="10"/>
      <c r="H15" s="10"/>
      <c r="I15" s="10"/>
    </row>
    <row r="16">
      <c r="A16" t="s">
        <v>86</v>
      </c>
      <c r="B16" t="s">
        <v>73</v>
      </c>
      <c r="C16" s="10">
        <v>87.049171447753906</v>
      </c>
      <c r="D16" s="10">
        <v>2.1790704727172852</v>
      </c>
      <c r="E16" s="10">
        <v>22.708915710449219</v>
      </c>
      <c r="F16" s="10">
        <v>12</v>
      </c>
      <c r="G16" s="10">
        <v>47.253005981445313</v>
      </c>
      <c r="H16" s="10">
        <v>209.21774291992188</v>
      </c>
      <c r="I16" s="10">
        <v>510.31097412109375</v>
      </c>
    </row>
    <row r="17">
      <c r="A17" t="s">
        <v>86</v>
      </c>
      <c r="B17" t="s">
        <v>74</v>
      </c>
      <c r="C17" s="10">
        <v>54.042312622070313</v>
      </c>
      <c r="D17" s="10">
        <v>1.132504940032959</v>
      </c>
      <c r="E17" s="10"/>
      <c r="F17" s="10">
        <v>3.9025578498840332</v>
      </c>
      <c r="G17" s="10">
        <v>35.900485992431641</v>
      </c>
      <c r="H17" s="10"/>
      <c r="I17" s="10">
        <v>186.615478515625</v>
      </c>
    </row>
    <row r="18">
      <c r="A18" t="s">
        <v>86</v>
      </c>
      <c r="B18" t="s">
        <v>75</v>
      </c>
      <c r="C18" s="10">
        <v>4.5579981803894043</v>
      </c>
      <c r="D18" s="10"/>
      <c r="E18" s="10"/>
      <c r="F18" s="10"/>
      <c r="G18" s="10">
        <v>9</v>
      </c>
      <c r="H18" s="10"/>
      <c r="I18" s="10">
        <v>8</v>
      </c>
    </row>
    <row r="19">
      <c r="A19" t="s">
        <v>86</v>
      </c>
      <c r="B19" t="s">
        <v>90</v>
      </c>
      <c r="C19" s="10"/>
      <c r="D19" s="10"/>
      <c r="E19" s="10">
        <v>9.6839065551757813</v>
      </c>
      <c r="F19" s="10"/>
      <c r="G19" s="10"/>
      <c r="H19" s="10">
        <v>65.590744018554688</v>
      </c>
      <c r="I19" s="10"/>
    </row>
    <row r="20">
      <c r="A20" t="s">
        <v>87</v>
      </c>
      <c r="B20" t="s">
        <v>73</v>
      </c>
      <c r="C20" s="10">
        <v>14.720954895019531</v>
      </c>
      <c r="D20" s="10"/>
      <c r="E20" s="10">
        <v>11</v>
      </c>
      <c r="F20" s="10">
        <v>1</v>
      </c>
      <c r="G20" s="10">
        <v>13.504388809204102</v>
      </c>
      <c r="H20" s="10">
        <v>53.280311584472656</v>
      </c>
      <c r="I20" s="10">
        <v>155.48594665527344</v>
      </c>
    </row>
    <row r="21">
      <c r="A21" t="s">
        <v>87</v>
      </c>
      <c r="B21" t="s">
        <v>74</v>
      </c>
      <c r="C21" s="10">
        <v>11</v>
      </c>
      <c r="D21" s="10"/>
      <c r="E21" s="10">
        <v>1.7866096496582031</v>
      </c>
      <c r="F21" s="10"/>
      <c r="G21" s="10">
        <v>5</v>
      </c>
      <c r="H21" s="10">
        <v>9.0287342071533203</v>
      </c>
      <c r="I21" s="10">
        <v>59.577968597412109</v>
      </c>
    </row>
    <row r="22">
      <c r="A22" t="s">
        <v>87</v>
      </c>
      <c r="B22" t="s">
        <v>75</v>
      </c>
      <c r="C22" s="10">
        <v>3</v>
      </c>
      <c r="D22" s="10"/>
      <c r="E22" s="10">
        <v>1</v>
      </c>
      <c r="F22" s="10"/>
      <c r="G22" s="10">
        <v>1</v>
      </c>
      <c r="H22" s="10">
        <v>1.5297892093658447</v>
      </c>
      <c r="I22" s="10">
        <v>5.3246397972106934</v>
      </c>
    </row>
    <row r="23">
      <c r="A23" t="s">
        <v>88</v>
      </c>
      <c r="B23" t="s">
        <v>73</v>
      </c>
      <c r="C23" s="10">
        <v>35.790924072265625</v>
      </c>
      <c r="D23" s="10">
        <v>1.0204501152038574</v>
      </c>
      <c r="E23" s="10">
        <v>14.888293266296387</v>
      </c>
      <c r="F23" s="10">
        <v>4.0758528709411621</v>
      </c>
      <c r="G23" s="10">
        <v>25.42765998840332</v>
      </c>
      <c r="H23" s="10">
        <v>150.83938598632813</v>
      </c>
      <c r="I23" s="10">
        <v>345.81463623046875</v>
      </c>
    </row>
    <row r="24">
      <c r="A24" t="s">
        <v>88</v>
      </c>
      <c r="B24" t="s">
        <v>74</v>
      </c>
      <c r="C24" s="10">
        <v>18.305976867675781</v>
      </c>
      <c r="D24" s="10"/>
      <c r="E24" s="10"/>
      <c r="F24" s="10">
        <v>1</v>
      </c>
      <c r="G24" s="10"/>
      <c r="H24" s="10">
        <v>62.289192199707031</v>
      </c>
      <c r="I24" s="10">
        <v>187.79678344726563</v>
      </c>
    </row>
    <row r="25">
      <c r="A25" t="s">
        <v>88</v>
      </c>
      <c r="B25" t="s">
        <v>75</v>
      </c>
      <c r="C25" s="10">
        <v>4</v>
      </c>
      <c r="D25" s="10"/>
      <c r="E25" s="10"/>
      <c r="F25" s="10"/>
      <c r="G25" s="10"/>
      <c r="H25" s="10">
        <v>3</v>
      </c>
      <c r="I25" s="10">
        <v>11.267597198486328</v>
      </c>
    </row>
    <row r="26">
      <c r="A26" t="s">
        <v>88</v>
      </c>
      <c r="B26" t="s">
        <v>90</v>
      </c>
      <c r="C26" s="10"/>
      <c r="D26" s="10"/>
      <c r="E26" s="10">
        <v>6.1725502014160156</v>
      </c>
      <c r="F26" s="10"/>
      <c r="G26" s="10">
        <v>9</v>
      </c>
      <c r="H26" s="10"/>
      <c r="I26" s="10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J26"/>
  <sheetViews>
    <sheetView topLeftCell="A13" workbookViewId="0">
      <selection activeCell="E1" sqref="E1:F1048576"/>
    </sheetView>
  </sheetViews>
  <sheetFormatPr defaultRowHeight="15"/>
  <sheetData>
    <row r="1">
      <c r="A1" t="s">
        <v>71</v>
      </c>
      <c r="B1" t="s">
        <v>72</v>
      </c>
      <c r="C1" t="s">
        <v>76</v>
      </c>
      <c r="D1" t="s">
        <v>81</v>
      </c>
      <c r="E1" t="s">
        <v>91</v>
      </c>
      <c r="F1" t="s">
        <v>92</v>
      </c>
      <c r="G1" t="s">
        <v>77</v>
      </c>
      <c r="H1" t="s">
        <v>78</v>
      </c>
      <c r="I1" t="s">
        <v>79</v>
      </c>
      <c r="J1" s="81" t="s">
        <v>1</v>
      </c>
    </row>
    <row r="2">
      <c r="A2" t="s">
        <v>82</v>
      </c>
      <c r="B2" t="s">
        <v>73</v>
      </c>
      <c r="C2" s="10">
        <v>618.434814453125</v>
      </c>
      <c r="D2" s="10">
        <v>746.01385498046875</v>
      </c>
      <c r="E2" s="10">
        <v>574.56097412109375</v>
      </c>
      <c r="F2" s="10">
        <v>142.49957275390625</v>
      </c>
      <c r="G2" s="10">
        <v>1519.232421875</v>
      </c>
      <c r="H2" s="10">
        <v>2252.81201171875</v>
      </c>
      <c r="I2" s="10">
        <v>6735.65234375</v>
      </c>
    </row>
    <row r="3">
      <c r="A3" t="s">
        <v>82</v>
      </c>
      <c r="B3" t="s">
        <v>74</v>
      </c>
      <c r="C3" s="10">
        <v>194.68325805664063</v>
      </c>
      <c r="D3" s="10">
        <v>437.65548706054688</v>
      </c>
      <c r="E3" s="10">
        <v>186.82124328613281</v>
      </c>
      <c r="F3" s="10">
        <v>72.723121643066406</v>
      </c>
      <c r="G3" s="10">
        <v>692.6807861328125</v>
      </c>
      <c r="H3" s="10">
        <v>477.8798828125</v>
      </c>
      <c r="I3" s="10">
        <v>1842.5914306640625</v>
      </c>
    </row>
    <row r="4">
      <c r="A4" t="s">
        <v>82</v>
      </c>
      <c r="B4" t="s">
        <v>75</v>
      </c>
      <c r="C4" s="10">
        <v>23.181053161621094</v>
      </c>
      <c r="D4" s="10">
        <v>49.145771026611328</v>
      </c>
      <c r="E4" s="10">
        <v>24.936695098876953</v>
      </c>
      <c r="F4" s="10">
        <v>11.72633171081543</v>
      </c>
      <c r="G4" s="10">
        <v>130.386962890625</v>
      </c>
      <c r="H4" s="10">
        <v>20.879241943359375</v>
      </c>
      <c r="I4" s="10">
        <v>130.20745849609375</v>
      </c>
    </row>
    <row r="5">
      <c r="A5" t="s">
        <v>83</v>
      </c>
      <c r="B5" t="s">
        <v>73</v>
      </c>
      <c r="C5" s="10">
        <v>51.110919952392578</v>
      </c>
      <c r="D5" s="10">
        <v>2.2124919891357422</v>
      </c>
      <c r="E5" s="10">
        <v>18.640785217285156</v>
      </c>
      <c r="F5" s="10"/>
      <c r="G5" s="10">
        <v>43.611083984375</v>
      </c>
      <c r="H5" s="10">
        <v>318.33380126953125</v>
      </c>
      <c r="I5" s="10">
        <v>874.20831298828125</v>
      </c>
    </row>
    <row r="6">
      <c r="A6" t="s">
        <v>83</v>
      </c>
      <c r="B6" t="s">
        <v>74</v>
      </c>
      <c r="C6" s="10">
        <v>13.253092765808105</v>
      </c>
      <c r="D6" s="10"/>
      <c r="E6" s="10">
        <v>2.5318684577941895</v>
      </c>
      <c r="F6" s="10"/>
      <c r="G6" s="10">
        <v>8.0819778442382813</v>
      </c>
      <c r="H6" s="10">
        <v>73.878097534179688</v>
      </c>
      <c r="I6" s="10">
        <v>264.02651977539063</v>
      </c>
    </row>
    <row r="7">
      <c r="A7" t="s">
        <v>83</v>
      </c>
      <c r="B7" t="s">
        <v>75</v>
      </c>
      <c r="C7" s="10"/>
      <c r="D7" s="10"/>
      <c r="E7" s="10"/>
      <c r="F7" s="10"/>
      <c r="G7" s="10"/>
      <c r="H7" s="10">
        <v>2</v>
      </c>
      <c r="I7" s="10">
        <v>16.572605133056641</v>
      </c>
    </row>
    <row r="8">
      <c r="A8" t="s">
        <v>83</v>
      </c>
      <c r="B8" t="s">
        <v>89</v>
      </c>
      <c r="C8" s="10"/>
      <c r="D8" s="10"/>
      <c r="E8" s="10"/>
      <c r="F8" s="10">
        <v>5.4578285217285156</v>
      </c>
      <c r="G8" s="10"/>
      <c r="H8" s="10"/>
      <c r="I8" s="10"/>
    </row>
    <row r="9">
      <c r="A9" t="s">
        <v>84</v>
      </c>
      <c r="B9" t="s">
        <v>73</v>
      </c>
      <c r="C9" s="10">
        <v>485.31967163085938</v>
      </c>
      <c r="D9" s="10">
        <v>36.802040100097656</v>
      </c>
      <c r="E9" s="10">
        <v>404.59854125976563</v>
      </c>
      <c r="F9" s="10">
        <v>109.22806549072266</v>
      </c>
      <c r="G9" s="10">
        <v>598.2657470703125</v>
      </c>
      <c r="H9" s="10">
        <v>1400.675537109375</v>
      </c>
      <c r="I9" s="10">
        <v>3864.58837890625</v>
      </c>
    </row>
    <row r="10">
      <c r="A10" t="s">
        <v>84</v>
      </c>
      <c r="B10" t="s">
        <v>74</v>
      </c>
      <c r="C10" s="10">
        <v>156.41590881347656</v>
      </c>
      <c r="D10" s="10">
        <v>26.456031799316406</v>
      </c>
      <c r="E10" s="10">
        <v>167.94430541992188</v>
      </c>
      <c r="F10" s="10">
        <v>54.954303741455078</v>
      </c>
      <c r="G10" s="10">
        <v>307.92852783203125</v>
      </c>
      <c r="H10" s="10">
        <v>281.71673583984375</v>
      </c>
      <c r="I10" s="10">
        <v>1028.5545654296875</v>
      </c>
    </row>
    <row r="11">
      <c r="A11" t="s">
        <v>84</v>
      </c>
      <c r="B11" t="s">
        <v>75</v>
      </c>
      <c r="C11" s="10">
        <v>25.891427993774414</v>
      </c>
      <c r="D11" s="10">
        <v>11.301292419433594</v>
      </c>
      <c r="E11" s="10">
        <v>15.617462158203125</v>
      </c>
      <c r="F11" s="10">
        <v>7.6401486396789551</v>
      </c>
      <c r="G11" s="10">
        <v>64.605491638183594</v>
      </c>
      <c r="H11" s="10">
        <v>6.7573513984680176</v>
      </c>
      <c r="I11" s="10">
        <v>53.7882080078125</v>
      </c>
    </row>
    <row r="12">
      <c r="A12" t="s">
        <v>85</v>
      </c>
      <c r="B12" t="s">
        <v>73</v>
      </c>
      <c r="C12" s="10">
        <v>197.96943664550781</v>
      </c>
      <c r="D12" s="10">
        <v>21.900369644165039</v>
      </c>
      <c r="E12" s="10">
        <v>134.66229248046875</v>
      </c>
      <c r="F12" s="10">
        <v>75.315292358398438</v>
      </c>
      <c r="G12" s="10">
        <v>269.126953125</v>
      </c>
      <c r="H12" s="10">
        <v>1718.8538818359375</v>
      </c>
      <c r="I12" s="10">
        <v>4461.2626953125</v>
      </c>
    </row>
    <row r="13">
      <c r="A13" t="s">
        <v>85</v>
      </c>
      <c r="B13" t="s">
        <v>74</v>
      </c>
      <c r="C13" s="10">
        <v>110.44501495361328</v>
      </c>
      <c r="D13" s="10"/>
      <c r="E13" s="10">
        <v>34.323665618896484</v>
      </c>
      <c r="F13" s="10">
        <v>30.295455932617188</v>
      </c>
      <c r="G13" s="10">
        <v>121.13351440429688</v>
      </c>
      <c r="H13" s="10">
        <v>408.4620361328125</v>
      </c>
      <c r="I13" s="10">
        <v>1598.363525390625</v>
      </c>
    </row>
    <row r="14">
      <c r="A14" t="s">
        <v>85</v>
      </c>
      <c r="B14" t="s">
        <v>75</v>
      </c>
      <c r="C14" s="10">
        <v>16.784629821777344</v>
      </c>
      <c r="D14" s="10"/>
      <c r="E14" s="10">
        <v>4.8097987174987793</v>
      </c>
      <c r="F14" s="10">
        <v>2.7015693187713623</v>
      </c>
      <c r="G14" s="10">
        <v>30.261693954467773</v>
      </c>
      <c r="H14" s="10">
        <v>33.200233459472656</v>
      </c>
      <c r="I14" s="10">
        <v>147.26205444335938</v>
      </c>
    </row>
    <row r="15">
      <c r="A15" t="s">
        <v>85</v>
      </c>
      <c r="B15" t="s">
        <v>90</v>
      </c>
      <c r="C15" s="10"/>
      <c r="D15" s="10">
        <v>8.1301841735839844</v>
      </c>
      <c r="E15" s="10"/>
      <c r="F15" s="10"/>
      <c r="G15" s="10"/>
      <c r="H15" s="10"/>
      <c r="I15" s="10"/>
    </row>
    <row r="16">
      <c r="A16" t="s">
        <v>86</v>
      </c>
      <c r="B16" t="s">
        <v>73</v>
      </c>
      <c r="C16" s="10">
        <v>185.373291015625</v>
      </c>
      <c r="D16" s="10">
        <v>3.8661587238311768</v>
      </c>
      <c r="E16" s="10">
        <v>43.209526062011719</v>
      </c>
      <c r="F16" s="10">
        <v>20.722793579101563</v>
      </c>
      <c r="G16" s="10">
        <v>91.891250610351563</v>
      </c>
      <c r="H16" s="10">
        <v>444.88580322265625</v>
      </c>
      <c r="I16" s="10">
        <v>1040.094482421875</v>
      </c>
    </row>
    <row r="17">
      <c r="A17" t="s">
        <v>86</v>
      </c>
      <c r="B17" t="s">
        <v>74</v>
      </c>
      <c r="C17" s="10">
        <v>90.228919982910156</v>
      </c>
      <c r="D17" s="10">
        <v>1.5753529071807861</v>
      </c>
      <c r="E17" s="10"/>
      <c r="F17" s="10">
        <v>5.8575267791748047</v>
      </c>
      <c r="G17" s="10">
        <v>54.736167907714844</v>
      </c>
      <c r="H17" s="10"/>
      <c r="I17" s="10">
        <v>298.20498657226563</v>
      </c>
    </row>
    <row r="18">
      <c r="A18" t="s">
        <v>86</v>
      </c>
      <c r="B18" t="s">
        <v>75</v>
      </c>
      <c r="C18" s="10">
        <v>8.2606430053710938</v>
      </c>
      <c r="D18" s="10"/>
      <c r="E18" s="10"/>
      <c r="F18" s="10"/>
      <c r="G18" s="10">
        <v>13.939144134521484</v>
      </c>
      <c r="H18" s="10"/>
      <c r="I18" s="10">
        <v>13.627926826477051</v>
      </c>
    </row>
    <row r="19">
      <c r="A19" t="s">
        <v>86</v>
      </c>
      <c r="B19" t="s">
        <v>90</v>
      </c>
      <c r="C19" s="10"/>
      <c r="D19" s="10"/>
      <c r="E19" s="10">
        <v>14.59544563293457</v>
      </c>
      <c r="F19" s="10"/>
      <c r="G19" s="10"/>
      <c r="H19" s="10">
        <v>110.47812652587891</v>
      </c>
      <c r="I19" s="10"/>
    </row>
    <row r="20">
      <c r="A20" t="s">
        <v>87</v>
      </c>
      <c r="B20" t="s">
        <v>73</v>
      </c>
      <c r="C20" s="10">
        <v>28.222406387329102</v>
      </c>
      <c r="D20" s="10"/>
      <c r="E20" s="10">
        <v>13.249576568603516</v>
      </c>
      <c r="F20" s="10">
        <v>1</v>
      </c>
      <c r="G20" s="10">
        <v>23.642599105834961</v>
      </c>
      <c r="H20" s="10">
        <v>101.99815368652344</v>
      </c>
      <c r="I20" s="10">
        <v>285.30184936523438</v>
      </c>
    </row>
    <row r="21">
      <c r="A21" t="s">
        <v>87</v>
      </c>
      <c r="B21" t="s">
        <v>74</v>
      </c>
      <c r="C21" s="10">
        <v>14.272866249084473</v>
      </c>
      <c r="D21" s="10"/>
      <c r="E21" s="10">
        <v>2.3994832038879395</v>
      </c>
      <c r="F21" s="10"/>
      <c r="G21" s="10">
        <v>5</v>
      </c>
      <c r="H21" s="10">
        <v>13.551326751708984</v>
      </c>
      <c r="I21" s="10">
        <v>85.709403991699219</v>
      </c>
    </row>
    <row r="22">
      <c r="A22" t="s">
        <v>87</v>
      </c>
      <c r="B22" t="s">
        <v>75</v>
      </c>
      <c r="C22" s="10">
        <v>4.4801487922668457</v>
      </c>
      <c r="D22" s="10"/>
      <c r="E22" s="10">
        <v>1</v>
      </c>
      <c r="F22" s="10"/>
      <c r="G22" s="10">
        <v>1</v>
      </c>
      <c r="H22" s="10">
        <v>2.4923806190490723</v>
      </c>
      <c r="I22" s="10">
        <v>8.3149738311767578</v>
      </c>
    </row>
    <row r="23">
      <c r="A23" t="s">
        <v>88</v>
      </c>
      <c r="B23" t="s">
        <v>73</v>
      </c>
      <c r="C23" s="10">
        <v>92.044387817382813</v>
      </c>
      <c r="D23" s="10">
        <v>2.1864626407623291</v>
      </c>
      <c r="E23" s="10">
        <v>34.211326599121094</v>
      </c>
      <c r="F23" s="10">
        <v>9.4231472015380859</v>
      </c>
      <c r="G23" s="10">
        <v>59.716312408447266</v>
      </c>
      <c r="H23" s="10">
        <v>387.352783203125</v>
      </c>
      <c r="I23" s="10">
        <v>851.183349609375</v>
      </c>
    </row>
    <row r="24">
      <c r="A24" t="s">
        <v>88</v>
      </c>
      <c r="B24" t="s">
        <v>74</v>
      </c>
      <c r="C24" s="10">
        <v>36.91021728515625</v>
      </c>
      <c r="D24" s="10"/>
      <c r="E24" s="10"/>
      <c r="F24" s="10">
        <v>1.5810415744781494</v>
      </c>
      <c r="G24" s="10"/>
      <c r="H24" s="10">
        <v>125.4105224609375</v>
      </c>
      <c r="I24" s="10">
        <v>362.40756225585938</v>
      </c>
    </row>
    <row r="25">
      <c r="A25" t="s">
        <v>88</v>
      </c>
      <c r="B25" t="s">
        <v>75</v>
      </c>
      <c r="C25" s="10">
        <v>5.2556781768798828</v>
      </c>
      <c r="D25" s="10"/>
      <c r="E25" s="10"/>
      <c r="F25" s="10"/>
      <c r="G25" s="10"/>
      <c r="H25" s="10">
        <v>4.3315858840942383</v>
      </c>
      <c r="I25" s="10">
        <v>23.603059768676758</v>
      </c>
    </row>
    <row r="26">
      <c r="A26" t="s">
        <v>88</v>
      </c>
      <c r="B26" t="s">
        <v>90</v>
      </c>
      <c r="C26" s="10"/>
      <c r="D26" s="10"/>
      <c r="E26" s="10">
        <v>11.235006332397461</v>
      </c>
      <c r="F26" s="10"/>
      <c r="G26" s="10">
        <v>16.038232803344727</v>
      </c>
      <c r="H26" s="10"/>
      <c r="I26" s="10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J26"/>
  <sheetViews>
    <sheetView topLeftCell="A13" workbookViewId="0">
      <selection activeCell="E1" sqref="E1"/>
    </sheetView>
  </sheetViews>
  <sheetFormatPr defaultRowHeight="15"/>
  <sheetData>
    <row r="1">
      <c r="A1" t="s">
        <v>71</v>
      </c>
      <c r="B1" t="s">
        <v>72</v>
      </c>
      <c r="C1" t="s">
        <v>76</v>
      </c>
      <c r="D1" t="s">
        <v>81</v>
      </c>
      <c r="E1" t="s">
        <v>91</v>
      </c>
      <c r="F1" t="s">
        <v>92</v>
      </c>
      <c r="G1" t="s">
        <v>77</v>
      </c>
      <c r="H1" t="s">
        <v>78</v>
      </c>
      <c r="I1" t="s">
        <v>79</v>
      </c>
      <c r="J1" s="81" t="s">
        <v>1</v>
      </c>
    </row>
    <row r="2">
      <c r="A2" t="s">
        <v>82</v>
      </c>
      <c r="B2" t="s">
        <v>73</v>
      </c>
      <c r="C2" s="10">
        <v>1023.67138671875</v>
      </c>
      <c r="D2" s="10">
        <v>1444.010009765625</v>
      </c>
      <c r="E2" s="10">
        <v>924.51544189453125</v>
      </c>
      <c r="F2" s="10">
        <v>266.62118530273438</v>
      </c>
      <c r="G2" s="10">
        <v>2750.916748046875</v>
      </c>
      <c r="H2" s="10">
        <v>5027.96826171875</v>
      </c>
      <c r="I2" s="10">
        <v>13712.51953125</v>
      </c>
    </row>
    <row r="3">
      <c r="A3" t="s">
        <v>82</v>
      </c>
      <c r="B3" t="s">
        <v>74</v>
      </c>
      <c r="C3" s="10">
        <v>330.21481323242188</v>
      </c>
      <c r="D3" s="10">
        <v>868.07427978515625</v>
      </c>
      <c r="E3" s="10">
        <v>308.03884887695313</v>
      </c>
      <c r="F3" s="10">
        <v>139.42953491210938</v>
      </c>
      <c r="G3" s="10">
        <v>1285.25</v>
      </c>
      <c r="H3" s="10">
        <v>1092.91796875</v>
      </c>
      <c r="I3" s="10">
        <v>3843.8623046875</v>
      </c>
    </row>
    <row r="4">
      <c r="A4" t="s">
        <v>82</v>
      </c>
      <c r="B4" t="s">
        <v>75</v>
      </c>
      <c r="C4" s="10">
        <v>38.296016693115234</v>
      </c>
      <c r="D4" s="10">
        <v>94.94305419921875</v>
      </c>
      <c r="E4" s="10">
        <v>40.047065734863281</v>
      </c>
      <c r="F4" s="10">
        <v>21.897624969482422</v>
      </c>
      <c r="G4" s="10">
        <v>235.63572692871094</v>
      </c>
      <c r="H4" s="10">
        <v>46.508903503417969</v>
      </c>
      <c r="I4" s="10">
        <v>264.56182861328125</v>
      </c>
    </row>
    <row r="5">
      <c r="A5" t="s">
        <v>83</v>
      </c>
      <c r="B5" t="s">
        <v>73</v>
      </c>
      <c r="C5" s="10">
        <v>116.88058471679688</v>
      </c>
      <c r="D5" s="10">
        <v>5.9165287017822266</v>
      </c>
      <c r="E5" s="10">
        <v>41.438518524169922</v>
      </c>
      <c r="F5" s="10"/>
      <c r="G5" s="10">
        <v>109.0968017578125</v>
      </c>
      <c r="H5" s="10">
        <v>981.5496826171875</v>
      </c>
      <c r="I5" s="10">
        <v>2458.750732421875</v>
      </c>
    </row>
    <row r="6">
      <c r="A6" t="s">
        <v>83</v>
      </c>
      <c r="B6" t="s">
        <v>74</v>
      </c>
      <c r="C6" s="10">
        <v>31.056116104125977</v>
      </c>
      <c r="D6" s="10"/>
      <c r="E6" s="10">
        <v>5.7674307823181152</v>
      </c>
      <c r="F6" s="10"/>
      <c r="G6" s="10">
        <v>20.717342376708984</v>
      </c>
      <c r="H6" s="10">
        <v>233.42449951171875</v>
      </c>
      <c r="I6" s="10">
        <v>760.93634033203125</v>
      </c>
    </row>
    <row r="7">
      <c r="A7" t="s">
        <v>83</v>
      </c>
      <c r="B7" t="s">
        <v>75</v>
      </c>
      <c r="C7" s="10"/>
      <c r="D7" s="10"/>
      <c r="E7" s="10"/>
      <c r="F7" s="10"/>
      <c r="G7" s="10"/>
      <c r="H7" s="10">
        <v>5.395477294921875</v>
      </c>
      <c r="I7" s="10">
        <v>46.520465850830078</v>
      </c>
    </row>
    <row r="8">
      <c r="A8" t="s">
        <v>83</v>
      </c>
      <c r="B8" t="s">
        <v>89</v>
      </c>
      <c r="C8" s="10"/>
      <c r="D8" s="10"/>
      <c r="E8" s="10"/>
      <c r="F8" s="10">
        <v>10.695383071899414</v>
      </c>
      <c r="G8" s="10"/>
      <c r="H8" s="10"/>
      <c r="I8" s="10"/>
    </row>
    <row r="9">
      <c r="A9" t="s">
        <v>84</v>
      </c>
      <c r="B9" t="s">
        <v>73</v>
      </c>
      <c r="C9" s="10">
        <v>881.0701904296875</v>
      </c>
      <c r="D9" s="10">
        <v>78.1287841796875</v>
      </c>
      <c r="E9" s="10">
        <v>714.032958984375</v>
      </c>
      <c r="F9" s="10">
        <v>224.14608764648438</v>
      </c>
      <c r="G9" s="10">
        <v>1188.1279296875</v>
      </c>
      <c r="H9" s="10">
        <v>3428.633544921875</v>
      </c>
      <c r="I9" s="10">
        <v>8628.92578125</v>
      </c>
    </row>
    <row r="10">
      <c r="A10" t="s">
        <v>84</v>
      </c>
      <c r="B10" t="s">
        <v>74</v>
      </c>
      <c r="C10" s="10">
        <v>290.98101806640625</v>
      </c>
      <c r="D10" s="10">
        <v>57.552619934082031</v>
      </c>
      <c r="E10" s="10">
        <v>303.71090698242188</v>
      </c>
      <c r="F10" s="10">
        <v>115.55796051025391</v>
      </c>
      <c r="G10" s="10">
        <v>626.64300537109375</v>
      </c>
      <c r="H10" s="10">
        <v>706.6385498046875</v>
      </c>
      <c r="I10" s="10">
        <v>2353.325439453125</v>
      </c>
    </row>
    <row r="11">
      <c r="A11" t="s">
        <v>84</v>
      </c>
      <c r="B11" t="s">
        <v>75</v>
      </c>
      <c r="C11" s="10">
        <v>46.912906646728516</v>
      </c>
      <c r="D11" s="10">
        <v>23.945341110229492</v>
      </c>
      <c r="E11" s="10">
        <v>27.507946014404297</v>
      </c>
      <c r="F11" s="10">
        <v>15.647771835327148</v>
      </c>
      <c r="G11" s="10">
        <v>128.05375671386719</v>
      </c>
      <c r="H11" s="10">
        <v>16.508733749389648</v>
      </c>
      <c r="I11" s="10">
        <v>119.86553192138672</v>
      </c>
    </row>
    <row r="12">
      <c r="A12" t="s">
        <v>85</v>
      </c>
      <c r="B12" t="s">
        <v>73</v>
      </c>
      <c r="C12" s="10">
        <v>353.5916748046875</v>
      </c>
      <c r="D12" s="10">
        <v>45.741668701171875</v>
      </c>
      <c r="E12" s="10">
        <v>233.80902099609375</v>
      </c>
      <c r="F12" s="10">
        <v>152.05525207519531</v>
      </c>
      <c r="G12" s="10">
        <v>525.8326416015625</v>
      </c>
      <c r="H12" s="10">
        <v>4139.46044921875</v>
      </c>
      <c r="I12" s="10">
        <v>9800.1474609375</v>
      </c>
    </row>
    <row r="13">
      <c r="A13" t="s">
        <v>85</v>
      </c>
      <c r="B13" t="s">
        <v>74</v>
      </c>
      <c r="C13" s="10">
        <v>202.13951110839844</v>
      </c>
      <c r="D13" s="10"/>
      <c r="E13" s="10">
        <v>61.067493438720703</v>
      </c>
      <c r="F13" s="10">
        <v>62.675380706787109</v>
      </c>
      <c r="G13" s="10">
        <v>242.524658203125</v>
      </c>
      <c r="H13" s="10">
        <v>1007.9934692382813</v>
      </c>
      <c r="I13" s="10">
        <v>3597.92041015625</v>
      </c>
    </row>
    <row r="14">
      <c r="A14" t="s">
        <v>85</v>
      </c>
      <c r="B14" t="s">
        <v>75</v>
      </c>
      <c r="C14" s="10">
        <v>29.920537948608398</v>
      </c>
      <c r="D14" s="10"/>
      <c r="E14" s="10">
        <v>8.3348140716552734</v>
      </c>
      <c r="F14" s="10">
        <v>5.4436244964599609</v>
      </c>
      <c r="G14" s="10">
        <v>59.011600494384766</v>
      </c>
      <c r="H14" s="10">
        <v>79.799415588378906</v>
      </c>
      <c r="I14" s="10">
        <v>322.86386108398438</v>
      </c>
    </row>
    <row r="15">
      <c r="A15" t="s">
        <v>85</v>
      </c>
      <c r="B15" t="s">
        <v>90</v>
      </c>
      <c r="C15" s="10"/>
      <c r="D15" s="10">
        <v>12.337039947509766</v>
      </c>
      <c r="E15" s="10"/>
      <c r="F15" s="10"/>
      <c r="G15" s="10"/>
      <c r="H15" s="10"/>
      <c r="I15" s="10"/>
    </row>
    <row r="16">
      <c r="A16" t="s">
        <v>86</v>
      </c>
      <c r="B16" t="s">
        <v>73</v>
      </c>
      <c r="C16" s="10">
        <v>279.91940307617188</v>
      </c>
      <c r="D16" s="10">
        <v>6.8268775939941406</v>
      </c>
      <c r="E16" s="10">
        <v>63.427364349365234</v>
      </c>
      <c r="F16" s="10">
        <v>35.37109375</v>
      </c>
      <c r="G16" s="10">
        <v>151.79115295410156</v>
      </c>
      <c r="H16" s="10">
        <v>905.80615234375</v>
      </c>
      <c r="I16" s="10">
        <v>1931.65478515625</v>
      </c>
    </row>
    <row r="17">
      <c r="A17" t="s">
        <v>86</v>
      </c>
      <c r="B17" t="s">
        <v>74</v>
      </c>
      <c r="C17" s="10">
        <v>139.615234375</v>
      </c>
      <c r="D17" s="10">
        <v>2.8505032062530518</v>
      </c>
      <c r="E17" s="10"/>
      <c r="F17" s="10">
        <v>10.245086669921875</v>
      </c>
      <c r="G17" s="10">
        <v>92.650527954101563</v>
      </c>
      <c r="H17" s="10"/>
      <c r="I17" s="10">
        <v>567.50909423828125</v>
      </c>
    </row>
    <row r="18">
      <c r="A18" t="s">
        <v>86</v>
      </c>
      <c r="B18" t="s">
        <v>75</v>
      </c>
      <c r="C18" s="10">
        <v>12.449543952941895</v>
      </c>
      <c r="D18" s="10"/>
      <c r="E18" s="10"/>
      <c r="F18" s="10"/>
      <c r="G18" s="10">
        <v>22.980644226074219</v>
      </c>
      <c r="H18" s="10"/>
      <c r="I18" s="10">
        <v>25.260402679443359</v>
      </c>
    </row>
    <row r="19">
      <c r="A19" t="s">
        <v>86</v>
      </c>
      <c r="B19" t="s">
        <v>90</v>
      </c>
      <c r="C19" s="10"/>
      <c r="D19" s="10"/>
      <c r="E19" s="10">
        <v>15.565555572509766</v>
      </c>
      <c r="F19" s="10"/>
      <c r="G19" s="10"/>
      <c r="H19" s="10">
        <v>163.42294311523438</v>
      </c>
      <c r="I19" s="10"/>
    </row>
    <row r="20">
      <c r="A20" t="s">
        <v>87</v>
      </c>
      <c r="B20" t="s">
        <v>73</v>
      </c>
      <c r="C20" s="10">
        <v>46.502174377441406</v>
      </c>
      <c r="D20" s="10"/>
      <c r="E20" s="10">
        <v>21.222309112548828</v>
      </c>
      <c r="F20" s="10">
        <v>1</v>
      </c>
      <c r="G20" s="10">
        <v>42.614845275878906</v>
      </c>
      <c r="H20" s="10">
        <v>226.60653686523438</v>
      </c>
      <c r="I20" s="10">
        <v>578.16888427734375</v>
      </c>
    </row>
    <row r="21">
      <c r="A21" t="s">
        <v>87</v>
      </c>
      <c r="B21" t="s">
        <v>74</v>
      </c>
      <c r="C21" s="10">
        <v>24.098587036132813</v>
      </c>
      <c r="D21" s="10"/>
      <c r="E21" s="10">
        <v>3.9383063316345215</v>
      </c>
      <c r="F21" s="10"/>
      <c r="G21" s="10">
        <v>9.2262372970581055</v>
      </c>
      <c r="H21" s="10">
        <v>30.850566864013672</v>
      </c>
      <c r="I21" s="10">
        <v>177.9835205078125</v>
      </c>
    </row>
    <row r="22">
      <c r="A22" t="s">
        <v>87</v>
      </c>
      <c r="B22" t="s">
        <v>75</v>
      </c>
      <c r="C22" s="10">
        <v>7.3675899505615234</v>
      </c>
      <c r="D22" s="10"/>
      <c r="E22" s="10">
        <v>1</v>
      </c>
      <c r="F22" s="10"/>
      <c r="G22" s="10">
        <v>1</v>
      </c>
      <c r="H22" s="10">
        <v>5.5264759063720703</v>
      </c>
      <c r="I22" s="10">
        <v>16.817628860473633</v>
      </c>
    </row>
    <row r="23">
      <c r="A23" t="s">
        <v>88</v>
      </c>
      <c r="B23" t="s">
        <v>73</v>
      </c>
      <c r="C23" s="10">
        <v>138.76336669921875</v>
      </c>
      <c r="D23" s="10">
        <v>3.8545722961425781</v>
      </c>
      <c r="E23" s="10">
        <v>50.137050628662109</v>
      </c>
      <c r="F23" s="10">
        <v>16.057867050170898</v>
      </c>
      <c r="G23" s="10">
        <v>98.482032775878906</v>
      </c>
      <c r="H23" s="10">
        <v>787.38134765625</v>
      </c>
      <c r="I23" s="10">
        <v>1578.2344970703125</v>
      </c>
    </row>
    <row r="24">
      <c r="A24" t="s">
        <v>88</v>
      </c>
      <c r="B24" t="s">
        <v>74</v>
      </c>
      <c r="C24" s="10">
        <v>57.019760131835938</v>
      </c>
      <c r="D24" s="10"/>
      <c r="E24" s="10"/>
      <c r="F24" s="10">
        <v>2.7608089447021484</v>
      </c>
      <c r="G24" s="10"/>
      <c r="H24" s="10">
        <v>261.22430419921875</v>
      </c>
      <c r="I24" s="10">
        <v>688.56805419921875</v>
      </c>
    </row>
    <row r="25">
      <c r="A25" t="s">
        <v>88</v>
      </c>
      <c r="B25" t="s">
        <v>75</v>
      </c>
      <c r="C25" s="10">
        <v>7.9078788757324219</v>
      </c>
      <c r="D25" s="10"/>
      <c r="E25" s="10"/>
      <c r="F25" s="10"/>
      <c r="G25" s="10"/>
      <c r="H25" s="10">
        <v>8.7877788543701172</v>
      </c>
      <c r="I25" s="10">
        <v>43.678775787353516</v>
      </c>
    </row>
    <row r="26">
      <c r="A26" t="s">
        <v>88</v>
      </c>
      <c r="B26" t="s">
        <v>90</v>
      </c>
      <c r="C26" s="10"/>
      <c r="D26" s="10"/>
      <c r="E26" s="10">
        <v>11.96223258972168</v>
      </c>
      <c r="F26" s="10"/>
      <c r="G26" s="10">
        <v>19.216337203979492</v>
      </c>
      <c r="H26" s="10"/>
      <c r="I26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Graphs</vt:lpstr>
      <vt:lpstr>Overview</vt:lpstr>
      <vt:lpstr>Original Design Fresh Formatted</vt:lpstr>
      <vt:lpstr>Full Frame Fresh and Panel</vt:lpstr>
      <vt:lpstr>Frame Fresh and Panel Formatted</vt:lpstr>
      <vt:lpstr>Achieved Fresh &amp;Panel Formatted</vt:lpstr>
      <vt:lpstr>Universe Strict Formatted</vt:lpstr>
      <vt:lpstr>Universe Median Formatted</vt:lpstr>
      <vt:lpstr>Universe Weak Formatted</vt:lpstr>
      <vt:lpstr>Achieved Fresh and Panel</vt:lpstr>
      <vt:lpstr>Frame Fresh and Panel</vt:lpstr>
      <vt:lpstr>original_design_fresh</vt:lpstr>
      <vt:lpstr>universe_strict</vt:lpstr>
      <vt:lpstr>universe_median</vt:lpstr>
      <vt:lpstr>universe_weak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Suzette Blake-Fough</dc:creator>
  <cp:lastModifiedBy>Silvia Muzi</cp:lastModifiedBy>
  <dcterms:created xsi:type="dcterms:W3CDTF">2017-10-24T16:55:12Z</dcterms:created>
  <dcterms:modified xsi:type="dcterms:W3CDTF">2020-02-21T20:05:56Z</dcterms:modified>
</cp:coreProperties>
</file>