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FPDEA\Surveys\West Africa 2017\Sierra Leone 2017\_Implementation Report\"/>
    </mc:Choice>
  </mc:AlternateContent>
  <bookViews>
    <workbookView xWindow="0" yWindow="0" windowWidth="21570" windowHeight="7365" firstSheet="11" activeTab="16"/>
  </bookViews>
  <sheets>
    <sheet name="Graphs" sheetId="9" r:id="rId1"/>
    <sheet name="Overview" sheetId="8" r:id="rId2"/>
    <sheet name="Original Design Fresh Formatted" sheetId="12" r:id="rId3"/>
    <sheet name="Original Design Panel Formatted" sheetId="13" r:id="rId4"/>
    <sheet name="Frame Fresh and Panel Formatted" sheetId="14" r:id="rId5"/>
    <sheet name="Frame Panel Formatted" sheetId="15" r:id="rId6"/>
    <sheet name="Achieved Panel Formatted" sheetId="16" r:id="rId7"/>
    <sheet name="Achieved Fresh &amp;Panel Formatted" sheetId="17" r:id="rId8"/>
    <sheet name="Universe Strict Formatted" sheetId="18" r:id="rId9"/>
    <sheet name="Universe Median Formatted" sheetId="19" r:id="rId10"/>
    <sheet name="Universe Weak Formatted" sheetId="20" r:id="rId11"/>
    <sheet name="Achieved Fresh and Panel" sheetId="1" r:id="rId12"/>
    <sheet name="Achieved Panel" sheetId="2" r:id="rId13"/>
    <sheet name="Frame Fresh and Panel" sheetId="3" r:id="rId14"/>
    <sheet name="Frame Panel" sheetId="4" r:id="rId15"/>
    <sheet name="original_design_fresh" sheetId="10" r:id="rId16"/>
    <sheet name="original_design_panel" sheetId="11" r:id="rId17"/>
    <sheet name="universe_strict" sheetId="21" r:id="rId18"/>
    <sheet name="universe_median" sheetId="22" r:id="rId19"/>
    <sheet name="universe_weak" sheetId="23" r:id="rId20"/>
  </sheets>
  <definedNames>
    <definedName name="solver_typ" localSheetId="4" hidden="1">2</definedName>
    <definedName name="solver_ver" localSheetId="4" hidden="1">17</definedName>
  </definedNames>
  <calcPr calcId="171027"/>
</workbook>
</file>

<file path=xl/calcChain.xml><?xml version="1.0" encoding="utf-8"?>
<calcChain xmlns="http://schemas.openxmlformats.org/spreadsheetml/2006/main">
  <c r="C6" i="20" l="1"/>
  <c r="C14" i="20" s="1"/>
  <c r="D6" i="20"/>
  <c r="E5" i="20" s="1"/>
  <c r="C7" i="20"/>
  <c r="D7" i="20"/>
  <c r="C8" i="20"/>
  <c r="D8" i="20"/>
  <c r="C9" i="20"/>
  <c r="D9" i="20"/>
  <c r="C10" i="20"/>
  <c r="D10" i="20"/>
  <c r="C11" i="20"/>
  <c r="D11" i="20"/>
  <c r="C12" i="20"/>
  <c r="D12" i="20"/>
  <c r="E11" i="20" s="1"/>
  <c r="D5" i="20"/>
  <c r="C5" i="20"/>
  <c r="C6" i="19"/>
  <c r="D6" i="19"/>
  <c r="D14" i="19" s="1"/>
  <c r="C7" i="19"/>
  <c r="D7" i="19"/>
  <c r="C8" i="19"/>
  <c r="D8" i="19"/>
  <c r="C9" i="19"/>
  <c r="D9" i="19"/>
  <c r="C10" i="19"/>
  <c r="D10" i="19"/>
  <c r="C11" i="19"/>
  <c r="D11" i="19"/>
  <c r="C12" i="19"/>
  <c r="D12" i="19"/>
  <c r="E11" i="19" s="1"/>
  <c r="D5" i="19"/>
  <c r="C5" i="19"/>
  <c r="C6" i="18"/>
  <c r="D6" i="18"/>
  <c r="C7" i="18"/>
  <c r="D7" i="18"/>
  <c r="C8" i="18"/>
  <c r="D8" i="18"/>
  <c r="C9" i="18"/>
  <c r="D9" i="18"/>
  <c r="E8" i="18" s="1"/>
  <c r="C10" i="18"/>
  <c r="D10" i="18"/>
  <c r="C11" i="18"/>
  <c r="D11" i="18"/>
  <c r="E11" i="18" s="1"/>
  <c r="C12" i="18"/>
  <c r="D12" i="18"/>
  <c r="D5" i="18"/>
  <c r="C5" i="18"/>
  <c r="C6" i="17"/>
  <c r="D6" i="17"/>
  <c r="C7" i="17"/>
  <c r="D7" i="17"/>
  <c r="D14" i="17" s="1"/>
  <c r="C8" i="17"/>
  <c r="D8" i="17"/>
  <c r="C9" i="17"/>
  <c r="D9" i="17"/>
  <c r="E8" i="17" s="1"/>
  <c r="C10" i="17"/>
  <c r="D10" i="17"/>
  <c r="C11" i="17"/>
  <c r="D11" i="17"/>
  <c r="E11" i="17" s="1"/>
  <c r="C12" i="17"/>
  <c r="D12" i="17"/>
  <c r="D5" i="17"/>
  <c r="C5" i="17"/>
  <c r="C6" i="16"/>
  <c r="C14" i="16" s="1"/>
  <c r="D6" i="16"/>
  <c r="C7" i="16"/>
  <c r="D7" i="16"/>
  <c r="C8" i="16"/>
  <c r="D8" i="16"/>
  <c r="C9" i="16"/>
  <c r="D9" i="16"/>
  <c r="C10" i="16"/>
  <c r="D10" i="16"/>
  <c r="D5" i="16"/>
  <c r="C5" i="16"/>
  <c r="C8" i="15"/>
  <c r="D8" i="15"/>
  <c r="C9" i="15"/>
  <c r="C14" i="15" s="1"/>
  <c r="D9" i="15"/>
  <c r="D14" i="15" s="1"/>
  <c r="C6" i="15"/>
  <c r="D6" i="15"/>
  <c r="C7" i="15"/>
  <c r="D7" i="15"/>
  <c r="D5" i="15"/>
  <c r="C5" i="15"/>
  <c r="D12" i="14"/>
  <c r="C12" i="14"/>
  <c r="D11" i="14"/>
  <c r="C11" i="14"/>
  <c r="C9" i="14"/>
  <c r="D9" i="14"/>
  <c r="D8" i="14"/>
  <c r="C8" i="14"/>
  <c r="B12" i="14"/>
  <c r="A11" i="14"/>
  <c r="A8" i="14"/>
  <c r="B11" i="14"/>
  <c r="B9" i="14"/>
  <c r="B8" i="14"/>
  <c r="D7" i="14"/>
  <c r="C7" i="14"/>
  <c r="D6" i="14"/>
  <c r="C6" i="14"/>
  <c r="B7" i="14"/>
  <c r="B6" i="14"/>
  <c r="B5" i="14"/>
  <c r="E2" i="14"/>
  <c r="D5" i="14"/>
  <c r="C5" i="14"/>
  <c r="D13" i="20"/>
  <c r="C13" i="20"/>
  <c r="E8" i="20"/>
  <c r="D3" i="20"/>
  <c r="C3" i="20"/>
  <c r="D2" i="20"/>
  <c r="C2" i="20"/>
  <c r="E1" i="20"/>
  <c r="D1" i="20"/>
  <c r="C1" i="20"/>
  <c r="D13" i="19"/>
  <c r="C13" i="19"/>
  <c r="E8" i="19"/>
  <c r="D3" i="19"/>
  <c r="C3" i="19"/>
  <c r="D2" i="19"/>
  <c r="C2" i="19"/>
  <c r="C14" i="19" s="1"/>
  <c r="E1" i="19"/>
  <c r="D1" i="19"/>
  <c r="C1" i="19"/>
  <c r="D13" i="18"/>
  <c r="C13" i="18"/>
  <c r="C14" i="18"/>
  <c r="E5" i="18"/>
  <c r="D3" i="18"/>
  <c r="C3" i="18"/>
  <c r="D2" i="18"/>
  <c r="E2" i="18" s="1"/>
  <c r="C2" i="18"/>
  <c r="E1" i="18"/>
  <c r="D1" i="18"/>
  <c r="C1" i="18"/>
  <c r="D13" i="17"/>
  <c r="C13" i="17"/>
  <c r="E5" i="17"/>
  <c r="D3" i="17"/>
  <c r="C3" i="17"/>
  <c r="D2" i="17"/>
  <c r="C2" i="17"/>
  <c r="C14" i="17" s="1"/>
  <c r="E1" i="17"/>
  <c r="D1" i="17"/>
  <c r="C1" i="17"/>
  <c r="D13" i="16"/>
  <c r="C13" i="16"/>
  <c r="D12" i="16"/>
  <c r="C12" i="16"/>
  <c r="D11" i="16"/>
  <c r="C11" i="16"/>
  <c r="E11" i="16" s="1"/>
  <c r="E8" i="16"/>
  <c r="D14" i="16"/>
  <c r="E1" i="16"/>
  <c r="D1" i="16"/>
  <c r="C1" i="16"/>
  <c r="D13" i="15"/>
  <c r="C13" i="15"/>
  <c r="D12" i="15"/>
  <c r="C12" i="15"/>
  <c r="E11" i="15"/>
  <c r="D11" i="15"/>
  <c r="C11" i="15"/>
  <c r="D10" i="15"/>
  <c r="C10" i="15"/>
  <c r="E8" i="15"/>
  <c r="E1" i="15"/>
  <c r="D1" i="15"/>
  <c r="C1" i="15"/>
  <c r="D13" i="14"/>
  <c r="C13" i="14"/>
  <c r="E11" i="14"/>
  <c r="E8" i="14"/>
  <c r="E5" i="14"/>
  <c r="A5" i="14"/>
  <c r="D3" i="14"/>
  <c r="C3" i="14"/>
  <c r="B3" i="14"/>
  <c r="D2" i="14"/>
  <c r="C2" i="14"/>
  <c r="B2" i="14"/>
  <c r="A2" i="14"/>
  <c r="E1" i="14"/>
  <c r="D1" i="14"/>
  <c r="C1" i="14"/>
  <c r="D13" i="13"/>
  <c r="C13" i="13"/>
  <c r="B13" i="13"/>
  <c r="D12" i="13"/>
  <c r="C12" i="13"/>
  <c r="B12" i="13"/>
  <c r="E11" i="13"/>
  <c r="D11" i="13"/>
  <c r="C11" i="13"/>
  <c r="B11" i="13"/>
  <c r="A11" i="13"/>
  <c r="D10" i="13"/>
  <c r="C10" i="13"/>
  <c r="B10" i="13"/>
  <c r="D9" i="13"/>
  <c r="C9" i="13"/>
  <c r="B9" i="13"/>
  <c r="D8" i="13"/>
  <c r="E8" i="13" s="1"/>
  <c r="C8" i="13"/>
  <c r="B8" i="13"/>
  <c r="A8" i="13"/>
  <c r="D7" i="13"/>
  <c r="D14" i="13" s="1"/>
  <c r="C7" i="13"/>
  <c r="B7" i="13"/>
  <c r="D6" i="13"/>
  <c r="C6" i="13"/>
  <c r="B6" i="13"/>
  <c r="D5" i="13"/>
  <c r="C5" i="13"/>
  <c r="E5" i="13" s="1"/>
  <c r="B5" i="13"/>
  <c r="A5" i="13"/>
  <c r="D4" i="13"/>
  <c r="C4" i="13"/>
  <c r="B4" i="13"/>
  <c r="D3" i="13"/>
  <c r="C3" i="13"/>
  <c r="B3" i="13"/>
  <c r="D2" i="13"/>
  <c r="C2" i="13"/>
  <c r="C14" i="13" s="1"/>
  <c r="B2" i="13"/>
  <c r="A2" i="13"/>
  <c r="E1" i="13"/>
  <c r="D1" i="13"/>
  <c r="C1" i="13"/>
  <c r="D13" i="12"/>
  <c r="C13" i="12"/>
  <c r="B13" i="12"/>
  <c r="D12" i="12"/>
  <c r="C12" i="12"/>
  <c r="B12" i="12"/>
  <c r="D11" i="12"/>
  <c r="C11" i="12"/>
  <c r="E11" i="12" s="1"/>
  <c r="B11" i="12"/>
  <c r="D10" i="12"/>
  <c r="C10" i="12"/>
  <c r="B10" i="12"/>
  <c r="D9" i="12"/>
  <c r="C9" i="12"/>
  <c r="B9" i="12"/>
  <c r="E8" i="12"/>
  <c r="D8" i="12"/>
  <c r="C8" i="12"/>
  <c r="B8" i="12"/>
  <c r="D7" i="12"/>
  <c r="C7" i="12"/>
  <c r="B7" i="12"/>
  <c r="D6" i="12"/>
  <c r="C6" i="12"/>
  <c r="B6" i="12"/>
  <c r="D5" i="12"/>
  <c r="C5" i="12"/>
  <c r="E5" i="12" s="1"/>
  <c r="B5" i="12"/>
  <c r="D4" i="12"/>
  <c r="C4" i="12"/>
  <c r="C14" i="12" s="1"/>
  <c r="B4" i="12"/>
  <c r="D3" i="12"/>
  <c r="C3" i="12"/>
  <c r="B3" i="12"/>
  <c r="E2" i="12"/>
  <c r="D2" i="12"/>
  <c r="D14" i="12" s="1"/>
  <c r="C2" i="12"/>
  <c r="B2" i="12"/>
  <c r="E1" i="12"/>
  <c r="D1" i="12"/>
  <c r="C1" i="12"/>
  <c r="G31" i="8"/>
  <c r="G25" i="8"/>
  <c r="G16" i="8"/>
  <c r="G14" i="8"/>
  <c r="G8" i="8"/>
  <c r="G39" i="8" s="1"/>
  <c r="G6" i="8"/>
  <c r="M2" i="9"/>
  <c r="L2" i="9"/>
  <c r="D14" i="20" l="1"/>
  <c r="E5" i="19"/>
  <c r="E5" i="16"/>
  <c r="E5" i="15"/>
  <c r="D14" i="14"/>
  <c r="C14" i="14"/>
  <c r="E14" i="12"/>
  <c r="E14" i="18"/>
  <c r="B2" i="9"/>
  <c r="B3" i="9"/>
  <c r="B1" i="9"/>
  <c r="E14" i="14"/>
  <c r="E2" i="16"/>
  <c r="E14" i="16" s="1"/>
  <c r="E2" i="20"/>
  <c r="E14" i="20" s="1"/>
  <c r="D14" i="18"/>
  <c r="E2" i="13"/>
  <c r="E14" i="13" s="1"/>
  <c r="E2" i="15"/>
  <c r="E14" i="15" s="1"/>
  <c r="E2" i="17"/>
  <c r="E14" i="17" s="1"/>
  <c r="E2" i="19"/>
  <c r="E14" i="19" l="1"/>
</calcChain>
</file>

<file path=xl/sharedStrings.xml><?xml version="1.0" encoding="utf-8"?>
<sst xmlns="http://schemas.openxmlformats.org/spreadsheetml/2006/main" count="389" uniqueCount="89">
  <si>
    <t>stratificationregionname</t>
  </si>
  <si>
    <t>Bo</t>
  </si>
  <si>
    <t>Western Urban</t>
  </si>
  <si>
    <t>Kenema</t>
  </si>
  <si>
    <t>Bombali</t>
  </si>
  <si>
    <t>stratificationsizename</t>
  </si>
  <si>
    <t>Small (5-19)</t>
  </si>
  <si>
    <t>Medium (20-99)</t>
  </si>
  <si>
    <t>_Manufacturing</t>
  </si>
  <si>
    <t>_Services</t>
  </si>
  <si>
    <t/>
  </si>
  <si>
    <t>Large (100+)</t>
  </si>
  <si>
    <t>Strict assumption</t>
  </si>
  <si>
    <t>Non-response rate d2</t>
  </si>
  <si>
    <t>Rejection/Contact</t>
  </si>
  <si>
    <t>Interviews/Contact</t>
  </si>
  <si>
    <t>Median assumption</t>
  </si>
  <si>
    <t>Manufacturing</t>
  </si>
  <si>
    <t>Retail/Wholesale</t>
  </si>
  <si>
    <t>Other Services</t>
  </si>
  <si>
    <t>Weak assumption</t>
  </si>
  <si>
    <t>SUMMARY</t>
  </si>
  <si>
    <t>SCREENING PHASE</t>
  </si>
  <si>
    <t>Target and totals</t>
  </si>
  <si>
    <t>Sample target</t>
  </si>
  <si>
    <t>Screening in process</t>
  </si>
  <si>
    <t>14. In process (the establishment is being called/ is being contacted - previous to ask the screener)</t>
  </si>
  <si>
    <t>Sample target completion rate</t>
  </si>
  <si>
    <t>Total contacts available in frame</t>
  </si>
  <si>
    <t>Eligible</t>
  </si>
  <si>
    <t>1. Eligible establishment (Correct name and address)</t>
  </si>
  <si>
    <t>Total contacts issued</t>
  </si>
  <si>
    <t>2. Eligible establishment (Different name but same address - the new firm/establishment bought the original firm/establishment)</t>
  </si>
  <si>
    <t>Total contacts contacted</t>
  </si>
  <si>
    <t>3. Eligible establishment (Different name but same address - the firm/establishment changed its name)</t>
  </si>
  <si>
    <t>4. Eligible establishment (Moved and traced)</t>
  </si>
  <si>
    <t>Screening phase</t>
  </si>
  <si>
    <t>16. Eligible establishment (Panel Firm - now less than five employees; this code applies only to panel firms.)</t>
  </si>
  <si>
    <t>Eligibles</t>
  </si>
  <si>
    <t>Screener refusal</t>
  </si>
  <si>
    <t>13. Refuses to answer the screener</t>
  </si>
  <si>
    <t>Ineligible + out of target</t>
  </si>
  <si>
    <t>Unobtainable</t>
  </si>
  <si>
    <t>Ineligible</t>
  </si>
  <si>
    <t>5. The establishment has less than 5 permanent full time employees</t>
  </si>
  <si>
    <t>Interview phase (only if eligible)</t>
  </si>
  <si>
    <t>Complete interviews without extra module</t>
  </si>
  <si>
    <t>616. The firm discontinued businesses - (Establishment went bankrupt)</t>
  </si>
  <si>
    <t>Complete interviews with extra module</t>
  </si>
  <si>
    <t>618. The firm discontinued businesses - (Original establishment disappeared and is now a different firm)</t>
  </si>
  <si>
    <t>Eligible in process  + incomplete interviews</t>
  </si>
  <si>
    <t>619. The firm discontinued businesses - (Establishment was bought out by another firm)</t>
  </si>
  <si>
    <t>Interview refusal</t>
  </si>
  <si>
    <t>620. The firm discontinued businesses - (It was impossible to determine for what reason)</t>
  </si>
  <si>
    <t>621. The firm discontinued businesses - (Other)</t>
  </si>
  <si>
    <t>Percent breakdown (relative to total contacted)</t>
  </si>
  <si>
    <t>Screening in process rate</t>
  </si>
  <si>
    <t xml:space="preserve">71. Ineligible legal status: not a business, but private household </t>
  </si>
  <si>
    <t>Screener refusal rate</t>
  </si>
  <si>
    <t>72. Ineligible legal status: cooperatives, non-profit organizations, etc.</t>
  </si>
  <si>
    <t>Ineligible + out of target rate</t>
  </si>
  <si>
    <t>8. Ineligible activity: Education, Agriculture, Finances, Government, etc.</t>
  </si>
  <si>
    <t>Unobtainable rate</t>
  </si>
  <si>
    <t>Out of Target</t>
  </si>
  <si>
    <t>151. Out of target - outside the covered regions</t>
  </si>
  <si>
    <t>Interview conversion rate</t>
  </si>
  <si>
    <t>152. Out of target - moved abroad</t>
  </si>
  <si>
    <t>Eligible in process  + incomplete interviews rate</t>
  </si>
  <si>
    <t>153. Out of target - Not registered with Statistical Authority</t>
  </si>
  <si>
    <t>Interview refusal rate</t>
  </si>
  <si>
    <t>154. Out of target - establishment is HQ without production or sales of goods or services</t>
  </si>
  <si>
    <t>155. Out of target - establishment was not in operation for the entirety of last fiscal year</t>
  </si>
  <si>
    <t>156. Duplicated firm within the sample</t>
  </si>
  <si>
    <t>91. No reply after having called in different days of the week and in different business hours</t>
  </si>
  <si>
    <t>92. Line out of order</t>
  </si>
  <si>
    <t>93. No tone</t>
  </si>
  <si>
    <t>94. Phone number does not exist</t>
  </si>
  <si>
    <t>10. Answering machine</t>
  </si>
  <si>
    <t>11. Fax line- data line</t>
  </si>
  <si>
    <t>12. Wrong address/ moved away and could not get the new references</t>
  </si>
  <si>
    <t>Total contacted</t>
  </si>
  <si>
    <t>_Grand_Total</t>
  </si>
  <si>
    <t>Large (100 or more)</t>
  </si>
  <si>
    <t>Small and Medium (5-99)</t>
  </si>
  <si>
    <t>Large</t>
  </si>
  <si>
    <t xml:space="preserve">Small </t>
  </si>
  <si>
    <t xml:space="preserve">Medium </t>
  </si>
  <si>
    <t xml:space="preserve">Large </t>
  </si>
  <si>
    <t>Small and 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</si>
</sst>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>
    <font>
      <sz val="11"/>
      <name val="Calibri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name val="Gill Sans MT"/>
      <family val="2"/>
    </font>
    <font>
      <b/>
      <sz val="14"/>
      <color theme="1"/>
      <name val="Gill Sans MT"/>
      <family val="2"/>
    </font>
    <font>
      <sz val="11"/>
      <color theme="1"/>
      <name val="Gill Sans MT"/>
      <family val="2"/>
    </font>
    <font>
      <b/>
      <sz val="11"/>
      <color theme="1"/>
      <name val="Gill Sans MT"/>
      <family val="2"/>
    </font>
    <font>
      <sz val="8"/>
      <name val="Arial"/>
      <family val="2"/>
      <charset val="204"/>
    </font>
    <font>
      <sz val="9"/>
      <name val="Gill Sans MT"/>
      <family val="2"/>
    </font>
    <font>
      <sz val="9"/>
      <color theme="1"/>
      <name val="Gill Sans MT"/>
      <family val="2"/>
    </font>
    <font>
      <b/>
      <sz val="11"/>
      <name val="Gill Sans MT"/>
      <family val="2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theme="6" tint="0.39991454817346722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theme="8" tint="0.7999511703848384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0" applyBorder="0"/>
    <xf numFmtId="0" fontId="8" fillId="0" borderId="0" applyBorder="0"/>
  </cellStyleXfs>
  <cellXfs count="91">
    <xf numFmtId="0" fontId="0" fillId="0" borderId="0" xfId="0"/>
    <xf numFmtId="10" fontId="0" fillId="0" borderId="0" xfId="0" applyNumberFormat="1"/>
    <xf numFmtId="0" fontId="3" fillId="0" borderId="0" xfId="3"/>
    <xf numFmtId="0" fontId="3" fillId="0" borderId="0" xfId="0" applyFont="1"/>
    <xf numFmtId="164" fontId="0" fillId="0" borderId="0" xfId="0" applyNumberForma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2" borderId="4" xfId="0" applyFont="1" applyFill="1" applyBorder="1"/>
    <xf numFmtId="0" fontId="0" fillId="2" borderId="5" xfId="0" applyFill="1" applyBorder="1"/>
    <xf numFmtId="0" fontId="7" fillId="3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9" fillId="4" borderId="7" xfId="4" applyFont="1" applyFill="1" applyBorder="1" applyAlignment="1" applyProtection="1">
      <alignment horizontal="left" vertical="center" wrapText="1"/>
    </xf>
    <xf numFmtId="0" fontId="0" fillId="3" borderId="8" xfId="0" applyFill="1" applyBorder="1"/>
    <xf numFmtId="0" fontId="6" fillId="2" borderId="10" xfId="0" applyFont="1" applyFill="1" applyBorder="1"/>
    <xf numFmtId="164" fontId="0" fillId="2" borderId="11" xfId="0" applyNumberFormat="1" applyFill="1" applyBorder="1"/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6" fillId="5" borderId="4" xfId="0" applyFont="1" applyFill="1" applyBorder="1"/>
    <xf numFmtId="0" fontId="0" fillId="5" borderId="11" xfId="0" applyFill="1" applyBorder="1"/>
    <xf numFmtId="0" fontId="9" fillId="3" borderId="4" xfId="4" applyFont="1" applyFill="1" applyBorder="1" applyAlignment="1" applyProtection="1">
      <alignment horizontal="left" vertical="center" wrapText="1"/>
    </xf>
    <xf numFmtId="0" fontId="0" fillId="3" borderId="5" xfId="0" applyFill="1" applyBorder="1"/>
    <xf numFmtId="0" fontId="6" fillId="5" borderId="13" xfId="0" applyFont="1" applyFill="1" applyBorder="1"/>
    <xf numFmtId="0" fontId="9" fillId="3" borderId="0" xfId="4" applyFont="1" applyFill="1" applyBorder="1" applyAlignment="1" applyProtection="1">
      <alignment horizontal="left" vertical="center" wrapText="1"/>
    </xf>
    <xf numFmtId="0" fontId="0" fillId="3" borderId="11" xfId="0" applyFill="1" applyBorder="1"/>
    <xf numFmtId="0" fontId="6" fillId="5" borderId="16" xfId="0" applyFont="1" applyFill="1" applyBorder="1"/>
    <xf numFmtId="0" fontId="0" fillId="5" borderId="17" xfId="0" applyFill="1" applyBorder="1"/>
    <xf numFmtId="0" fontId="7" fillId="0" borderId="0" xfId="0" applyFont="1" applyFill="1" applyBorder="1" applyAlignment="1">
      <alignment vertical="center" wrapText="1"/>
    </xf>
    <xf numFmtId="0" fontId="6" fillId="3" borderId="4" xfId="0" applyFont="1" applyFill="1" applyBorder="1"/>
    <xf numFmtId="0" fontId="9" fillId="3" borderId="16" xfId="4" applyFont="1" applyFill="1" applyBorder="1" applyAlignment="1" applyProtection="1">
      <alignment horizontal="left" vertical="center" wrapText="1"/>
    </xf>
    <xf numFmtId="0" fontId="0" fillId="3" borderId="17" xfId="0" applyFill="1" applyBorder="1"/>
    <xf numFmtId="0" fontId="6" fillId="3" borderId="19" xfId="0" applyFont="1" applyFill="1" applyBorder="1"/>
    <xf numFmtId="0" fontId="7" fillId="0" borderId="0" xfId="0" applyFont="1"/>
    <xf numFmtId="0" fontId="6" fillId="6" borderId="19" xfId="0" applyFont="1" applyFill="1" applyBorder="1"/>
    <xf numFmtId="0" fontId="0" fillId="6" borderId="11" xfId="0" applyFill="1" applyBorder="1"/>
    <xf numFmtId="0" fontId="7" fillId="6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9" fillId="6" borderId="7" xfId="4" applyFont="1" applyFill="1" applyBorder="1" applyAlignment="1" applyProtection="1">
      <alignment horizontal="left" vertical="center" wrapText="1"/>
    </xf>
    <xf numFmtId="0" fontId="0" fillId="6" borderId="8" xfId="0" applyFill="1" applyBorder="1"/>
    <xf numFmtId="0" fontId="6" fillId="7" borderId="13" xfId="0" applyFont="1" applyFill="1" applyBorder="1"/>
    <xf numFmtId="0" fontId="0" fillId="7" borderId="11" xfId="0" applyFill="1" applyBorder="1"/>
    <xf numFmtId="0" fontId="6" fillId="0" borderId="0" xfId="0" applyFont="1" applyAlignment="1">
      <alignment horizontal="center" vertical="center"/>
    </xf>
    <xf numFmtId="0" fontId="6" fillId="7" borderId="10" xfId="0" applyFont="1" applyFill="1" applyBorder="1"/>
    <xf numFmtId="0" fontId="0" fillId="7" borderId="17" xfId="0" applyFill="1" applyBorder="1"/>
    <xf numFmtId="0" fontId="9" fillId="7" borderId="3" xfId="4" applyFont="1" applyFill="1" applyBorder="1" applyAlignment="1" applyProtection="1">
      <alignment horizontal="left" vertical="center"/>
    </xf>
    <xf numFmtId="0" fontId="0" fillId="7" borderId="5" xfId="0" applyFill="1" applyBorder="1"/>
    <xf numFmtId="0" fontId="9" fillId="7" borderId="9" xfId="4" applyFont="1" applyFill="1" applyBorder="1" applyAlignment="1" applyProtection="1">
      <alignment horizontal="left" vertical="center"/>
    </xf>
    <xf numFmtId="0" fontId="6" fillId="2" borderId="13" xfId="0" applyFont="1" applyFill="1" applyBorder="1"/>
    <xf numFmtId="0" fontId="0" fillId="2" borderId="11" xfId="0" applyFill="1" applyBorder="1"/>
    <xf numFmtId="0" fontId="6" fillId="6" borderId="10" xfId="0" applyFont="1" applyFill="1" applyBorder="1"/>
    <xf numFmtId="0" fontId="0" fillId="6" borderId="17" xfId="0" applyFill="1" applyBorder="1"/>
    <xf numFmtId="0" fontId="6" fillId="3" borderId="20" xfId="0" applyFont="1" applyFill="1" applyBorder="1"/>
    <xf numFmtId="164" fontId="0" fillId="3" borderId="5" xfId="0" applyNumberFormat="1" applyFill="1" applyBorder="1"/>
    <xf numFmtId="0" fontId="6" fillId="6" borderId="13" xfId="0" applyFont="1" applyFill="1" applyBorder="1"/>
    <xf numFmtId="164" fontId="0" fillId="6" borderId="11" xfId="0" applyNumberFormat="1" applyFill="1" applyBorder="1"/>
    <xf numFmtId="164" fontId="0" fillId="7" borderId="11" xfId="0" applyNumberFormat="1" applyFill="1" applyBorder="1"/>
    <xf numFmtId="0" fontId="9" fillId="7" borderId="9" xfId="4" applyFont="1" applyFill="1" applyBorder="1" applyAlignment="1" applyProtection="1">
      <alignment horizontal="left" vertical="center" wrapText="1"/>
    </xf>
    <xf numFmtId="0" fontId="6" fillId="7" borderId="19" xfId="0" applyFont="1" applyFill="1" applyBorder="1"/>
    <xf numFmtId="0" fontId="9" fillId="7" borderId="3" xfId="4" applyFont="1" applyFill="1" applyBorder="1" applyAlignment="1" applyProtection="1">
      <alignment horizontal="left" vertical="center" wrapText="1"/>
    </xf>
    <xf numFmtId="0" fontId="6" fillId="2" borderId="20" xfId="0" applyFont="1" applyFill="1" applyBorder="1"/>
    <xf numFmtId="0" fontId="6" fillId="3" borderId="13" xfId="0" applyFont="1" applyFill="1" applyBorder="1"/>
    <xf numFmtId="164" fontId="0" fillId="3" borderId="11" xfId="0" applyNumberFormat="1" applyFill="1" applyBorder="1"/>
    <xf numFmtId="164" fontId="0" fillId="6" borderId="17" xfId="0" applyNumberFormat="1" applyFill="1" applyBorder="1"/>
    <xf numFmtId="0" fontId="9" fillId="7" borderId="15" xfId="4" applyFont="1" applyFill="1" applyBorder="1" applyAlignment="1" applyProtection="1">
      <alignment horizontal="left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wrapText="1"/>
    </xf>
    <xf numFmtId="0" fontId="12" fillId="0" borderId="0" xfId="0" applyFont="1"/>
    <xf numFmtId="0" fontId="13" fillId="8" borderId="2" xfId="2" applyFont="1" applyFill="1"/>
    <xf numFmtId="0" fontId="14" fillId="0" borderId="0" xfId="0" applyFont="1"/>
    <xf numFmtId="0" fontId="14" fillId="8" borderId="1" xfId="1" applyFont="1" applyFill="1" applyBorder="1"/>
    <xf numFmtId="1" fontId="13" fillId="8" borderId="2" xfId="2" applyNumberFormat="1" applyFont="1" applyFill="1"/>
    <xf numFmtId="1" fontId="14" fillId="0" borderId="0" xfId="0" applyNumberFormat="1" applyFont="1"/>
    <xf numFmtId="1" fontId="12" fillId="0" borderId="0" xfId="0" applyNumberFormat="1" applyFont="1"/>
    <xf numFmtId="0" fontId="7" fillId="7" borderId="12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11" fillId="7" borderId="12" xfId="4" applyFont="1" applyFill="1" applyBorder="1" applyAlignment="1" applyProtection="1">
      <alignment horizontal="center" vertical="center"/>
    </xf>
    <xf numFmtId="0" fontId="11" fillId="7" borderId="14" xfId="4" applyFont="1" applyFill="1" applyBorder="1" applyAlignment="1" applyProtection="1">
      <alignment horizontal="center" vertical="center"/>
    </xf>
    <xf numFmtId="0" fontId="11" fillId="7" borderId="18" xfId="4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11" fillId="7" borderId="12" xfId="4" applyFont="1" applyFill="1" applyBorder="1" applyAlignment="1" applyProtection="1">
      <alignment horizontal="center" vertical="center" wrapText="1"/>
    </xf>
    <xf numFmtId="0" fontId="11" fillId="7" borderId="14" xfId="4" applyFont="1" applyFill="1" applyBorder="1" applyAlignment="1" applyProtection="1">
      <alignment horizontal="center" vertical="center" wrapText="1"/>
    </xf>
    <xf numFmtId="0" fontId="11" fillId="7" borderId="18" xfId="4" applyFont="1" applyFill="1" applyBorder="1" applyAlignment="1" applyProtection="1">
      <alignment horizontal="center" vertical="center" wrapText="1"/>
    </xf>
  </cellXfs>
  <cellStyles count="5">
    <cellStyle name="3232" xfId="4"/>
    <cellStyle name="Heading 3" xfId="1" builtinId="18"/>
    <cellStyle name="Normal" xfId="0" builtinId="0"/>
    <cellStyle name="Normal 2 2" xfId="3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Eligibility</a:t>
            </a:r>
            <a:r>
              <a:rPr lang="en-US" baseline="0"/>
              <a:t> Rates According to Assumptions Percent Eligible Sierra Leone ES, 2017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312482998448722"/>
          <c:y val="0.32069444444444445"/>
          <c:w val="0.78579207010888341"/>
          <c:h val="0.5117902449693788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Graphs!$A$1:$A$3</c:f>
              <c:strCache>
                <c:ptCount val="3"/>
                <c:pt idx="0">
                  <c:v>Strict assumption</c:v>
                </c:pt>
                <c:pt idx="1">
                  <c:v>Median assumption</c:v>
                </c:pt>
                <c:pt idx="2">
                  <c:v>Weak assumption</c:v>
                </c:pt>
              </c:strCache>
            </c:strRef>
          </c:cat>
          <c:val>
            <c:numRef>
              <c:f>Graphs!$B$1:$B$3</c:f>
              <c:numCache>
                <c:formatCode>0.00%</c:formatCode>
                <c:ptCount val="3"/>
                <c:pt idx="0">
                  <c:v>0.79207920792079212</c:v>
                </c:pt>
                <c:pt idx="1">
                  <c:v>0.81188118811881194</c:v>
                </c:pt>
                <c:pt idx="2">
                  <c:v>0.91089108910891092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BF-4070-A74F-5E7F4FB481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248367"/>
        <c:axId val="379577967"/>
      </c:barChart>
      <c:catAx>
        <c:axId val="382248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577967"/>
        <c:crosses val="autoZero"/>
        <c:auto val="1"/>
        <c:lblAlgn val="ctr"/>
        <c:lblOffset val="100"/>
        <c:noMultiLvlLbl val="0"/>
      </c:catAx>
      <c:valAx>
        <c:axId val="37957796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248367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Sales Non-response Rates Sierra Leone ES, 2017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Graphs!$F$2:$H$2</c:f>
              <c:strCache>
                <c:ptCount val="3"/>
                <c:pt idx="0">
                  <c:v>Manufacturing</c:v>
                </c:pt>
                <c:pt idx="1">
                  <c:v>Retail/Wholesale</c:v>
                </c:pt>
                <c:pt idx="2">
                  <c:v>Other Services</c:v>
                </c:pt>
              </c:strCache>
            </c:strRef>
          </c:cat>
          <c:val>
            <c:numRef>
              <c:f>Graphs!$F$3:$H$3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F3-4C4A-A52D-12226D202F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248783"/>
        <c:axId val="377807871"/>
      </c:barChart>
      <c:catAx>
        <c:axId val="3822487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807871"/>
        <c:crosses val="autoZero"/>
        <c:auto val="1"/>
        <c:lblAlgn val="ctr"/>
        <c:lblOffset val="100"/>
        <c:noMultiLvlLbl val="0"/>
      </c:catAx>
      <c:valAx>
        <c:axId val="377807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248783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Rejection rate and Interviews</a:t>
            </a:r>
            <a:r>
              <a:rPr lang="en-US" baseline="0"/>
              <a:t> per Contact Sierra Leone ES, 2017</a:t>
            </a:r>
            <a:endParaRPr lang="en-US"/>
          </a:p>
        </c:rich>
      </c:tx>
      <c:layout>
        <c:manualLayout>
          <c:xMode val="edge"/>
          <c:yMode val="edge"/>
          <c:x val="0.11760507606452106"/>
          <c:y val="2.5974025974025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Graphs!$L$1:$M$1</c:f>
              <c:strCache>
                <c:ptCount val="2"/>
                <c:pt idx="0">
                  <c:v>Rejection/Contact</c:v>
                </c:pt>
                <c:pt idx="1">
                  <c:v>Interviews/Contact</c:v>
                </c:pt>
              </c:strCache>
            </c:strRef>
          </c:cat>
          <c:val>
            <c:numRef>
              <c:f>Graphs!$L$2:$M$2</c:f>
              <c:numCache>
                <c:formatCode>0.0%</c:formatCode>
                <c:ptCount val="2"/>
                <c:pt idx="0">
                  <c:v>5.9405940594059396E-2</c:v>
                </c:pt>
                <c:pt idx="1">
                  <c:v>0.75247524752475248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2D-4E6A-AE3E-37DB3E5D0B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3227775"/>
        <c:axId val="466417471"/>
      </c:barChart>
      <c:catAx>
        <c:axId val="623227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417471"/>
        <c:crosses val="autoZero"/>
        <c:auto val="1"/>
        <c:lblAlgn val="ctr"/>
        <c:lblOffset val="100"/>
        <c:noMultiLvlLbl val="0"/>
      </c:catAx>
      <c:valAx>
        <c:axId val="466417471"/>
        <c:scaling>
          <c:orientation val="minMax"/>
          <c:max val="0.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227775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66675</xdr:rowOff>
    </xdr:from>
    <xdr:to>
      <xdr:col>4</xdr:col>
      <xdr:colOff>323850</xdr:colOff>
      <xdr:row>18</xdr:row>
      <xdr:rowOff>57150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3EFAD7D-5B94-4AA3-8B40-2E8E80741E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85725</xdr:colOff>
      <xdr:row>3</xdr:row>
      <xdr:rowOff>171450</xdr:rowOff>
    </xdr:from>
    <xdr:to>
      <xdr:col>11</xdr:col>
      <xdr:colOff>85725</xdr:colOff>
      <xdr:row>19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E8A9553-991A-49D7-8BF9-AC76032444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571501</xdr:colOff>
      <xdr:row>4</xdr:row>
      <xdr:rowOff>114299</xdr:rowOff>
    </xdr:from>
    <xdr:to>
      <xdr:col>19</xdr:col>
      <xdr:colOff>333376</xdr:colOff>
      <xdr:row>19</xdr:row>
      <xdr:rowOff>190499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FC77F4F-81A5-4851-B9D1-950C26357C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/>
  </sheetViews>
  <sheetFormatPr defaultRowHeight="15"/>
  <cols>
    <col min="1" max="1" width="18.7109375" customWidth="1"/>
    <col min="12" max="12" width="13.140625" customWidth="1"/>
  </cols>
  <sheetData>
    <row r="1" spans="1:13">
      <c r="A1" t="s">
        <v>12</v>
      </c>
      <c r="B1" s="1">
        <f>SUM(Overview!J8:J12)/Overview!G39</f>
        <v>0.79207920792079212</v>
      </c>
      <c r="F1" s="2" t="s">
        <v>13</v>
      </c>
      <c r="G1" s="2"/>
      <c r="H1" s="2"/>
      <c r="L1" s="3" t="s">
        <v>14</v>
      </c>
      <c r="M1" s="3" t="s">
        <v>15</v>
      </c>
    </row>
    <row r="2" spans="1:13">
      <c r="A2" t="s">
        <v>16</v>
      </c>
      <c r="B2" s="1">
        <f>(SUM(Overview!J8:J12)+SUM(Overview!J35:J36)+Overview!J14)/Overview!G39</f>
        <v>0.81188118811881194</v>
      </c>
      <c r="F2" s="2" t="s">
        <v>17</v>
      </c>
      <c r="G2" s="2" t="s">
        <v>18</v>
      </c>
      <c r="H2" s="2" t="s">
        <v>19</v>
      </c>
      <c r="L2" s="4">
        <f>Overview!D23+Overview!D28</f>
        <v>5.9405940594059396E-2</v>
      </c>
      <c r="M2" s="4">
        <f>Overview!D26</f>
        <v>0.75247524752475248</v>
      </c>
    </row>
    <row r="3" spans="1:13">
      <c r="A3" t="s">
        <v>20</v>
      </c>
      <c r="B3" s="1">
        <f>(SUM(Overview!J8:J12)+SUM(Overview!J35:J36)+Overview!J14+SUM(Overview!J31:J34)+Overview!J37)/Overview!G39</f>
        <v>0.91089108910891092</v>
      </c>
      <c r="F3" s="4">
        <v>0</v>
      </c>
      <c r="G3" s="4">
        <v>0</v>
      </c>
      <c r="H3" s="4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39"/>
  <sheetViews>
    <sheetView zoomScale="73" zoomScaleNormal="73" workbookViewId="0">
      <selection activeCell="E7" sqref="E7"/>
    </sheetView>
  </sheetViews>
  <sheetFormatPr defaultRowHeight="15"/>
  <cols>
    <col min="2" max="2" width="15.5703125" customWidth="1"/>
    <col min="3" max="3" width="44" customWidth="1"/>
    <col min="8" max="8" width="25.7109375" customWidth="1"/>
    <col min="9" max="9" width="94" customWidth="1"/>
  </cols>
  <sheetData>
    <row r="3" spans="2:10" ht="21.75">
      <c r="B3" s="5" t="s">
        <v>21</v>
      </c>
      <c r="G3" s="6" t="s">
        <v>22</v>
      </c>
      <c r="H3" s="7"/>
    </row>
    <row r="4" spans="2:10">
      <c r="D4" t="s">
        <v>10</v>
      </c>
    </row>
    <row r="5" spans="2:10" ht="15.75" thickBot="1"/>
    <row r="6" spans="2:10" ht="18" customHeight="1" thickBot="1">
      <c r="B6" s="79" t="s">
        <v>23</v>
      </c>
      <c r="C6" s="8" t="s">
        <v>24</v>
      </c>
      <c r="D6" s="9">
        <v>150</v>
      </c>
      <c r="G6" s="10">
        <f>SUM(J6)</f>
        <v>0</v>
      </c>
      <c r="H6" s="11" t="s">
        <v>25</v>
      </c>
      <c r="I6" s="12" t="s">
        <v>26</v>
      </c>
      <c r="J6" s="13">
        <v>0</v>
      </c>
    </row>
    <row r="7" spans="2:10" ht="18" thickBot="1">
      <c r="B7" s="80"/>
      <c r="C7" s="14" t="s">
        <v>27</v>
      </c>
      <c r="D7" s="15">
        <v>1.013333333333333</v>
      </c>
      <c r="G7" s="16"/>
      <c r="J7" s="17"/>
    </row>
    <row r="8" spans="2:10" ht="17.25">
      <c r="B8" s="80"/>
      <c r="C8" s="18" t="s">
        <v>28</v>
      </c>
      <c r="D8" s="19">
        <v>1057</v>
      </c>
      <c r="G8" s="82">
        <f>SUM(J8:J12)</f>
        <v>160</v>
      </c>
      <c r="H8" s="85" t="s">
        <v>29</v>
      </c>
      <c r="I8" s="20" t="s">
        <v>30</v>
      </c>
      <c r="J8" s="21">
        <v>135</v>
      </c>
    </row>
    <row r="9" spans="2:10" ht="17.25">
      <c r="B9" s="80"/>
      <c r="C9" s="22" t="s">
        <v>31</v>
      </c>
      <c r="D9" s="19">
        <v>305</v>
      </c>
      <c r="G9" s="83"/>
      <c r="H9" s="86"/>
      <c r="I9" s="23" t="s">
        <v>32</v>
      </c>
      <c r="J9" s="24">
        <v>1</v>
      </c>
    </row>
    <row r="10" spans="2:10" ht="15" customHeight="1" thickBot="1">
      <c r="B10" s="81"/>
      <c r="C10" s="25" t="s">
        <v>33</v>
      </c>
      <c r="D10" s="26">
        <v>202</v>
      </c>
      <c r="G10" s="83"/>
      <c r="H10" s="86"/>
      <c r="I10" s="23" t="s">
        <v>34</v>
      </c>
      <c r="J10" s="24">
        <v>8</v>
      </c>
    </row>
    <row r="11" spans="2:10" ht="18" thickBot="1">
      <c r="B11" s="27"/>
      <c r="C11" s="7"/>
      <c r="G11" s="83"/>
      <c r="H11" s="86"/>
      <c r="I11" s="23" t="s">
        <v>35</v>
      </c>
      <c r="J11" s="24">
        <v>15</v>
      </c>
    </row>
    <row r="12" spans="2:10" ht="17.25" customHeight="1" thickBot="1">
      <c r="B12" s="79" t="s">
        <v>36</v>
      </c>
      <c r="C12" s="28" t="s">
        <v>25</v>
      </c>
      <c r="D12" s="21">
        <v>0</v>
      </c>
      <c r="G12" s="84"/>
      <c r="H12" s="87"/>
      <c r="I12" s="29" t="s">
        <v>37</v>
      </c>
      <c r="J12" s="30">
        <v>1</v>
      </c>
    </row>
    <row r="13" spans="2:10" ht="18" thickBot="1">
      <c r="B13" s="80"/>
      <c r="C13" s="31" t="s">
        <v>38</v>
      </c>
      <c r="D13" s="24">
        <v>160</v>
      </c>
      <c r="G13" s="32"/>
      <c r="J13" s="17"/>
    </row>
    <row r="14" spans="2:10" ht="18" thickBot="1">
      <c r="B14" s="80"/>
      <c r="C14" s="33" t="s">
        <v>39</v>
      </c>
      <c r="D14" s="34">
        <v>4</v>
      </c>
      <c r="G14" s="35">
        <f>SUM(J14)</f>
        <v>4</v>
      </c>
      <c r="H14" s="36" t="s">
        <v>39</v>
      </c>
      <c r="I14" s="37" t="s">
        <v>40</v>
      </c>
      <c r="J14" s="38">
        <v>4</v>
      </c>
    </row>
    <row r="15" spans="2:10" ht="18" thickBot="1">
      <c r="B15" s="80"/>
      <c r="C15" s="39" t="s">
        <v>41</v>
      </c>
      <c r="D15" s="40">
        <v>18</v>
      </c>
      <c r="G15" s="7"/>
      <c r="J15" s="41"/>
    </row>
    <row r="16" spans="2:10" ht="15.75" customHeight="1" thickBot="1">
      <c r="B16" s="81"/>
      <c r="C16" s="42" t="s">
        <v>42</v>
      </c>
      <c r="D16" s="43">
        <v>20</v>
      </c>
      <c r="G16" s="73">
        <f>SUM(J16:J24)</f>
        <v>13</v>
      </c>
      <c r="H16" s="76" t="s">
        <v>43</v>
      </c>
      <c r="I16" s="44" t="s">
        <v>44</v>
      </c>
      <c r="J16" s="45">
        <v>1</v>
      </c>
    </row>
    <row r="17" spans="2:10" ht="15.75" customHeight="1">
      <c r="B17" s="79" t="s">
        <v>45</v>
      </c>
      <c r="C17" s="8" t="s">
        <v>46</v>
      </c>
      <c r="D17" s="9">
        <v>152</v>
      </c>
      <c r="G17" s="74"/>
      <c r="H17" s="77"/>
      <c r="I17" s="46" t="s">
        <v>47</v>
      </c>
      <c r="J17" s="40">
        <v>1</v>
      </c>
    </row>
    <row r="18" spans="2:10" ht="15.75" customHeight="1">
      <c r="B18" s="80"/>
      <c r="C18" s="47" t="s">
        <v>48</v>
      </c>
      <c r="D18" s="48">
        <v>0</v>
      </c>
      <c r="G18" s="74"/>
      <c r="H18" s="77"/>
      <c r="I18" s="46" t="s">
        <v>49</v>
      </c>
      <c r="J18" s="40">
        <v>2</v>
      </c>
    </row>
    <row r="19" spans="2:10" ht="15.75" customHeight="1">
      <c r="B19" s="80"/>
      <c r="C19" s="31" t="s">
        <v>50</v>
      </c>
      <c r="D19" s="24">
        <v>0</v>
      </c>
      <c r="G19" s="74"/>
      <c r="H19" s="77"/>
      <c r="I19" s="46" t="s">
        <v>51</v>
      </c>
      <c r="J19" s="40">
        <v>0</v>
      </c>
    </row>
    <row r="20" spans="2:10" ht="15.75" customHeight="1" thickBot="1">
      <c r="B20" s="81"/>
      <c r="C20" s="49" t="s">
        <v>52</v>
      </c>
      <c r="D20" s="50">
        <v>8</v>
      </c>
      <c r="G20" s="74"/>
      <c r="H20" s="77"/>
      <c r="I20" s="46" t="s">
        <v>53</v>
      </c>
      <c r="J20" s="40">
        <v>1</v>
      </c>
    </row>
    <row r="21" spans="2:10" ht="15.75" customHeight="1" thickBot="1">
      <c r="G21" s="74"/>
      <c r="H21" s="77"/>
      <c r="I21" s="46" t="s">
        <v>54</v>
      </c>
      <c r="J21" s="40">
        <v>2</v>
      </c>
    </row>
    <row r="22" spans="2:10" ht="15.75" customHeight="1">
      <c r="B22" s="79" t="s">
        <v>55</v>
      </c>
      <c r="C22" s="51" t="s">
        <v>56</v>
      </c>
      <c r="D22" s="52">
        <v>0</v>
      </c>
      <c r="G22" s="74"/>
      <c r="H22" s="77"/>
      <c r="I22" s="46" t="s">
        <v>57</v>
      </c>
      <c r="J22" s="40">
        <v>2</v>
      </c>
    </row>
    <row r="23" spans="2:10" ht="15.75" customHeight="1">
      <c r="B23" s="80"/>
      <c r="C23" s="53" t="s">
        <v>58</v>
      </c>
      <c r="D23" s="54">
        <v>1.9801980198019799E-2</v>
      </c>
      <c r="G23" s="74"/>
      <c r="H23" s="77"/>
      <c r="I23" s="46" t="s">
        <v>59</v>
      </c>
      <c r="J23" s="40">
        <v>1</v>
      </c>
    </row>
    <row r="24" spans="2:10" ht="18" thickBot="1">
      <c r="B24" s="80"/>
      <c r="C24" s="39" t="s">
        <v>60</v>
      </c>
      <c r="D24" s="55">
        <v>8.9108910891089105E-2</v>
      </c>
      <c r="G24" s="75"/>
      <c r="H24" s="78"/>
      <c r="I24" s="56" t="s">
        <v>61</v>
      </c>
      <c r="J24" s="40">
        <v>3</v>
      </c>
    </row>
    <row r="25" spans="2:10" ht="18" thickBot="1">
      <c r="B25" s="80"/>
      <c r="C25" s="57" t="s">
        <v>62</v>
      </c>
      <c r="D25" s="55">
        <v>9.9009900990099001E-2</v>
      </c>
      <c r="G25" s="73">
        <f>SUM(J25:J30)</f>
        <v>5</v>
      </c>
      <c r="H25" s="88" t="s">
        <v>63</v>
      </c>
      <c r="I25" s="58" t="s">
        <v>64</v>
      </c>
      <c r="J25" s="45">
        <v>1</v>
      </c>
    </row>
    <row r="26" spans="2:10" ht="17.25">
      <c r="B26" s="80"/>
      <c r="C26" s="59" t="s">
        <v>65</v>
      </c>
      <c r="D26" s="15">
        <v>0.75247524752475248</v>
      </c>
      <c r="G26" s="74"/>
      <c r="H26" s="89"/>
      <c r="I26" s="56" t="s">
        <v>66</v>
      </c>
      <c r="J26" s="40">
        <v>0</v>
      </c>
    </row>
    <row r="27" spans="2:10" ht="17.25">
      <c r="B27" s="80"/>
      <c r="C27" s="60" t="s">
        <v>67</v>
      </c>
      <c r="D27" s="61">
        <v>0</v>
      </c>
      <c r="G27" s="74"/>
      <c r="H27" s="89"/>
      <c r="I27" s="56" t="s">
        <v>68</v>
      </c>
      <c r="J27" s="40">
        <v>0</v>
      </c>
    </row>
    <row r="28" spans="2:10" ht="18" thickBot="1">
      <c r="B28" s="81"/>
      <c r="C28" s="49" t="s">
        <v>69</v>
      </c>
      <c r="D28" s="62">
        <v>3.9603960396039598E-2</v>
      </c>
      <c r="G28" s="74"/>
      <c r="H28" s="89"/>
      <c r="I28" s="56" t="s">
        <v>70</v>
      </c>
      <c r="J28" s="40">
        <v>0</v>
      </c>
    </row>
    <row r="29" spans="2:10" ht="15.75" customHeight="1">
      <c r="G29" s="74"/>
      <c r="H29" s="89"/>
      <c r="I29" s="56" t="s">
        <v>71</v>
      </c>
      <c r="J29" s="40">
        <v>2</v>
      </c>
    </row>
    <row r="30" spans="2:10" ht="16.5" customHeight="1" thickBot="1">
      <c r="G30" s="75"/>
      <c r="H30" s="90"/>
      <c r="I30" s="56" t="s">
        <v>72</v>
      </c>
      <c r="J30" s="40">
        <v>2</v>
      </c>
    </row>
    <row r="31" spans="2:10" ht="15.75" customHeight="1">
      <c r="G31" s="73">
        <f>SUM(J31:J37)</f>
        <v>20</v>
      </c>
      <c r="H31" s="76" t="s">
        <v>42</v>
      </c>
      <c r="I31" s="58" t="s">
        <v>73</v>
      </c>
      <c r="J31" s="45">
        <v>7</v>
      </c>
    </row>
    <row r="32" spans="2:10" ht="15.75" customHeight="1">
      <c r="G32" s="74"/>
      <c r="H32" s="77"/>
      <c r="I32" s="56" t="s">
        <v>74</v>
      </c>
      <c r="J32" s="40">
        <v>1</v>
      </c>
    </row>
    <row r="33" spans="7:10" ht="15.75" customHeight="1">
      <c r="G33" s="74"/>
      <c r="H33" s="77"/>
      <c r="I33" s="56" t="s">
        <v>75</v>
      </c>
      <c r="J33" s="40">
        <v>0</v>
      </c>
    </row>
    <row r="34" spans="7:10" ht="15.75" customHeight="1">
      <c r="G34" s="74"/>
      <c r="H34" s="77"/>
      <c r="I34" s="56" t="s">
        <v>76</v>
      </c>
      <c r="J34" s="40">
        <v>2</v>
      </c>
    </row>
    <row r="35" spans="7:10" ht="15.75" customHeight="1">
      <c r="G35" s="74"/>
      <c r="H35" s="77"/>
      <c r="I35" s="56" t="s">
        <v>77</v>
      </c>
      <c r="J35" s="40">
        <v>0</v>
      </c>
    </row>
    <row r="36" spans="7:10" ht="15.75" customHeight="1">
      <c r="G36" s="74"/>
      <c r="H36" s="77"/>
      <c r="I36" s="56" t="s">
        <v>78</v>
      </c>
      <c r="J36" s="40">
        <v>0</v>
      </c>
    </row>
    <row r="37" spans="7:10" ht="16.5" customHeight="1" thickBot="1">
      <c r="G37" s="75"/>
      <c r="H37" s="78"/>
      <c r="I37" s="63" t="s">
        <v>79</v>
      </c>
      <c r="J37" s="43">
        <v>10</v>
      </c>
    </row>
    <row r="38" spans="7:10" ht="15.75" thickBot="1"/>
    <row r="39" spans="7:10" ht="18" thickBot="1">
      <c r="G39" s="64">
        <f>SUM(G6:G37)</f>
        <v>202</v>
      </c>
      <c r="H39" s="65" t="s">
        <v>80</v>
      </c>
    </row>
  </sheetData>
  <mergeCells count="12">
    <mergeCell ref="G31:G37"/>
    <mergeCell ref="H31:H37"/>
    <mergeCell ref="B6:B10"/>
    <mergeCell ref="G8:G12"/>
    <mergeCell ref="H8:H12"/>
    <mergeCell ref="B12:B16"/>
    <mergeCell ref="G16:G24"/>
    <mergeCell ref="H16:H24"/>
    <mergeCell ref="B17:B20"/>
    <mergeCell ref="B22:B28"/>
    <mergeCell ref="G25:G30"/>
    <mergeCell ref="H25:H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E1" sqref="E1"/>
    </sheetView>
  </sheetViews>
  <sheetFormatPr defaultRowHeight="15"/>
  <cols>
    <col min="1" max="1" width="14.140625" style="66" customWidth="1"/>
    <col min="2" max="2" width="9.140625" style="66"/>
    <col min="3" max="3" width="12.85546875" style="66" customWidth="1"/>
    <col min="4" max="4" width="9.140625" style="66"/>
    <col min="5" max="5" width="10.28515625" style="66" customWidth="1"/>
  </cols>
  <sheetData>
    <row r="1" spans="1:5" ht="15.75" thickBot="1">
      <c r="A1" s="69"/>
      <c r="B1" s="69"/>
      <c r="C1" s="69" t="str">
        <f>RIGHT(SUBSTITUTE(original_design_fresh!C1,"_"," "),LEN(SUBSTITUTE(original_design_fresh!C1,"_"," "))-1)</f>
        <v>Manufacturing</v>
      </c>
      <c r="D1" s="69" t="str">
        <f>RIGHT(SUBSTITUTE(original_design_fresh!D1,"_"," "),LEN(SUBSTITUTE(original_design_fresh!D1,"_"," "))-1)</f>
        <v>Services</v>
      </c>
      <c r="E1" s="69" t="str">
        <f>RIGHT(SUBSTITUTE(original_design_fresh!E1,"_"," "),LEN(SUBSTITUTE(original_design_fresh!E1,"_"," "))-1)</f>
        <v>Grand Total</v>
      </c>
    </row>
    <row r="2" spans="1:5">
      <c r="A2" s="68" t="s">
        <v>1</v>
      </c>
      <c r="B2" s="66" t="str">
        <f>LEFT(original_design_fresh!B2,FIND(" ",original_design_fresh!B2))</f>
        <v xml:space="preserve">Small </v>
      </c>
      <c r="C2" s="66">
        <f>original_design_fresh!C2</f>
        <v>11</v>
      </c>
      <c r="D2" s="66">
        <f>original_design_fresh!D2</f>
        <v>3</v>
      </c>
      <c r="E2" s="68">
        <f>SUM(C2:D4)</f>
        <v>20</v>
      </c>
    </row>
    <row r="3" spans="1:5">
      <c r="A3" s="68"/>
      <c r="B3" s="66" t="str">
        <f>LEFT(original_design_fresh!B3,FIND(" ",original_design_fresh!B3))</f>
        <v xml:space="preserve">Medium </v>
      </c>
      <c r="C3" s="66">
        <f>original_design_fresh!C3</f>
        <v>2</v>
      </c>
      <c r="D3" s="66">
        <f>original_design_fresh!D3</f>
        <v>4</v>
      </c>
      <c r="E3" s="68"/>
    </row>
    <row r="4" spans="1:5">
      <c r="A4" s="68"/>
      <c r="B4" s="66" t="str">
        <f>LEFT(original_design_fresh!B4,FIND(" ",original_design_fresh!B4))</f>
        <v xml:space="preserve">Large </v>
      </c>
      <c r="C4" s="66">
        <f>original_design_fresh!C4</f>
        <v>0</v>
      </c>
      <c r="D4" s="66">
        <f>original_design_fresh!D4</f>
        <v>0</v>
      </c>
      <c r="E4" s="68"/>
    </row>
    <row r="5" spans="1:5">
      <c r="A5" s="68" t="s">
        <v>2</v>
      </c>
      <c r="B5" s="66" t="str">
        <f>LEFT(original_design_fresh!B5,FIND(" ",original_design_fresh!B5))</f>
        <v xml:space="preserve">Small </v>
      </c>
      <c r="C5" s="66">
        <f>original_design_fresh!C5</f>
        <v>3</v>
      </c>
      <c r="D5" s="66">
        <f>original_design_fresh!D5</f>
        <v>4</v>
      </c>
      <c r="E5" s="68">
        <f>SUM(C5:D7)</f>
        <v>28</v>
      </c>
    </row>
    <row r="6" spans="1:5">
      <c r="A6" s="68"/>
      <c r="B6" s="66" t="str">
        <f>LEFT(original_design_fresh!B6,FIND(" ",original_design_fresh!B6))</f>
        <v xml:space="preserve">Medium </v>
      </c>
      <c r="C6" s="66">
        <f>original_design_fresh!C6</f>
        <v>7</v>
      </c>
      <c r="D6" s="66">
        <f>original_design_fresh!D6</f>
        <v>3</v>
      </c>
      <c r="E6" s="68"/>
    </row>
    <row r="7" spans="1:5">
      <c r="A7" s="68"/>
      <c r="B7" s="66" t="str">
        <f>LEFT(original_design_fresh!B7,FIND(" ",original_design_fresh!B7))</f>
        <v xml:space="preserve">Large </v>
      </c>
      <c r="C7" s="66">
        <f>original_design_fresh!C7</f>
        <v>5</v>
      </c>
      <c r="D7" s="66">
        <f>original_design_fresh!D7</f>
        <v>6</v>
      </c>
      <c r="E7" s="68"/>
    </row>
    <row r="8" spans="1:5">
      <c r="A8" s="68" t="s">
        <v>3</v>
      </c>
      <c r="B8" s="66" t="str">
        <f>LEFT(original_design_fresh!B8,FIND(" ",original_design_fresh!B8))</f>
        <v xml:space="preserve">Small </v>
      </c>
      <c r="C8" s="66">
        <f>original_design_fresh!C8</f>
        <v>4</v>
      </c>
      <c r="D8" s="66">
        <f>original_design_fresh!D8</f>
        <v>2</v>
      </c>
      <c r="E8" s="68">
        <f>SUM(C8:D10)</f>
        <v>7</v>
      </c>
    </row>
    <row r="9" spans="1:5">
      <c r="A9" s="68"/>
      <c r="B9" s="66" t="str">
        <f>LEFT(original_design_fresh!B9,FIND(" ",original_design_fresh!B9))</f>
        <v xml:space="preserve">Medium </v>
      </c>
      <c r="C9" s="66">
        <f>original_design_fresh!C9</f>
        <v>0</v>
      </c>
      <c r="D9" s="66">
        <f>original_design_fresh!D9</f>
        <v>1</v>
      </c>
      <c r="E9" s="68"/>
    </row>
    <row r="10" spans="1:5">
      <c r="A10" s="68"/>
      <c r="B10" s="66" t="str">
        <f>LEFT(original_design_fresh!B10,FIND(" ",original_design_fresh!B10))</f>
        <v xml:space="preserve">Large </v>
      </c>
      <c r="C10" s="66">
        <f>original_design_fresh!C10</f>
        <v>0</v>
      </c>
      <c r="D10" s="66">
        <f>original_design_fresh!D10</f>
        <v>0</v>
      </c>
      <c r="E10" s="68"/>
    </row>
    <row r="11" spans="1:5">
      <c r="A11" s="68" t="s">
        <v>4</v>
      </c>
      <c r="B11" s="66" t="str">
        <f>LEFT(original_design_fresh!B11,FIND(" ",original_design_fresh!B11))</f>
        <v xml:space="preserve">Small </v>
      </c>
      <c r="C11" s="66">
        <f>original_design_fresh!C11</f>
        <v>8</v>
      </c>
      <c r="D11" s="66">
        <f>original_design_fresh!D11</f>
        <v>10</v>
      </c>
      <c r="E11" s="68">
        <f>SUM(C11:D13)</f>
        <v>20</v>
      </c>
    </row>
    <row r="12" spans="1:5">
      <c r="A12" s="68"/>
      <c r="B12" s="66" t="str">
        <f>LEFT(original_design_fresh!B12,FIND(" ",original_design_fresh!B12))</f>
        <v xml:space="preserve">Medium </v>
      </c>
      <c r="C12" s="66">
        <f>original_design_fresh!C12</f>
        <v>0</v>
      </c>
      <c r="D12" s="66">
        <f>original_design_fresh!D12</f>
        <v>2</v>
      </c>
      <c r="E12" s="68"/>
    </row>
    <row r="13" spans="1:5">
      <c r="A13" s="68"/>
      <c r="B13" s="66" t="str">
        <f>LEFT(original_design_fresh!B13,FIND(" ",original_design_fresh!B13))</f>
        <v xml:space="preserve">Large </v>
      </c>
      <c r="C13" s="66">
        <f>original_design_fresh!C13</f>
        <v>0</v>
      </c>
      <c r="D13" s="66">
        <f>original_design_fresh!D13</f>
        <v>0</v>
      </c>
      <c r="E13" s="68"/>
    </row>
    <row r="14" spans="1:5" ht="15.75" thickBot="1">
      <c r="A14" s="67"/>
      <c r="B14" s="67"/>
      <c r="C14" s="67">
        <f>SUM(C2:C13)</f>
        <v>40</v>
      </c>
      <c r="D14" s="67">
        <f>SUM(D2:D13)</f>
        <v>35</v>
      </c>
      <c r="E14" s="67">
        <f>SUM(E2:E13)</f>
        <v>75</v>
      </c>
    </row>
    <row r="15" spans="1:5" ht="15.75" thickTop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E5" sqref="E5"/>
    </sheetView>
  </sheetViews>
  <sheetFormatPr defaultRowHeight="15"/>
  <cols>
    <col min="1" max="1" width="13.7109375" customWidth="1"/>
    <col min="3" max="3" width="12.85546875" customWidth="1"/>
    <col min="4" max="4" width="9.42578125" customWidth="1"/>
    <col min="5" max="5" width="10.7109375" customWidth="1"/>
  </cols>
  <sheetData>
    <row r="1" spans="1:5" ht="15.75" thickBot="1">
      <c r="A1" s="69"/>
      <c r="B1" s="69"/>
      <c r="C1" s="69" t="str">
        <f>RIGHT(SUBSTITUTE(original_design_panel!C1,"_"," "),LEN(SUBSTITUTE(original_design_panel!C1,"_"," "))-1)</f>
        <v>Manufacturing</v>
      </c>
      <c r="D1" s="69" t="str">
        <f>RIGHT(SUBSTITUTE(original_design_panel!D1,"_"," "),LEN(SUBSTITUTE(original_design_panel!D1,"_"," "))-1)</f>
        <v>Services</v>
      </c>
      <c r="E1" s="69" t="str">
        <f>RIGHT(SUBSTITUTE(original_design_panel!E1,"_"," "),LEN(SUBSTITUTE(original_design_panel!E1,"_"," "))-1)</f>
        <v>Grand Total</v>
      </c>
    </row>
    <row r="2" spans="1:5">
      <c r="A2" s="68" t="str">
        <f>original_design_panel!A2</f>
        <v>Bo</v>
      </c>
      <c r="B2" s="66" t="str">
        <f>LEFT(original_design_panel!B2,FIND(" ",original_design_panel!B2))</f>
        <v xml:space="preserve">Small </v>
      </c>
      <c r="C2" s="66">
        <f>original_design_panel!C2</f>
        <v>0</v>
      </c>
      <c r="D2" s="66">
        <f>original_design_panel!D2</f>
        <v>0</v>
      </c>
      <c r="E2" s="68">
        <f>SUM(C2:D4)</f>
        <v>0</v>
      </c>
    </row>
    <row r="3" spans="1:5">
      <c r="A3" s="68"/>
      <c r="B3" s="66" t="str">
        <f>LEFT(original_design_panel!B3,FIND(" ",original_design_panel!B3))</f>
        <v xml:space="preserve">Medium </v>
      </c>
      <c r="C3" s="66">
        <f>original_design_panel!C3</f>
        <v>0</v>
      </c>
      <c r="D3" s="66">
        <f>original_design_panel!D3</f>
        <v>0</v>
      </c>
      <c r="E3" s="68"/>
    </row>
    <row r="4" spans="1:5">
      <c r="A4" s="68"/>
      <c r="B4" s="66" t="str">
        <f>LEFT(original_design_panel!B4,FIND(" ",original_design_panel!B4))</f>
        <v xml:space="preserve">Large </v>
      </c>
      <c r="C4" s="66">
        <f>original_design_panel!C4</f>
        <v>0</v>
      </c>
      <c r="D4" s="66">
        <f>original_design_panel!D4</f>
        <v>0</v>
      </c>
      <c r="E4" s="68"/>
    </row>
    <row r="5" spans="1:5">
      <c r="A5" s="68" t="str">
        <f>original_design_panel!A5</f>
        <v>Western Urban</v>
      </c>
      <c r="B5" s="66" t="str">
        <f>LEFT(original_design_panel!B5,FIND(" ",original_design_panel!B5))</f>
        <v xml:space="preserve">Small </v>
      </c>
      <c r="C5" s="66">
        <f>original_design_panel!C5</f>
        <v>17</v>
      </c>
      <c r="D5" s="66">
        <f>original_design_panel!D5</f>
        <v>19</v>
      </c>
      <c r="E5" s="68">
        <f>SUM(C5:D7)</f>
        <v>62</v>
      </c>
    </row>
    <row r="6" spans="1:5">
      <c r="A6" s="68"/>
      <c r="B6" s="66" t="str">
        <f>LEFT(original_design_panel!B6,FIND(" ",original_design_panel!B6))</f>
        <v xml:space="preserve">Medium </v>
      </c>
      <c r="C6" s="66">
        <f>original_design_panel!C6</f>
        <v>8</v>
      </c>
      <c r="D6" s="66">
        <f>original_design_panel!D6</f>
        <v>9</v>
      </c>
      <c r="E6" s="68"/>
    </row>
    <row r="7" spans="1:5">
      <c r="A7" s="68"/>
      <c r="B7" s="66" t="str">
        <f>LEFT(original_design_panel!B7,FIND(" ",original_design_panel!B7))</f>
        <v xml:space="preserve">Large </v>
      </c>
      <c r="C7" s="66">
        <f>original_design_panel!C7</f>
        <v>2</v>
      </c>
      <c r="D7" s="66">
        <f>original_design_panel!D7</f>
        <v>7</v>
      </c>
      <c r="E7" s="68"/>
    </row>
    <row r="8" spans="1:5">
      <c r="A8" s="68" t="str">
        <f>original_design_panel!A8</f>
        <v>Kenema</v>
      </c>
      <c r="B8" s="66" t="str">
        <f>LEFT(original_design_panel!B8,FIND(" ",original_design_panel!B8))</f>
        <v xml:space="preserve">Small </v>
      </c>
      <c r="C8" s="66">
        <f>original_design_panel!C8</f>
        <v>7</v>
      </c>
      <c r="D8" s="66">
        <f>original_design_panel!D8</f>
        <v>2</v>
      </c>
      <c r="E8" s="68">
        <f>SUM(C8:D10)</f>
        <v>13</v>
      </c>
    </row>
    <row r="9" spans="1:5">
      <c r="A9" s="68"/>
      <c r="B9" s="66" t="str">
        <f>LEFT(original_design_panel!B9,FIND(" ",original_design_panel!B9))</f>
        <v xml:space="preserve">Medium </v>
      </c>
      <c r="C9" s="66">
        <f>original_design_panel!C9</f>
        <v>1</v>
      </c>
      <c r="D9" s="66">
        <f>original_design_panel!D9</f>
        <v>3</v>
      </c>
      <c r="E9" s="68"/>
    </row>
    <row r="10" spans="1:5">
      <c r="A10" s="68"/>
      <c r="B10" s="66" t="str">
        <f>LEFT(original_design_panel!B10,FIND(" ",original_design_panel!B10))</f>
        <v xml:space="preserve">Large </v>
      </c>
      <c r="C10" s="66">
        <f>original_design_panel!C10</f>
        <v>0</v>
      </c>
      <c r="D10" s="66">
        <f>original_design_panel!D10</f>
        <v>0</v>
      </c>
      <c r="E10" s="68"/>
    </row>
    <row r="11" spans="1:5">
      <c r="A11" s="68" t="str">
        <f>original_design_panel!A11</f>
        <v>Bombali</v>
      </c>
      <c r="B11" s="66" t="str">
        <f>LEFT(original_design_panel!B11,FIND(" ",original_design_panel!B11))</f>
        <v xml:space="preserve">Small </v>
      </c>
      <c r="C11" s="66">
        <f>original_design_panel!C11</f>
        <v>0</v>
      </c>
      <c r="D11" s="66">
        <f>original_design_panel!D11</f>
        <v>0</v>
      </c>
      <c r="E11" s="68">
        <f>SUM(C11:D13)</f>
        <v>0</v>
      </c>
    </row>
    <row r="12" spans="1:5">
      <c r="A12" s="68"/>
      <c r="B12" s="66" t="str">
        <f>LEFT(original_design_panel!B12,FIND(" ",original_design_panel!B12))</f>
        <v xml:space="preserve">Medium </v>
      </c>
      <c r="C12" s="66">
        <f>original_design_panel!C12</f>
        <v>0</v>
      </c>
      <c r="D12" s="66">
        <f>original_design_panel!D12</f>
        <v>0</v>
      </c>
      <c r="E12" s="68"/>
    </row>
    <row r="13" spans="1:5">
      <c r="A13" s="68"/>
      <c r="B13" s="66" t="str">
        <f>LEFT(original_design_panel!B13,FIND(" ",original_design_panel!B13))</f>
        <v xml:space="preserve">Large </v>
      </c>
      <c r="C13" s="66">
        <f>original_design_panel!C13</f>
        <v>0</v>
      </c>
      <c r="D13" s="66">
        <f>original_design_panel!D13</f>
        <v>0</v>
      </c>
      <c r="E13" s="68"/>
    </row>
    <row r="14" spans="1:5" ht="15.75" thickBot="1">
      <c r="A14" s="67"/>
      <c r="B14" s="67"/>
      <c r="C14" s="67">
        <f>SUM(C2:C13)</f>
        <v>35</v>
      </c>
      <c r="D14" s="67">
        <f>SUM(D2:D13)</f>
        <v>40</v>
      </c>
      <c r="E14" s="67">
        <f>SUM(E2:E13)</f>
        <v>75</v>
      </c>
    </row>
    <row r="15" spans="1:5" ht="15.75" thickTop="1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2" sqref="A2:B13"/>
    </sheetView>
  </sheetViews>
  <sheetFormatPr defaultRowHeight="15"/>
  <cols>
    <col min="1" max="1" width="14.42578125" customWidth="1"/>
    <col min="2" max="2" width="8.85546875" customWidth="1"/>
    <col min="3" max="3" width="13.5703125" customWidth="1"/>
    <col min="5" max="5" width="11" customWidth="1"/>
  </cols>
  <sheetData>
    <row r="1" spans="1:5" ht="15.75" thickBot="1">
      <c r="A1" s="69"/>
      <c r="B1" s="69"/>
      <c r="C1" s="69" t="str">
        <f>RIGHT(SUBSTITUTE('Frame Fresh and Panel'!C1,"_"," "),LEN(SUBSTITUTE('Frame Fresh and Panel'!C1,"_"," "))-1)</f>
        <v>Manufacturing</v>
      </c>
      <c r="D1" s="69" t="str">
        <f>RIGHT(SUBSTITUTE('Frame Fresh and Panel'!D1,"_"," "),LEN(SUBSTITUTE('Frame Fresh and Panel'!D1,"_"," "))-1)</f>
        <v>Services</v>
      </c>
      <c r="E1" s="69" t="str">
        <f>RIGHT(SUBSTITUTE('Frame Fresh and Panel'!E1,"_"," "),LEN(SUBSTITUTE('Frame Fresh and Panel'!E1,"_"," "))-1)</f>
        <v>Grand Total</v>
      </c>
    </row>
    <row r="2" spans="1:5">
      <c r="A2" s="68" t="str">
        <f>'Frame Fresh and Panel'!A2</f>
        <v>Bo</v>
      </c>
      <c r="B2" s="66" t="str">
        <f>LEFT('Frame Fresh and Panel'!B2,FIND(" ",'Frame Fresh and Panel'!B2))</f>
        <v xml:space="preserve">Small </v>
      </c>
      <c r="C2" s="66">
        <f>'Frame Fresh and Panel'!C2</f>
        <v>42</v>
      </c>
      <c r="D2" s="66">
        <f>'Frame Fresh and Panel'!D2</f>
        <v>60</v>
      </c>
      <c r="E2" s="68">
        <f>SUM(C2:D4)</f>
        <v>110</v>
      </c>
    </row>
    <row r="3" spans="1:5">
      <c r="A3" s="68"/>
      <c r="B3" s="66" t="str">
        <f>LEFT('Frame Fresh and Panel'!B3,FIND(" ",'Frame Fresh and Panel'!B3))</f>
        <v xml:space="preserve">Medium </v>
      </c>
      <c r="C3" s="66">
        <f>'Frame Fresh and Panel'!C3</f>
        <v>2</v>
      </c>
      <c r="D3" s="66">
        <f>'Frame Fresh and Panel'!D3</f>
        <v>6</v>
      </c>
      <c r="E3" s="68"/>
    </row>
    <row r="4" spans="1:5">
      <c r="A4" s="68"/>
      <c r="B4" s="66" t="s">
        <v>84</v>
      </c>
      <c r="C4" s="66">
        <v>0</v>
      </c>
      <c r="D4" s="66">
        <v>0</v>
      </c>
      <c r="E4" s="68"/>
    </row>
    <row r="5" spans="1:5">
      <c r="A5" s="68" t="str">
        <f>'Frame Fresh and Panel'!A5</f>
        <v>Western Urban</v>
      </c>
      <c r="B5" s="66" t="str">
        <f>LEFT('Frame Fresh and Panel'!B4,FIND(" ",'Frame Fresh and Panel'!B4))</f>
        <v xml:space="preserve">Small </v>
      </c>
      <c r="C5" s="66">
        <f>'Frame Fresh and Panel'!C4</f>
        <v>266</v>
      </c>
      <c r="D5" s="66">
        <f>'Frame Fresh and Panel'!D4</f>
        <v>401</v>
      </c>
      <c r="E5" s="68">
        <f>SUM(C5:D7)</f>
        <v>763</v>
      </c>
    </row>
    <row r="6" spans="1:5">
      <c r="A6" s="68"/>
      <c r="B6" s="66" t="str">
        <f>LEFT('Frame Fresh and Panel'!B5,FIND(" ",'Frame Fresh and Panel'!B5))</f>
        <v xml:space="preserve">Medium </v>
      </c>
      <c r="C6" s="66">
        <f>'Frame Fresh and Panel'!C5</f>
        <v>22</v>
      </c>
      <c r="D6" s="66">
        <f>'Frame Fresh and Panel'!D5</f>
        <v>36</v>
      </c>
      <c r="E6" s="68"/>
    </row>
    <row r="7" spans="1:5">
      <c r="A7" s="68"/>
      <c r="B7" s="66" t="str">
        <f>LEFT('Frame Fresh and Panel'!B6,FIND(" ",'Frame Fresh and Panel'!B6))</f>
        <v xml:space="preserve">Large </v>
      </c>
      <c r="C7" s="66">
        <f>'Frame Fresh and Panel'!C6</f>
        <v>10</v>
      </c>
      <c r="D7" s="66">
        <f>'Frame Fresh and Panel'!D6</f>
        <v>28</v>
      </c>
      <c r="E7" s="68"/>
    </row>
    <row r="8" spans="1:5">
      <c r="A8" s="68" t="str">
        <f>'Frame Fresh and Panel'!A8</f>
        <v>Kenema</v>
      </c>
      <c r="B8" s="66" t="str">
        <f>LEFT('Frame Fresh and Panel'!B7,FIND(" ",'Frame Fresh and Panel'!B7))</f>
        <v xml:space="preserve">Small </v>
      </c>
      <c r="C8" s="66">
        <f>'Frame Fresh and Panel'!C7</f>
        <v>30</v>
      </c>
      <c r="D8" s="66">
        <f>'Frame Fresh and Panel'!D7</f>
        <v>92</v>
      </c>
      <c r="E8" s="68">
        <f>SUM(C8:D10)</f>
        <v>127</v>
      </c>
    </row>
    <row r="9" spans="1:5">
      <c r="A9" s="68"/>
      <c r="B9" s="66" t="str">
        <f>LEFT('Frame Fresh and Panel'!B8,FIND(" ",'Frame Fresh and Panel'!B8))</f>
        <v xml:space="preserve">Medium </v>
      </c>
      <c r="C9" s="66">
        <f>'Frame Fresh and Panel'!C8</f>
        <v>1</v>
      </c>
      <c r="D9" s="66">
        <f>'Frame Fresh and Panel'!D8</f>
        <v>4</v>
      </c>
      <c r="E9" s="68"/>
    </row>
    <row r="10" spans="1:5">
      <c r="A10" s="68"/>
      <c r="B10" s="66" t="s">
        <v>84</v>
      </c>
      <c r="C10" s="66">
        <v>0</v>
      </c>
      <c r="D10" s="66">
        <v>0</v>
      </c>
      <c r="E10" s="68"/>
    </row>
    <row r="11" spans="1:5">
      <c r="A11" s="68" t="str">
        <f>'Frame Fresh and Panel'!A9</f>
        <v>Bombali</v>
      </c>
      <c r="B11" s="66" t="str">
        <f>LEFT('Frame Fresh and Panel'!B9,FIND(" ",'Frame Fresh and Panel'!B9))</f>
        <v xml:space="preserve">Small </v>
      </c>
      <c r="C11" s="66">
        <f>'Frame Fresh and Panel'!C9</f>
        <v>12</v>
      </c>
      <c r="D11" s="66">
        <f>'Frame Fresh and Panel'!D9</f>
        <v>43</v>
      </c>
      <c r="E11" s="68">
        <f>SUM(C11:D13)</f>
        <v>57</v>
      </c>
    </row>
    <row r="12" spans="1:5">
      <c r="A12" s="68"/>
      <c r="B12" s="66" t="str">
        <f>LEFT('Frame Fresh and Panel'!B10,FIND(" ",'Frame Fresh and Panel'!B10))</f>
        <v xml:space="preserve">Medium </v>
      </c>
      <c r="C12" s="66">
        <f>'Frame Fresh and Panel'!C10</f>
        <v>0</v>
      </c>
      <c r="D12" s="66">
        <f>'Frame Fresh and Panel'!D10</f>
        <v>2</v>
      </c>
      <c r="E12" s="68"/>
    </row>
    <row r="13" spans="1:5">
      <c r="A13" s="68"/>
      <c r="B13" s="66" t="s">
        <v>84</v>
      </c>
      <c r="C13" s="66">
        <f>'Frame Fresh and Panel'!C13</f>
        <v>0</v>
      </c>
      <c r="D13" s="66">
        <f>'Frame Fresh and Panel'!D13</f>
        <v>0</v>
      </c>
      <c r="E13" s="68"/>
    </row>
    <row r="14" spans="1:5" ht="15.75" thickBot="1">
      <c r="A14" s="67"/>
      <c r="B14" s="67"/>
      <c r="C14" s="67">
        <f>SUM(C2:C13)</f>
        <v>385</v>
      </c>
      <c r="D14" s="67">
        <f>SUM(D2:D13)</f>
        <v>672</v>
      </c>
      <c r="E14" s="67">
        <f>SUM(E2:E13)</f>
        <v>1057</v>
      </c>
    </row>
    <row r="15" spans="1:5" ht="15.75" thickTop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2" sqref="A2:B13"/>
    </sheetView>
  </sheetViews>
  <sheetFormatPr defaultRowHeight="15"/>
  <cols>
    <col min="1" max="1" width="14.140625" customWidth="1"/>
    <col min="3" max="3" width="13" customWidth="1"/>
    <col min="5" max="5" width="10.28515625" customWidth="1"/>
  </cols>
  <sheetData>
    <row r="1" spans="1:5" ht="15.75" thickBot="1">
      <c r="A1" s="69"/>
      <c r="B1" s="69"/>
      <c r="C1" s="69" t="str">
        <f>RIGHT(SUBSTITUTE('Frame Panel'!C1,"_"," "),LEN(SUBSTITUTE('Frame Panel'!C1,"_"," "))-1)</f>
        <v>Manufacturing</v>
      </c>
      <c r="D1" s="69" t="str">
        <f>RIGHT(SUBSTITUTE('Frame Panel'!D1,"_"," "),LEN(SUBSTITUTE('Frame Panel'!D1,"_"," "))-1)</f>
        <v>Services</v>
      </c>
      <c r="E1" s="69" t="str">
        <f>RIGHT(SUBSTITUTE('Frame Panel'!E1,"_"," "),LEN(SUBSTITUTE('Frame Panel'!E1,"_"," "))-1)</f>
        <v>Grand Total</v>
      </c>
    </row>
    <row r="2" spans="1:5">
      <c r="A2" s="68" t="s">
        <v>1</v>
      </c>
      <c r="B2" s="66" t="s">
        <v>85</v>
      </c>
      <c r="C2" s="66">
        <v>0</v>
      </c>
      <c r="D2" s="66">
        <v>0</v>
      </c>
      <c r="E2" s="68">
        <f>SUM(C2:D4)</f>
        <v>0</v>
      </c>
    </row>
    <row r="3" spans="1:5">
      <c r="A3" s="68"/>
      <c r="B3" s="66" t="s">
        <v>86</v>
      </c>
      <c r="C3" s="66">
        <v>0</v>
      </c>
      <c r="D3" s="66">
        <v>0</v>
      </c>
      <c r="E3" s="68"/>
    </row>
    <row r="4" spans="1:5">
      <c r="A4" s="68"/>
      <c r="B4" s="66" t="s">
        <v>84</v>
      </c>
      <c r="C4" s="66">
        <v>0</v>
      </c>
      <c r="D4" s="66">
        <v>0</v>
      </c>
      <c r="E4" s="68"/>
    </row>
    <row r="5" spans="1:5">
      <c r="A5" s="68" t="s">
        <v>2</v>
      </c>
      <c r="B5" s="66" t="s">
        <v>85</v>
      </c>
      <c r="C5" s="66">
        <f>'Frame Panel'!C2</f>
        <v>32</v>
      </c>
      <c r="D5" s="66">
        <f>'Frame Panel'!D2</f>
        <v>31</v>
      </c>
      <c r="E5" s="68">
        <f>SUM(C5:D7)</f>
        <v>98</v>
      </c>
    </row>
    <row r="6" spans="1:5">
      <c r="A6" s="68"/>
      <c r="B6" s="66" t="s">
        <v>86</v>
      </c>
      <c r="C6" s="66">
        <f>'Frame Panel'!C3</f>
        <v>11</v>
      </c>
      <c r="D6" s="66">
        <f>'Frame Panel'!D3</f>
        <v>12</v>
      </c>
      <c r="E6" s="68"/>
    </row>
    <row r="7" spans="1:5">
      <c r="A7" s="68"/>
      <c r="B7" s="66" t="s">
        <v>87</v>
      </c>
      <c r="C7" s="66">
        <f>'Frame Panel'!C4</f>
        <v>2</v>
      </c>
      <c r="D7" s="66">
        <f>'Frame Panel'!D4</f>
        <v>10</v>
      </c>
      <c r="E7" s="68"/>
    </row>
    <row r="8" spans="1:5">
      <c r="A8" s="68" t="s">
        <v>3</v>
      </c>
      <c r="B8" s="66" t="s">
        <v>85</v>
      </c>
      <c r="C8" s="66">
        <f>'Frame Panel'!C5</f>
        <v>22</v>
      </c>
      <c r="D8" s="66">
        <f>'Frame Panel'!D5</f>
        <v>26</v>
      </c>
      <c r="E8" s="68">
        <f>SUM(C8:D10)</f>
        <v>52</v>
      </c>
    </row>
    <row r="9" spans="1:5">
      <c r="A9" s="68"/>
      <c r="B9" s="66" t="s">
        <v>86</v>
      </c>
      <c r="C9" s="66">
        <f>'Frame Panel'!C6</f>
        <v>1</v>
      </c>
      <c r="D9" s="66">
        <f>'Frame Panel'!D6</f>
        <v>3</v>
      </c>
      <c r="E9" s="68"/>
    </row>
    <row r="10" spans="1:5">
      <c r="A10" s="68"/>
      <c r="B10" s="66" t="s">
        <v>84</v>
      </c>
      <c r="C10" s="66">
        <f>'Frame Panel'!C10</f>
        <v>0</v>
      </c>
      <c r="D10" s="66">
        <f>'Frame Panel'!D10</f>
        <v>0</v>
      </c>
      <c r="E10" s="68"/>
    </row>
    <row r="11" spans="1:5">
      <c r="A11" s="68" t="s">
        <v>4</v>
      </c>
      <c r="B11" s="66" t="s">
        <v>85</v>
      </c>
      <c r="C11" s="66">
        <f>'Frame Panel'!C11</f>
        <v>0</v>
      </c>
      <c r="D11" s="66">
        <f>'Frame Panel'!D11</f>
        <v>0</v>
      </c>
      <c r="E11" s="68">
        <f>SUM(C11:D13)</f>
        <v>0</v>
      </c>
    </row>
    <row r="12" spans="1:5">
      <c r="A12" s="68"/>
      <c r="B12" s="66" t="s">
        <v>86</v>
      </c>
      <c r="C12" s="66">
        <f>'Frame Panel'!C12</f>
        <v>0</v>
      </c>
      <c r="D12" s="66">
        <f>'Frame Panel'!D12</f>
        <v>0</v>
      </c>
      <c r="E12" s="68"/>
    </row>
    <row r="13" spans="1:5">
      <c r="A13" s="68"/>
      <c r="B13" s="66" t="s">
        <v>84</v>
      </c>
      <c r="C13" s="66">
        <f>'Frame Panel'!C13</f>
        <v>0</v>
      </c>
      <c r="D13" s="66">
        <f>'Frame Panel'!D13</f>
        <v>0</v>
      </c>
      <c r="E13" s="68"/>
    </row>
    <row r="14" spans="1:5" ht="15.75" thickBot="1">
      <c r="A14" s="67"/>
      <c r="B14" s="67"/>
      <c r="C14" s="67">
        <f>SUM(C2:C13)</f>
        <v>68</v>
      </c>
      <c r="D14" s="67">
        <f>SUM(D2:D13)</f>
        <v>82</v>
      </c>
      <c r="E14" s="67">
        <f>SUM(E2:E13)</f>
        <v>150</v>
      </c>
    </row>
    <row r="15" spans="1:5" ht="15.75" thickTop="1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2" sqref="A2:B13"/>
    </sheetView>
  </sheetViews>
  <sheetFormatPr defaultRowHeight="15"/>
  <cols>
    <col min="1" max="1" width="13.7109375" customWidth="1"/>
    <col min="2" max="2" width="15.140625" bestFit="1" customWidth="1"/>
    <col min="3" max="3" width="13" customWidth="1"/>
    <col min="4" max="4" width="10.140625" customWidth="1"/>
    <col min="5" max="5" width="10.7109375" customWidth="1"/>
  </cols>
  <sheetData>
    <row r="1" spans="1:5" ht="15.75" thickBot="1">
      <c r="A1" s="69"/>
      <c r="B1" s="69"/>
      <c r="C1" s="69" t="str">
        <f>RIGHT(SUBSTITUTE('Achieved Panel'!C1,"_"," "),LEN(SUBSTITUTE('Achieved Panel'!C1,"_"," "))-1)</f>
        <v>Manufacturing</v>
      </c>
      <c r="D1" s="69" t="str">
        <f>RIGHT(SUBSTITUTE('Achieved Panel'!D1,"_"," "),LEN(SUBSTITUTE('Achieved Panel'!D1,"_"," "))-1)</f>
        <v>Services</v>
      </c>
      <c r="E1" s="69" t="str">
        <f>RIGHT(SUBSTITUTE('Achieved Panel'!E1,"_"," "),LEN(SUBSTITUTE('Achieved Panel'!E1,"_"," "))-1)</f>
        <v>Grand Total</v>
      </c>
    </row>
    <row r="2" spans="1:5">
      <c r="A2" s="68" t="s">
        <v>1</v>
      </c>
      <c r="B2" s="66" t="s">
        <v>85</v>
      </c>
      <c r="C2" s="66">
        <v>0</v>
      </c>
      <c r="D2" s="66">
        <v>0</v>
      </c>
      <c r="E2" s="68">
        <f>SUM(C2:D4)</f>
        <v>0</v>
      </c>
    </row>
    <row r="3" spans="1:5">
      <c r="A3" s="68"/>
      <c r="B3" s="66" t="s">
        <v>86</v>
      </c>
      <c r="C3" s="66">
        <v>0</v>
      </c>
      <c r="D3" s="66">
        <v>0</v>
      </c>
      <c r="E3" s="68"/>
    </row>
    <row r="4" spans="1:5">
      <c r="A4" s="68"/>
      <c r="B4" s="66" t="s">
        <v>84</v>
      </c>
      <c r="C4" s="66">
        <v>0</v>
      </c>
      <c r="D4" s="66">
        <v>0</v>
      </c>
      <c r="E4" s="68"/>
    </row>
    <row r="5" spans="1:5">
      <c r="A5" s="68" t="s">
        <v>2</v>
      </c>
      <c r="B5" s="66" t="s">
        <v>85</v>
      </c>
      <c r="C5" s="66">
        <f>'Achieved Panel'!C2</f>
        <v>17</v>
      </c>
      <c r="D5" s="66">
        <f>'Achieved Panel'!D2</f>
        <v>20</v>
      </c>
      <c r="E5" s="68">
        <f>SUM(C5:D7)</f>
        <v>63</v>
      </c>
    </row>
    <row r="6" spans="1:5">
      <c r="A6" s="68"/>
      <c r="B6" s="66" t="s">
        <v>86</v>
      </c>
      <c r="C6" s="66">
        <f>'Achieved Panel'!C3</f>
        <v>8</v>
      </c>
      <c r="D6" s="66">
        <f>'Achieved Panel'!D3</f>
        <v>9</v>
      </c>
      <c r="E6" s="68"/>
    </row>
    <row r="7" spans="1:5">
      <c r="A7" s="68"/>
      <c r="B7" s="66" t="s">
        <v>87</v>
      </c>
      <c r="C7" s="66">
        <f>'Achieved Panel'!C4</f>
        <v>2</v>
      </c>
      <c r="D7" s="66">
        <f>'Achieved Panel'!D4</f>
        <v>7</v>
      </c>
      <c r="E7" s="68"/>
    </row>
    <row r="8" spans="1:5">
      <c r="A8" s="68" t="s">
        <v>3</v>
      </c>
      <c r="B8" s="66" t="s">
        <v>85</v>
      </c>
      <c r="C8" s="66">
        <f>'Achieved Panel'!C5</f>
        <v>0</v>
      </c>
      <c r="D8" s="66">
        <f>'Achieved Panel'!D5</f>
        <v>2</v>
      </c>
      <c r="E8" s="68">
        <f>SUM(C8:D10)</f>
        <v>12</v>
      </c>
    </row>
    <row r="9" spans="1:5">
      <c r="A9" s="68"/>
      <c r="B9" s="66" t="s">
        <v>86</v>
      </c>
      <c r="C9" s="66">
        <f>'Achieved Panel'!C6</f>
        <v>0</v>
      </c>
      <c r="D9" s="66">
        <f>'Achieved Panel'!D6</f>
        <v>1</v>
      </c>
      <c r="E9" s="68"/>
    </row>
    <row r="10" spans="1:5">
      <c r="A10" s="68"/>
      <c r="B10" s="66" t="s">
        <v>88</v>
      </c>
      <c r="C10" s="66">
        <f>'Achieved Panel'!C7</f>
        <v>9</v>
      </c>
      <c r="D10" s="66">
        <f>'Achieved Panel'!D7</f>
        <v>0</v>
      </c>
      <c r="E10" s="68"/>
    </row>
    <row r="11" spans="1:5">
      <c r="A11" s="68" t="s">
        <v>4</v>
      </c>
      <c r="B11" s="66" t="s">
        <v>85</v>
      </c>
      <c r="C11" s="66">
        <f>'Achieved Panel'!C11</f>
        <v>0</v>
      </c>
      <c r="D11" s="66">
        <f>'Achieved Panel'!D11</f>
        <v>0</v>
      </c>
      <c r="E11" s="68">
        <f>SUM(C11:D13)</f>
        <v>0</v>
      </c>
    </row>
    <row r="12" spans="1:5">
      <c r="A12" s="68"/>
      <c r="B12" s="66" t="s">
        <v>86</v>
      </c>
      <c r="C12" s="66">
        <f>'Achieved Panel'!C12</f>
        <v>0</v>
      </c>
      <c r="D12" s="66">
        <f>'Achieved Panel'!D12</f>
        <v>0</v>
      </c>
      <c r="E12" s="68"/>
    </row>
    <row r="13" spans="1:5">
      <c r="A13" s="68"/>
      <c r="B13" s="66" t="s">
        <v>84</v>
      </c>
      <c r="C13" s="66">
        <f>'Achieved Panel'!C13</f>
        <v>0</v>
      </c>
      <c r="D13" s="66">
        <f>'Achieved Panel'!D13</f>
        <v>0</v>
      </c>
      <c r="E13" s="68"/>
    </row>
    <row r="14" spans="1:5" ht="15.75" thickBot="1">
      <c r="A14" s="67"/>
      <c r="B14" s="67"/>
      <c r="C14" s="67">
        <f>SUM(C2:C13)</f>
        <v>36</v>
      </c>
      <c r="D14" s="67">
        <f>SUM(D2:D13)</f>
        <v>39</v>
      </c>
      <c r="E14" s="67">
        <f>SUM(E2:E13)</f>
        <v>75</v>
      </c>
    </row>
    <row r="15" spans="1:5" ht="15.75" thickTop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2" sqref="A2:B13"/>
    </sheetView>
  </sheetViews>
  <sheetFormatPr defaultRowHeight="15"/>
  <cols>
    <col min="1" max="1" width="13" customWidth="1"/>
    <col min="2" max="2" width="8.42578125" bestFit="1" customWidth="1"/>
    <col min="3" max="3" width="13.85546875" customWidth="1"/>
    <col min="4" max="4" width="10.28515625" customWidth="1"/>
    <col min="5" max="5" width="11" customWidth="1"/>
  </cols>
  <sheetData>
    <row r="1" spans="1:5" ht="15.75" thickBot="1">
      <c r="A1" s="69"/>
      <c r="B1" s="69"/>
      <c r="C1" s="69" t="str">
        <f>RIGHT(SUBSTITUTE('Achieved Fresh and Panel'!C1,"_"," "),LEN(SUBSTITUTE('Achieved Fresh and Panel'!C1,"_"," "))-1)</f>
        <v>Manufacturing</v>
      </c>
      <c r="D1" s="69" t="str">
        <f>RIGHT(SUBSTITUTE('Achieved Fresh and Panel'!D1,"_"," "),LEN(SUBSTITUTE('Achieved Fresh and Panel'!D1,"_"," "))-1)</f>
        <v>Services</v>
      </c>
      <c r="E1" s="69" t="str">
        <f>RIGHT(SUBSTITUTE('Achieved Fresh and Panel'!E1,"_"," "),LEN(SUBSTITUTE('Achieved Fresh and Panel'!E1,"_"," "))-1)</f>
        <v>Grand Total</v>
      </c>
    </row>
    <row r="2" spans="1:5">
      <c r="A2" s="68" t="s">
        <v>1</v>
      </c>
      <c r="B2" s="66" t="s">
        <v>85</v>
      </c>
      <c r="C2" s="66">
        <f>'Achieved Fresh and Panel'!C2</f>
        <v>11</v>
      </c>
      <c r="D2" s="66">
        <f>'Achieved Fresh and Panel'!D2</f>
        <v>3</v>
      </c>
      <c r="E2" s="68">
        <f>SUM(C2:D4)</f>
        <v>20</v>
      </c>
    </row>
    <row r="3" spans="1:5">
      <c r="A3" s="68"/>
      <c r="B3" s="66" t="s">
        <v>86</v>
      </c>
      <c r="C3" s="66">
        <f>'Achieved Fresh and Panel'!C3</f>
        <v>2</v>
      </c>
      <c r="D3" s="66">
        <f>'Achieved Fresh and Panel'!D3</f>
        <v>4</v>
      </c>
      <c r="E3" s="68"/>
    </row>
    <row r="4" spans="1:5">
      <c r="A4" s="68"/>
      <c r="B4" s="66" t="s">
        <v>84</v>
      </c>
      <c r="C4" s="66">
        <v>0</v>
      </c>
      <c r="D4" s="66">
        <v>0</v>
      </c>
      <c r="E4" s="68"/>
    </row>
    <row r="5" spans="1:5">
      <c r="A5" s="68" t="s">
        <v>2</v>
      </c>
      <c r="B5" s="66" t="s">
        <v>85</v>
      </c>
      <c r="C5" s="66">
        <f>'Achieved Fresh and Panel'!C4</f>
        <v>20</v>
      </c>
      <c r="D5" s="66">
        <f>'Achieved Fresh and Panel'!D4</f>
        <v>24</v>
      </c>
      <c r="E5" s="68">
        <f>SUM(C5:D7)</f>
        <v>91</v>
      </c>
    </row>
    <row r="6" spans="1:5">
      <c r="A6" s="68"/>
      <c r="B6" s="66" t="s">
        <v>86</v>
      </c>
      <c r="C6" s="66">
        <f>'Achieved Fresh and Panel'!C5</f>
        <v>16</v>
      </c>
      <c r="D6" s="66">
        <f>'Achieved Fresh and Panel'!D5</f>
        <v>12</v>
      </c>
      <c r="E6" s="68"/>
    </row>
    <row r="7" spans="1:5">
      <c r="A7" s="68"/>
      <c r="B7" s="66" t="s">
        <v>87</v>
      </c>
      <c r="C7" s="66">
        <f>'Achieved Fresh and Panel'!C6</f>
        <v>7</v>
      </c>
      <c r="D7" s="66">
        <f>'Achieved Fresh and Panel'!D6</f>
        <v>12</v>
      </c>
      <c r="E7" s="68"/>
    </row>
    <row r="8" spans="1:5">
      <c r="A8" s="68" t="s">
        <v>3</v>
      </c>
      <c r="B8" s="66" t="s">
        <v>85</v>
      </c>
      <c r="C8" s="66">
        <f>'Achieved Fresh and Panel'!C7</f>
        <v>0</v>
      </c>
      <c r="D8" s="66">
        <f>'Achieved Fresh and Panel'!D7</f>
        <v>4</v>
      </c>
      <c r="E8" s="68">
        <f>SUM(C8:D10)</f>
        <v>20</v>
      </c>
    </row>
    <row r="9" spans="1:5">
      <c r="A9" s="68"/>
      <c r="B9" s="66" t="s">
        <v>86</v>
      </c>
      <c r="C9" s="66">
        <f>'Achieved Fresh and Panel'!C8</f>
        <v>0</v>
      </c>
      <c r="D9" s="66">
        <f>'Achieved Fresh and Panel'!D8</f>
        <v>2</v>
      </c>
      <c r="E9" s="68"/>
    </row>
    <row r="10" spans="1:5">
      <c r="A10" s="68"/>
      <c r="B10" s="66" t="s">
        <v>88</v>
      </c>
      <c r="C10" s="66">
        <f>'Achieved Fresh and Panel'!C9</f>
        <v>14</v>
      </c>
      <c r="D10" s="66">
        <f>'Achieved Fresh and Panel'!D9</f>
        <v>0</v>
      </c>
      <c r="E10" s="68"/>
    </row>
    <row r="11" spans="1:5">
      <c r="A11" s="68" t="s">
        <v>4</v>
      </c>
      <c r="B11" s="66" t="s">
        <v>85</v>
      </c>
      <c r="C11" s="66">
        <f>'Achieved Fresh and Panel'!C10</f>
        <v>9</v>
      </c>
      <c r="D11" s="66">
        <f>'Achieved Fresh and Panel'!D10</f>
        <v>10</v>
      </c>
      <c r="E11" s="68">
        <f>SUM(C11:D13)</f>
        <v>21</v>
      </c>
    </row>
    <row r="12" spans="1:5">
      <c r="A12" s="68"/>
      <c r="B12" s="66" t="s">
        <v>86</v>
      </c>
      <c r="C12" s="66">
        <f>'Achieved Fresh and Panel'!C11</f>
        <v>0</v>
      </c>
      <c r="D12" s="66">
        <f>'Achieved Fresh and Panel'!D11</f>
        <v>2</v>
      </c>
      <c r="E12" s="68"/>
    </row>
    <row r="13" spans="1:5">
      <c r="A13" s="68"/>
      <c r="B13" s="66" t="s">
        <v>84</v>
      </c>
      <c r="C13" s="66">
        <f>'Achieved Fresh and Panel'!C13</f>
        <v>0</v>
      </c>
      <c r="D13" s="66">
        <f>'Achieved Fresh and Panel'!D13</f>
        <v>0</v>
      </c>
      <c r="E13" s="68"/>
    </row>
    <row r="14" spans="1:5" ht="15.75" thickBot="1">
      <c r="A14" s="67"/>
      <c r="B14" s="67"/>
      <c r="C14" s="67">
        <f>SUM(C2:C13)</f>
        <v>79</v>
      </c>
      <c r="D14" s="67">
        <f>SUM(D2:D13)</f>
        <v>73</v>
      </c>
      <c r="E14" s="67">
        <f>SUM(E2:E13)</f>
        <v>152</v>
      </c>
    </row>
    <row r="15" spans="1:5" ht="15.75" thickTop="1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2" sqref="A2:B13"/>
    </sheetView>
  </sheetViews>
  <sheetFormatPr defaultRowHeight="15"/>
  <cols>
    <col min="1" max="1" width="14.140625" customWidth="1"/>
    <col min="2" max="2" width="15.140625" bestFit="1" customWidth="1"/>
    <col min="3" max="3" width="13.140625" customWidth="1"/>
    <col min="4" max="4" width="9.28515625" customWidth="1"/>
    <col min="5" max="5" width="10.5703125" customWidth="1"/>
  </cols>
  <sheetData>
    <row r="1" spans="1:5" ht="15.75" thickBot="1">
      <c r="A1" s="69"/>
      <c r="B1" s="69"/>
      <c r="C1" s="69" t="str">
        <f>RIGHT(SUBSTITUTE(universe_strict!C1,"_"," "),LEN(SUBSTITUTE(universe_strict!C1,"_"," "))-1)</f>
        <v>Manufacturing</v>
      </c>
      <c r="D1" s="69" t="str">
        <f>RIGHT(SUBSTITUTE(universe_strict!D1,"_"," "),LEN(SUBSTITUTE(universe_strict!D1,"_"," "))-1)</f>
        <v>Services</v>
      </c>
      <c r="E1" s="69" t="str">
        <f>RIGHT(SUBSTITUTE(universe_strict!E1,"_"," "),LEN(SUBSTITUTE(universe_strict!E1,"_"," "))-1)</f>
        <v>Grand Total</v>
      </c>
    </row>
    <row r="2" spans="1:5">
      <c r="A2" s="68" t="s">
        <v>1</v>
      </c>
      <c r="B2" s="66" t="s">
        <v>85</v>
      </c>
      <c r="C2" s="72">
        <f>universe_strict!C2</f>
        <v>43.312538146972656</v>
      </c>
      <c r="D2" s="72">
        <f>universe_strict!D2</f>
        <v>53.265716552734375</v>
      </c>
      <c r="E2" s="71">
        <f>SUM(C2:D4)</f>
        <v>104.94606280326843</v>
      </c>
    </row>
    <row r="3" spans="1:5">
      <c r="A3" s="68"/>
      <c r="B3" s="66" t="s">
        <v>86</v>
      </c>
      <c r="C3" s="72">
        <f>universe_strict!C3</f>
        <v>2.3356945514678955</v>
      </c>
      <c r="D3" s="72">
        <f>universe_strict!D3</f>
        <v>6.0321135520935059</v>
      </c>
      <c r="E3" s="71"/>
    </row>
    <row r="4" spans="1:5">
      <c r="A4" s="68"/>
      <c r="B4" s="66" t="s">
        <v>84</v>
      </c>
      <c r="C4" s="72">
        <v>0</v>
      </c>
      <c r="D4" s="72">
        <v>0</v>
      </c>
      <c r="E4" s="71"/>
    </row>
    <row r="5" spans="1:5">
      <c r="A5" s="68" t="s">
        <v>2</v>
      </c>
      <c r="B5" s="66" t="s">
        <v>85</v>
      </c>
      <c r="C5" s="72">
        <f>universe_strict!C4</f>
        <v>214.48919677734375</v>
      </c>
      <c r="D5" s="72">
        <f>universe_strict!D4</f>
        <v>278.3558349609375</v>
      </c>
      <c r="E5" s="71">
        <f>SUM(C5:D7)</f>
        <v>568.55584621429443</v>
      </c>
    </row>
    <row r="6" spans="1:5">
      <c r="A6" s="68"/>
      <c r="B6" s="66" t="s">
        <v>86</v>
      </c>
      <c r="C6" s="72">
        <f>universe_strict!C5</f>
        <v>22.158636093139648</v>
      </c>
      <c r="D6" s="72">
        <f>universe_strict!D5</f>
        <v>28.996326446533203</v>
      </c>
      <c r="E6" s="71"/>
    </row>
    <row r="7" spans="1:5">
      <c r="A7" s="68"/>
      <c r="B7" s="66" t="s">
        <v>87</v>
      </c>
      <c r="C7" s="72">
        <f>universe_strict!C6</f>
        <v>7.1408891677856445</v>
      </c>
      <c r="D7" s="72">
        <f>universe_strict!D6</f>
        <v>17.414962768554688</v>
      </c>
      <c r="E7" s="71"/>
    </row>
    <row r="8" spans="1:5">
      <c r="A8" s="68" t="s">
        <v>3</v>
      </c>
      <c r="B8" s="66" t="s">
        <v>85</v>
      </c>
      <c r="C8" s="72">
        <f>universe_strict!C7</f>
        <v>0</v>
      </c>
      <c r="D8" s="72">
        <f>universe_strict!D7</f>
        <v>49.004463195800781</v>
      </c>
      <c r="E8" s="71">
        <f>SUM(C8:D10)</f>
        <v>69.260349035263062</v>
      </c>
    </row>
    <row r="9" spans="1:5">
      <c r="A9" s="68"/>
      <c r="B9" s="66" t="s">
        <v>86</v>
      </c>
      <c r="C9" s="72">
        <f>universe_strict!C8</f>
        <v>0</v>
      </c>
      <c r="D9" s="72">
        <f>universe_strict!D8</f>
        <v>2.4128453731536865</v>
      </c>
      <c r="E9" s="71"/>
    </row>
    <row r="10" spans="1:5">
      <c r="A10" s="68"/>
      <c r="B10" s="66" t="s">
        <v>88</v>
      </c>
      <c r="C10" s="72">
        <f>universe_strict!C9</f>
        <v>17.843040466308594</v>
      </c>
      <c r="D10" s="72">
        <f>universe_strict!D9</f>
        <v>0</v>
      </c>
      <c r="E10" s="71"/>
    </row>
    <row r="11" spans="1:5">
      <c r="A11" s="68" t="s">
        <v>4</v>
      </c>
      <c r="B11" s="66" t="s">
        <v>85</v>
      </c>
      <c r="C11" s="72">
        <f>universe_strict!C10</f>
        <v>9.8573369979858398</v>
      </c>
      <c r="D11" s="72">
        <f>universe_strict!D10</f>
        <v>30.407375335693359</v>
      </c>
      <c r="E11" s="71">
        <f>SUM(C11:D13)</f>
        <v>42.264712333679199</v>
      </c>
    </row>
    <row r="12" spans="1:5">
      <c r="A12" s="68"/>
      <c r="B12" s="66" t="s">
        <v>86</v>
      </c>
      <c r="C12" s="72">
        <f>universe_strict!C11</f>
        <v>0</v>
      </c>
      <c r="D12" s="72">
        <f>universe_strict!D11</f>
        <v>2</v>
      </c>
      <c r="E12" s="71"/>
    </row>
    <row r="13" spans="1:5">
      <c r="A13" s="68"/>
      <c r="B13" s="66" t="s">
        <v>84</v>
      </c>
      <c r="C13" s="72">
        <f>universe_strict!C13</f>
        <v>0</v>
      </c>
      <c r="D13" s="72">
        <f>universe_strict!D13</f>
        <v>0</v>
      </c>
      <c r="E13" s="71"/>
    </row>
    <row r="14" spans="1:5" ht="15.75" thickBot="1">
      <c r="A14" s="67"/>
      <c r="B14" s="67"/>
      <c r="C14" s="70">
        <f>SUM(C2:C13)</f>
        <v>317.13733220100403</v>
      </c>
      <c r="D14" s="70">
        <f>SUM(D2:D13)</f>
        <v>467.8896381855011</v>
      </c>
      <c r="E14" s="70">
        <f>SUM(E2:E13)</f>
        <v>785.02697038650513</v>
      </c>
    </row>
    <row r="15" spans="1:5" ht="15.75" thickTop="1"/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2" sqref="A2:B13"/>
    </sheetView>
  </sheetViews>
  <sheetFormatPr defaultRowHeight="15"/>
  <cols>
    <col min="1" max="1" width="16.85546875" customWidth="1"/>
    <col min="2" max="2" width="15.140625" bestFit="1" customWidth="1"/>
    <col min="3" max="3" width="13.42578125" customWidth="1"/>
    <col min="4" max="4" width="9.7109375" customWidth="1"/>
    <col min="5" max="5" width="10.42578125" customWidth="1"/>
  </cols>
  <sheetData>
    <row r="1" spans="1:5" ht="15.75" thickBot="1">
      <c r="A1" s="69"/>
      <c r="B1" s="69"/>
      <c r="C1" s="69" t="str">
        <f>RIGHT(SUBSTITUTE(universe_median!C1,"_"," "),LEN(SUBSTITUTE(universe_median!C1,"_"," "))-1)</f>
        <v>Manufacturing</v>
      </c>
      <c r="D1" s="69" t="str">
        <f>RIGHT(SUBSTITUTE(universe_median!D1,"_"," "),LEN(SUBSTITUTE(universe_median!D1,"_"," "))-1)</f>
        <v>Services</v>
      </c>
      <c r="E1" s="69" t="str">
        <f>RIGHT(SUBSTITUTE(universe_median!E1,"_"," "),LEN(SUBSTITUTE(universe_median!E1,"_"," "))-1)</f>
        <v>Grand Total</v>
      </c>
    </row>
    <row r="2" spans="1:5">
      <c r="A2" s="68" t="s">
        <v>1</v>
      </c>
      <c r="B2" s="66" t="s">
        <v>85</v>
      </c>
      <c r="C2" s="72">
        <f>universe_median!C2</f>
        <v>41.349506378173828</v>
      </c>
      <c r="D2" s="72">
        <f>universe_median!D2</f>
        <v>54.483840942382813</v>
      </c>
      <c r="E2" s="71">
        <f>SUM(C2:D4)</f>
        <v>104.04233646392822</v>
      </c>
    </row>
    <row r="3" spans="1:5">
      <c r="A3" s="68"/>
      <c r="B3" s="66" t="s">
        <v>86</v>
      </c>
      <c r="C3" s="72">
        <f>universe_median!C3</f>
        <v>2.1791572570800781</v>
      </c>
      <c r="D3" s="72">
        <f>universe_median!D3</f>
        <v>6.0298318862915039</v>
      </c>
      <c r="E3" s="71"/>
    </row>
    <row r="4" spans="1:5">
      <c r="A4" s="68"/>
      <c r="B4" s="66" t="s">
        <v>84</v>
      </c>
      <c r="C4" s="72">
        <v>0</v>
      </c>
      <c r="D4" s="72">
        <v>0</v>
      </c>
      <c r="E4" s="71"/>
    </row>
    <row r="5" spans="1:5">
      <c r="A5" s="68" t="s">
        <v>2</v>
      </c>
      <c r="B5" s="66" t="s">
        <v>85</v>
      </c>
      <c r="C5" s="72">
        <f>universe_median!C4</f>
        <v>216.46905517578125</v>
      </c>
      <c r="D5" s="72">
        <f>universe_median!D4</f>
        <v>300.99136352539063</v>
      </c>
      <c r="E5" s="71">
        <f>SUM(C5:D7)</f>
        <v>598.1204080581665</v>
      </c>
    </row>
    <row r="6" spans="1:5">
      <c r="A6" s="68"/>
      <c r="B6" s="66" t="s">
        <v>86</v>
      </c>
      <c r="C6" s="72">
        <f>universe_median!C5</f>
        <v>21.998764038085938</v>
      </c>
      <c r="D6" s="72">
        <f>universe_median!D5</f>
        <v>30.317779541015625</v>
      </c>
      <c r="E6" s="71"/>
    </row>
    <row r="7" spans="1:5">
      <c r="A7" s="68"/>
      <c r="B7" s="66" t="s">
        <v>87</v>
      </c>
      <c r="C7" s="72">
        <f>universe_median!C6</f>
        <v>7.8716039657592773</v>
      </c>
      <c r="D7" s="72">
        <f>universe_median!D6</f>
        <v>20.471841812133789</v>
      </c>
      <c r="E7" s="71"/>
    </row>
    <row r="8" spans="1:5">
      <c r="A8" s="68" t="s">
        <v>3</v>
      </c>
      <c r="B8" s="66" t="s">
        <v>85</v>
      </c>
      <c r="C8" s="72">
        <f>universe_median!C7</f>
        <v>0</v>
      </c>
      <c r="D8" s="72">
        <f>universe_median!D7</f>
        <v>56.390777587890625</v>
      </c>
      <c r="E8" s="71">
        <f>SUM(C8:D10)</f>
        <v>77.832307577133179</v>
      </c>
    </row>
    <row r="9" spans="1:5">
      <c r="A9" s="68"/>
      <c r="B9" s="66" t="s">
        <v>86</v>
      </c>
      <c r="C9" s="72">
        <f>universe_median!C8</f>
        <v>0</v>
      </c>
      <c r="D9" s="72">
        <f>universe_median!D8</f>
        <v>2.7134244441986084</v>
      </c>
      <c r="E9" s="71"/>
    </row>
    <row r="10" spans="1:5">
      <c r="A10" s="68"/>
      <c r="B10" s="66" t="s">
        <v>88</v>
      </c>
      <c r="C10" s="72">
        <f>universe_median!C9</f>
        <v>18.728105545043945</v>
      </c>
      <c r="D10" s="72">
        <f>universe_median!D9</f>
        <v>0</v>
      </c>
      <c r="E10" s="71"/>
    </row>
    <row r="11" spans="1:5">
      <c r="A11" s="68" t="s">
        <v>4</v>
      </c>
      <c r="B11" s="66" t="s">
        <v>85</v>
      </c>
      <c r="C11" s="72">
        <f>universe_median!C10</f>
        <v>9.4105777740478516</v>
      </c>
      <c r="D11" s="72">
        <f>universe_median!D10</f>
        <v>31.102760314941406</v>
      </c>
      <c r="E11" s="71">
        <f>SUM(C11:D13)</f>
        <v>42.513338088989258</v>
      </c>
    </row>
    <row r="12" spans="1:5">
      <c r="A12" s="68"/>
      <c r="B12" s="66" t="s">
        <v>86</v>
      </c>
      <c r="C12" s="72">
        <f>universe_median!C11</f>
        <v>0</v>
      </c>
      <c r="D12" s="72">
        <f>universe_median!D11</f>
        <v>2</v>
      </c>
      <c r="E12" s="71"/>
    </row>
    <row r="13" spans="1:5">
      <c r="A13" s="68"/>
      <c r="B13" s="66" t="s">
        <v>84</v>
      </c>
      <c r="C13" s="72">
        <f>universe_median!C13</f>
        <v>0</v>
      </c>
      <c r="D13" s="72">
        <f>universe_median!D13</f>
        <v>0</v>
      </c>
      <c r="E13" s="71"/>
    </row>
    <row r="14" spans="1:5" ht="15.75" thickBot="1">
      <c r="A14" s="67"/>
      <c r="B14" s="67"/>
      <c r="C14" s="70">
        <f>SUM(C2:C13)</f>
        <v>318.00677013397217</v>
      </c>
      <c r="D14" s="70">
        <f>SUM(D2:D13)</f>
        <v>504.501620054245</v>
      </c>
      <c r="E14" s="70">
        <f>SUM(E2:E13)</f>
        <v>822.50839018821716</v>
      </c>
    </row>
    <row r="15" spans="1:5" ht="15.75" thickTop="1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/>
  </sheetViews>
  <sheetFormatPr defaultRowHeight="15"/>
  <cols>
    <col min="1" max="1" width="16.140625" customWidth="1"/>
    <col min="3" max="3" width="12.85546875" customWidth="1"/>
    <col min="4" max="4" width="9.85546875" customWidth="1"/>
    <col min="5" max="5" width="10.28515625" customWidth="1"/>
  </cols>
  <sheetData>
    <row r="1" spans="1:5" ht="15.75" thickBot="1">
      <c r="A1" s="69"/>
      <c r="B1" s="69"/>
      <c r="C1" s="69" t="str">
        <f>RIGHT(SUBSTITUTE(universe_weak!C1,"_"," "),LEN(SUBSTITUTE(universe_weak!C1,"_"," "))-1)</f>
        <v>Manufacturing</v>
      </c>
      <c r="D1" s="69" t="str">
        <f>RIGHT(SUBSTITUTE(universe_weak!D1,"_"," "),LEN(SUBSTITUTE(universe_weak!D1,"_"," "))-1)</f>
        <v>Services</v>
      </c>
      <c r="E1" s="69" t="str">
        <f>RIGHT(SUBSTITUTE(universe_weak!E1,"_"," "),LEN(SUBSTITUTE(universe_weak!E1,"_"," "))-1)</f>
        <v>Grand Total</v>
      </c>
    </row>
    <row r="2" spans="1:5">
      <c r="A2" s="68" t="s">
        <v>1</v>
      </c>
      <c r="B2" s="66" t="s">
        <v>85</v>
      </c>
      <c r="C2" s="72">
        <f>universe_weak!C2</f>
        <v>38.927642822265625</v>
      </c>
      <c r="D2" s="72">
        <f>universe_weak!D2</f>
        <v>53.184341430664063</v>
      </c>
      <c r="E2" s="71">
        <f>SUM(C2:D4)</f>
        <v>99.914413690567017</v>
      </c>
    </row>
    <row r="3" spans="1:5">
      <c r="A3" s="68"/>
      <c r="B3" s="66" t="s">
        <v>86</v>
      </c>
      <c r="C3" s="72">
        <f>universe_weak!C3</f>
        <v>2.0166032314300537</v>
      </c>
      <c r="D3" s="72">
        <f>universe_weak!D3</f>
        <v>5.7858262062072754</v>
      </c>
      <c r="E3" s="71"/>
    </row>
    <row r="4" spans="1:5">
      <c r="A4" s="68"/>
      <c r="B4" s="66" t="s">
        <v>84</v>
      </c>
      <c r="C4" s="72">
        <v>0</v>
      </c>
      <c r="D4" s="72">
        <v>0</v>
      </c>
      <c r="E4" s="71"/>
    </row>
    <row r="5" spans="1:5">
      <c r="A5" s="68" t="s">
        <v>2</v>
      </c>
      <c r="B5" s="66" t="s">
        <v>85</v>
      </c>
      <c r="C5" s="72">
        <f>universe_weak!C4</f>
        <v>231.32960510253906</v>
      </c>
      <c r="D5" s="72">
        <f>universe_weak!D4</f>
        <v>333.5167236328125</v>
      </c>
      <c r="E5" s="71">
        <f>SUM(C5:D7)</f>
        <v>655.60709285736084</v>
      </c>
    </row>
    <row r="6" spans="1:5">
      <c r="A6" s="68"/>
      <c r="B6" s="66" t="s">
        <v>86</v>
      </c>
      <c r="C6" s="72">
        <f>universe_weak!C5</f>
        <v>22.85651969909668</v>
      </c>
      <c r="D6" s="72">
        <f>universe_weak!D5</f>
        <v>32.843730926513672</v>
      </c>
      <c r="E6" s="71"/>
    </row>
    <row r="7" spans="1:5">
      <c r="A7" s="68"/>
      <c r="B7" s="66" t="s">
        <v>87</v>
      </c>
      <c r="C7" s="72">
        <f>universe_weak!C6</f>
        <v>9.5329561233520508</v>
      </c>
      <c r="D7" s="72">
        <f>universe_weak!D6</f>
        <v>25.527557373046875</v>
      </c>
      <c r="E7" s="71"/>
    </row>
    <row r="8" spans="1:5">
      <c r="A8" s="68" t="s">
        <v>3</v>
      </c>
      <c r="B8" s="66" t="s">
        <v>85</v>
      </c>
      <c r="C8" s="72">
        <f>universe_weak!C7</f>
        <v>0</v>
      </c>
      <c r="D8" s="72">
        <f>universe_weak!D7</f>
        <v>79.510581970214844</v>
      </c>
      <c r="E8" s="71">
        <f>SUM(C8:D10)</f>
        <v>116.64974880218506</v>
      </c>
    </row>
    <row r="9" spans="1:5">
      <c r="A9" s="68"/>
      <c r="B9" s="66" t="s">
        <v>86</v>
      </c>
      <c r="C9" s="72">
        <f>universe_weak!C8</f>
        <v>0</v>
      </c>
      <c r="D9" s="72">
        <f>universe_weak!D8</f>
        <v>3.7607870101928711</v>
      </c>
      <c r="E9" s="71"/>
    </row>
    <row r="10" spans="1:5">
      <c r="A10" s="68"/>
      <c r="B10" s="66" t="s">
        <v>88</v>
      </c>
      <c r="C10" s="72">
        <f>universe_weak!C9</f>
        <v>33.378379821777344</v>
      </c>
      <c r="D10" s="72">
        <f>universe_weak!D9</f>
        <v>0</v>
      </c>
      <c r="E10" s="71"/>
    </row>
    <row r="11" spans="1:5">
      <c r="A11" s="68" t="s">
        <v>4</v>
      </c>
      <c r="B11" s="66" t="s">
        <v>85</v>
      </c>
      <c r="C11" s="72">
        <f>universe_weak!C10</f>
        <v>9.2620954513549805</v>
      </c>
      <c r="D11" s="72">
        <f>universe_weak!D10</f>
        <v>31.740962982177734</v>
      </c>
      <c r="E11" s="71">
        <f>SUM(C11:D13)</f>
        <v>43.003058433532715</v>
      </c>
    </row>
    <row r="12" spans="1:5">
      <c r="A12" s="68"/>
      <c r="B12" s="66" t="s">
        <v>86</v>
      </c>
      <c r="C12" s="72">
        <f>universe_weak!C11</f>
        <v>0</v>
      </c>
      <c r="D12" s="72">
        <f>universe_weak!D11</f>
        <v>2</v>
      </c>
      <c r="E12" s="71"/>
    </row>
    <row r="13" spans="1:5">
      <c r="A13" s="68"/>
      <c r="B13" s="66" t="s">
        <v>84</v>
      </c>
      <c r="C13" s="72">
        <f>universe_weak!C13</f>
        <v>0</v>
      </c>
      <c r="D13" s="72">
        <f>universe_weak!D13</f>
        <v>0</v>
      </c>
      <c r="E13" s="71"/>
    </row>
    <row r="14" spans="1:5" ht="15.75" thickBot="1">
      <c r="A14" s="67"/>
      <c r="B14" s="67"/>
      <c r="C14" s="70">
        <f>SUM(C2:C13)</f>
        <v>347.3038022518158</v>
      </c>
      <c r="D14" s="70">
        <f>SUM(D2:D13)</f>
        <v>567.87051153182983</v>
      </c>
      <c r="E14" s="70">
        <f>SUM(E2:E13)</f>
        <v>915.17431378364563</v>
      </c>
    </row>
    <row r="15" spans="1:5" ht="15.75" thickTop="1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C2" sqref="C2:E12"/>
    </sheetView>
  </sheetViews>
  <sheetFormatPr defaultColWidth="9.28515625" defaultRowHeight="15"/>
  <cols>
    <col min="1" max="2" width="23.42578125" bestFit="1" customWidth="1"/>
    <col min="3" max="3" width="15" bestFit="1" customWidth="1"/>
    <col min="5" max="5" width="12.7109375" bestFit="1" customWidth="1"/>
  </cols>
  <sheetData>
    <row r="1" spans="1:5">
      <c r="A1" t="s">
        <v>0</v>
      </c>
      <c r="B1" t="s">
        <v>5</v>
      </c>
      <c r="C1" t="s">
        <v>8</v>
      </c>
      <c r="D1" t="s">
        <v>9</v>
      </c>
      <c r="E1" t="s">
        <v>81</v>
      </c>
    </row>
    <row r="2" spans="1:5">
      <c r="A2" t="s">
        <v>1</v>
      </c>
      <c r="B2" t="s">
        <v>6</v>
      </c>
      <c r="C2">
        <v>11</v>
      </c>
      <c r="D2">
        <v>3</v>
      </c>
    </row>
    <row r="3" spans="1:5">
      <c r="A3" t="s">
        <v>1</v>
      </c>
      <c r="B3" t="s">
        <v>7</v>
      </c>
      <c r="C3">
        <v>2</v>
      </c>
      <c r="D3">
        <v>4</v>
      </c>
    </row>
    <row r="4" spans="1:5">
      <c r="A4" t="s">
        <v>2</v>
      </c>
      <c r="B4" t="s">
        <v>6</v>
      </c>
      <c r="C4">
        <v>20</v>
      </c>
      <c r="D4">
        <v>24</v>
      </c>
    </row>
    <row r="5" spans="1:5">
      <c r="A5" t="s">
        <v>2</v>
      </c>
      <c r="B5" t="s">
        <v>7</v>
      </c>
      <c r="C5">
        <v>16</v>
      </c>
      <c r="D5">
        <v>12</v>
      </c>
    </row>
    <row r="6" spans="1:5">
      <c r="A6" t="s">
        <v>2</v>
      </c>
      <c r="B6" t="s">
        <v>82</v>
      </c>
      <c r="C6">
        <v>7</v>
      </c>
      <c r="D6">
        <v>12</v>
      </c>
    </row>
    <row r="7" spans="1:5">
      <c r="A7" t="s">
        <v>3</v>
      </c>
      <c r="B7" t="s">
        <v>6</v>
      </c>
      <c r="D7">
        <v>4</v>
      </c>
    </row>
    <row r="8" spans="1:5">
      <c r="A8" t="s">
        <v>3</v>
      </c>
      <c r="B8" t="s">
        <v>7</v>
      </c>
      <c r="D8">
        <v>2</v>
      </c>
    </row>
    <row r="9" spans="1:5">
      <c r="A9" t="s">
        <v>3</v>
      </c>
      <c r="B9" t="s">
        <v>83</v>
      </c>
      <c r="C9">
        <v>14</v>
      </c>
    </row>
    <row r="10" spans="1:5">
      <c r="A10" t="s">
        <v>4</v>
      </c>
      <c r="B10" t="s">
        <v>6</v>
      </c>
      <c r="C10">
        <v>9</v>
      </c>
      <c r="D10">
        <v>10</v>
      </c>
    </row>
    <row r="11" spans="1:5">
      <c r="A11" t="s">
        <v>4</v>
      </c>
      <c r="B11" t="s">
        <v>7</v>
      </c>
      <c r="D11">
        <v>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2" sqref="C2:D7"/>
    </sheetView>
  </sheetViews>
  <sheetFormatPr defaultRowHeight="15"/>
  <cols>
    <col min="2" max="2" width="23.42578125" bestFit="1" customWidth="1"/>
  </cols>
  <sheetData>
    <row r="1" spans="1:5">
      <c r="A1" t="s">
        <v>0</v>
      </c>
      <c r="B1" t="s">
        <v>5</v>
      </c>
      <c r="C1" t="s">
        <v>8</v>
      </c>
      <c r="D1" t="s">
        <v>9</v>
      </c>
      <c r="E1" t="s">
        <v>81</v>
      </c>
    </row>
    <row r="2" spans="1:5">
      <c r="A2" t="s">
        <v>2</v>
      </c>
      <c r="B2" t="s">
        <v>6</v>
      </c>
      <c r="C2">
        <v>17</v>
      </c>
      <c r="D2">
        <v>20</v>
      </c>
    </row>
    <row r="3" spans="1:5">
      <c r="A3" t="s">
        <v>2</v>
      </c>
      <c r="B3" t="s">
        <v>7</v>
      </c>
      <c r="C3">
        <v>8</v>
      </c>
      <c r="D3">
        <v>9</v>
      </c>
    </row>
    <row r="4" spans="1:5">
      <c r="A4" t="s">
        <v>2</v>
      </c>
      <c r="B4" t="s">
        <v>82</v>
      </c>
      <c r="C4">
        <v>2</v>
      </c>
      <c r="D4">
        <v>7</v>
      </c>
    </row>
    <row r="5" spans="1:5">
      <c r="A5" t="s">
        <v>3</v>
      </c>
      <c r="B5" t="s">
        <v>6</v>
      </c>
      <c r="D5">
        <v>2</v>
      </c>
    </row>
    <row r="6" spans="1:5">
      <c r="A6" t="s">
        <v>3</v>
      </c>
      <c r="B6" t="s">
        <v>7</v>
      </c>
      <c r="D6">
        <v>1</v>
      </c>
    </row>
    <row r="7" spans="1:5">
      <c r="A7" t="s">
        <v>3</v>
      </c>
      <c r="B7" t="s">
        <v>83</v>
      </c>
      <c r="C7">
        <v>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B8" sqref="B8"/>
    </sheetView>
  </sheetViews>
  <sheetFormatPr defaultRowHeight="15"/>
  <sheetData>
    <row r="1" spans="1:5">
      <c r="A1" t="s">
        <v>0</v>
      </c>
      <c r="B1" t="s">
        <v>5</v>
      </c>
      <c r="C1" t="s">
        <v>8</v>
      </c>
      <c r="D1" t="s">
        <v>9</v>
      </c>
      <c r="E1" t="s">
        <v>81</v>
      </c>
    </row>
    <row r="2" spans="1:5">
      <c r="A2" t="s">
        <v>1</v>
      </c>
      <c r="B2" t="s">
        <v>6</v>
      </c>
      <c r="C2">
        <v>42</v>
      </c>
      <c r="D2">
        <v>60</v>
      </c>
    </row>
    <row r="3" spans="1:5">
      <c r="A3" t="s">
        <v>1</v>
      </c>
      <c r="B3" t="s">
        <v>7</v>
      </c>
      <c r="C3">
        <v>2</v>
      </c>
      <c r="D3">
        <v>6</v>
      </c>
    </row>
    <row r="4" spans="1:5">
      <c r="A4" t="s">
        <v>2</v>
      </c>
      <c r="B4" t="s">
        <v>6</v>
      </c>
      <c r="C4">
        <v>266</v>
      </c>
      <c r="D4">
        <v>401</v>
      </c>
    </row>
    <row r="5" spans="1:5">
      <c r="A5" t="s">
        <v>2</v>
      </c>
      <c r="B5" t="s">
        <v>7</v>
      </c>
      <c r="C5">
        <v>22</v>
      </c>
      <c r="D5">
        <v>36</v>
      </c>
    </row>
    <row r="6" spans="1:5">
      <c r="A6" t="s">
        <v>2</v>
      </c>
      <c r="B6" t="s">
        <v>82</v>
      </c>
      <c r="C6">
        <v>10</v>
      </c>
      <c r="D6">
        <v>28</v>
      </c>
    </row>
    <row r="7" spans="1:5">
      <c r="A7" t="s">
        <v>3</v>
      </c>
      <c r="B7" t="s">
        <v>6</v>
      </c>
      <c r="C7">
        <v>30</v>
      </c>
      <c r="D7">
        <v>92</v>
      </c>
    </row>
    <row r="8" spans="1:5">
      <c r="A8" t="s">
        <v>3</v>
      </c>
      <c r="B8" t="s">
        <v>7</v>
      </c>
      <c r="C8">
        <v>1</v>
      </c>
      <c r="D8">
        <v>4</v>
      </c>
    </row>
    <row r="9" spans="1:5">
      <c r="A9" t="s">
        <v>4</v>
      </c>
      <c r="B9" t="s">
        <v>6</v>
      </c>
      <c r="C9">
        <v>12</v>
      </c>
      <c r="D9">
        <v>43</v>
      </c>
    </row>
    <row r="10" spans="1:5">
      <c r="A10" t="s">
        <v>4</v>
      </c>
      <c r="B10" t="s">
        <v>7</v>
      </c>
      <c r="D10">
        <v>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2" sqref="D2"/>
    </sheetView>
  </sheetViews>
  <sheetFormatPr defaultColWidth="9" defaultRowHeight="15"/>
  <cols>
    <col min="1" max="1" width="23.42578125" bestFit="1" customWidth="1"/>
    <col min="2" max="2" width="21" bestFit="1" customWidth="1"/>
    <col min="3" max="3" width="15" bestFit="1" customWidth="1"/>
    <col min="4" max="4" width="9.28515625" bestFit="1" customWidth="1"/>
    <col min="5" max="5" width="12.7109375" bestFit="1" customWidth="1"/>
  </cols>
  <sheetData>
    <row r="1" spans="1:5">
      <c r="A1" t="s">
        <v>0</v>
      </c>
      <c r="B1" t="s">
        <v>5</v>
      </c>
      <c r="C1" t="s">
        <v>8</v>
      </c>
      <c r="D1" t="s">
        <v>9</v>
      </c>
      <c r="E1" t="s">
        <v>81</v>
      </c>
    </row>
    <row r="2" spans="1:5">
      <c r="A2" t="s">
        <v>2</v>
      </c>
      <c r="B2" t="s">
        <v>6</v>
      </c>
      <c r="C2">
        <v>32</v>
      </c>
      <c r="D2">
        <v>31</v>
      </c>
    </row>
    <row r="3" spans="1:5">
      <c r="A3" t="s">
        <v>2</v>
      </c>
      <c r="B3" t="s">
        <v>7</v>
      </c>
      <c r="C3">
        <v>11</v>
      </c>
      <c r="D3">
        <v>12</v>
      </c>
    </row>
    <row r="4" spans="1:5">
      <c r="A4" t="s">
        <v>2</v>
      </c>
      <c r="B4" t="s">
        <v>82</v>
      </c>
      <c r="C4">
        <v>2</v>
      </c>
      <c r="D4">
        <v>10</v>
      </c>
    </row>
    <row r="5" spans="1:5">
      <c r="A5" t="s">
        <v>3</v>
      </c>
      <c r="B5" t="s">
        <v>6</v>
      </c>
      <c r="C5">
        <v>22</v>
      </c>
      <c r="D5">
        <v>26</v>
      </c>
    </row>
    <row r="6" spans="1:5">
      <c r="A6" t="s">
        <v>3</v>
      </c>
      <c r="B6" t="s">
        <v>7</v>
      </c>
      <c r="C6">
        <v>1</v>
      </c>
      <c r="D6">
        <v>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A3" sqref="A3"/>
    </sheetView>
  </sheetViews>
  <sheetFormatPr defaultColWidth="9" defaultRowHeight="15"/>
  <cols>
    <col min="1" max="1" width="23.42578125" bestFit="1" customWidth="1"/>
    <col min="2" max="2" width="21" bestFit="1" customWidth="1"/>
    <col min="3" max="3" width="15" bestFit="1" customWidth="1"/>
    <col min="4" max="4" width="9.28515625" bestFit="1" customWidth="1"/>
    <col min="5" max="5" width="12.7109375" bestFit="1" customWidth="1"/>
  </cols>
  <sheetData>
    <row r="1" spans="1:5">
      <c r="A1" t="s">
        <v>0</v>
      </c>
      <c r="B1" t="s">
        <v>5</v>
      </c>
      <c r="C1" t="s">
        <v>8</v>
      </c>
      <c r="D1" t="s">
        <v>9</v>
      </c>
      <c r="E1" t="s">
        <v>81</v>
      </c>
    </row>
    <row r="2" spans="1:5">
      <c r="A2" t="s">
        <v>1</v>
      </c>
      <c r="B2" t="s">
        <v>6</v>
      </c>
      <c r="C2">
        <v>11</v>
      </c>
      <c r="D2">
        <v>3</v>
      </c>
    </row>
    <row r="3" spans="1:5">
      <c r="A3" t="s">
        <v>1</v>
      </c>
      <c r="B3" t="s">
        <v>7</v>
      </c>
      <c r="C3">
        <v>2</v>
      </c>
      <c r="D3">
        <v>4</v>
      </c>
    </row>
    <row r="4" spans="1:5">
      <c r="A4" t="s">
        <v>1</v>
      </c>
      <c r="B4" t="s">
        <v>11</v>
      </c>
      <c r="C4">
        <v>0</v>
      </c>
      <c r="D4">
        <v>0</v>
      </c>
    </row>
    <row r="5" spans="1:5">
      <c r="A5" t="s">
        <v>2</v>
      </c>
      <c r="B5" t="s">
        <v>6</v>
      </c>
      <c r="C5">
        <v>3</v>
      </c>
      <c r="D5">
        <v>4</v>
      </c>
    </row>
    <row r="6" spans="1:5">
      <c r="A6" t="s">
        <v>2</v>
      </c>
      <c r="B6" t="s">
        <v>7</v>
      </c>
      <c r="C6">
        <v>7</v>
      </c>
      <c r="D6">
        <v>3</v>
      </c>
    </row>
    <row r="7" spans="1:5">
      <c r="A7" t="s">
        <v>2</v>
      </c>
      <c r="B7" t="s">
        <v>11</v>
      </c>
      <c r="C7">
        <v>5</v>
      </c>
      <c r="D7">
        <v>6</v>
      </c>
    </row>
    <row r="8" spans="1:5">
      <c r="A8" t="s">
        <v>3</v>
      </c>
      <c r="B8" t="s">
        <v>6</v>
      </c>
      <c r="C8">
        <v>4</v>
      </c>
      <c r="D8">
        <v>2</v>
      </c>
    </row>
    <row r="9" spans="1:5">
      <c r="A9" t="s">
        <v>3</v>
      </c>
      <c r="B9" t="s">
        <v>7</v>
      </c>
      <c r="C9">
        <v>0</v>
      </c>
      <c r="D9">
        <v>1</v>
      </c>
    </row>
    <row r="10" spans="1:5">
      <c r="A10" t="s">
        <v>3</v>
      </c>
      <c r="B10" t="s">
        <v>11</v>
      </c>
      <c r="C10">
        <v>0</v>
      </c>
      <c r="D10">
        <v>0</v>
      </c>
    </row>
    <row r="11" spans="1:5">
      <c r="A11" t="s">
        <v>4</v>
      </c>
      <c r="B11" t="s">
        <v>6</v>
      </c>
      <c r="C11">
        <v>8</v>
      </c>
      <c r="D11">
        <v>10</v>
      </c>
    </row>
    <row r="12" spans="1:5">
      <c r="A12" t="s">
        <v>4</v>
      </c>
      <c r="B12" t="s">
        <v>7</v>
      </c>
      <c r="C12">
        <v>0</v>
      </c>
      <c r="D12">
        <v>2</v>
      </c>
    </row>
    <row r="13" spans="1:5">
      <c r="A13" t="s">
        <v>4</v>
      </c>
      <c r="B13" t="s">
        <v>11</v>
      </c>
      <c r="C13">
        <v>0</v>
      </c>
      <c r="D13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4" sqref="C4"/>
    </sheetView>
  </sheetViews>
  <sheetFormatPr defaultRowHeight="15"/>
  <sheetData>
    <row r="1" spans="1:5">
      <c r="A1" t="s">
        <v>0</v>
      </c>
      <c r="B1" t="s">
        <v>5</v>
      </c>
      <c r="C1" t="s">
        <v>8</v>
      </c>
      <c r="D1" t="s">
        <v>9</v>
      </c>
      <c r="E1" t="s">
        <v>81</v>
      </c>
    </row>
    <row r="2" spans="1:5">
      <c r="A2" t="s">
        <v>1</v>
      </c>
      <c r="B2" t="s">
        <v>6</v>
      </c>
      <c r="C2">
        <v>0</v>
      </c>
      <c r="D2">
        <v>0</v>
      </c>
    </row>
    <row r="3" spans="1:5">
      <c r="A3" t="s">
        <v>1</v>
      </c>
      <c r="B3" t="s">
        <v>7</v>
      </c>
      <c r="C3">
        <v>0</v>
      </c>
      <c r="D3">
        <v>0</v>
      </c>
    </row>
    <row r="4" spans="1:5">
      <c r="A4" t="s">
        <v>1</v>
      </c>
      <c r="B4" t="s">
        <v>11</v>
      </c>
      <c r="C4">
        <v>0</v>
      </c>
      <c r="D4">
        <v>0</v>
      </c>
    </row>
    <row r="5" spans="1:5">
      <c r="A5" t="s">
        <v>2</v>
      </c>
      <c r="B5" t="s">
        <v>6</v>
      </c>
      <c r="C5">
        <v>17</v>
      </c>
      <c r="D5">
        <v>19</v>
      </c>
    </row>
    <row r="6" spans="1:5">
      <c r="A6" t="s">
        <v>2</v>
      </c>
      <c r="B6" t="s">
        <v>7</v>
      </c>
      <c r="C6">
        <v>8</v>
      </c>
      <c r="D6">
        <v>9</v>
      </c>
    </row>
    <row r="7" spans="1:5">
      <c r="A7" t="s">
        <v>2</v>
      </c>
      <c r="B7" t="s">
        <v>11</v>
      </c>
      <c r="C7">
        <v>2</v>
      </c>
      <c r="D7">
        <v>7</v>
      </c>
    </row>
    <row r="8" spans="1:5">
      <c r="A8" t="s">
        <v>3</v>
      </c>
      <c r="B8" t="s">
        <v>6</v>
      </c>
      <c r="C8">
        <v>7</v>
      </c>
      <c r="D8">
        <v>2</v>
      </c>
    </row>
    <row r="9" spans="1:5">
      <c r="A9" t="s">
        <v>3</v>
      </c>
      <c r="B9" t="s">
        <v>7</v>
      </c>
      <c r="C9">
        <v>1</v>
      </c>
      <c r="D9">
        <v>3</v>
      </c>
    </row>
    <row r="10" spans="1:5">
      <c r="A10" t="s">
        <v>3</v>
      </c>
      <c r="B10" t="s">
        <v>11</v>
      </c>
      <c r="C10">
        <v>0</v>
      </c>
      <c r="D10">
        <v>0</v>
      </c>
    </row>
    <row r="11" spans="1:5">
      <c r="A11" t="s">
        <v>4</v>
      </c>
      <c r="B11" t="s">
        <v>6</v>
      </c>
      <c r="C11">
        <v>0</v>
      </c>
      <c r="D11">
        <v>0</v>
      </c>
    </row>
    <row r="12" spans="1:5">
      <c r="A12" t="s">
        <v>4</v>
      </c>
      <c r="B12" t="s">
        <v>7</v>
      </c>
      <c r="C12">
        <v>0</v>
      </c>
      <c r="D12">
        <v>0</v>
      </c>
    </row>
    <row r="13" spans="1:5">
      <c r="A13" t="s">
        <v>4</v>
      </c>
      <c r="B13" t="s">
        <v>11</v>
      </c>
      <c r="C13">
        <v>0</v>
      </c>
      <c r="D13">
        <v>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2" sqref="B2"/>
    </sheetView>
  </sheetViews>
  <sheetFormatPr defaultRowHeight="15"/>
  <cols>
    <col min="1" max="2" width="23.42578125" bestFit="1" customWidth="1"/>
    <col min="3" max="3" width="15" bestFit="1" customWidth="1"/>
    <col min="4" max="4" width="12" bestFit="1" customWidth="1"/>
    <col min="5" max="5" width="12.7109375" bestFit="1" customWidth="1"/>
  </cols>
  <sheetData>
    <row r="1" spans="1:5">
      <c r="A1" t="s">
        <v>0</v>
      </c>
      <c r="B1" t="s">
        <v>5</v>
      </c>
      <c r="C1" t="s">
        <v>8</v>
      </c>
      <c r="D1" t="s">
        <v>9</v>
      </c>
      <c r="E1" t="s">
        <v>81</v>
      </c>
    </row>
    <row r="2" spans="1:5">
      <c r="A2" t="s">
        <v>1</v>
      </c>
      <c r="B2" t="s">
        <v>6</v>
      </c>
      <c r="C2">
        <v>43.312538146972656</v>
      </c>
      <c r="D2">
        <v>53.265716552734375</v>
      </c>
    </row>
    <row r="3" spans="1:5">
      <c r="A3" t="s">
        <v>1</v>
      </c>
      <c r="B3" t="s">
        <v>7</v>
      </c>
      <c r="C3">
        <v>2.3356945514678955</v>
      </c>
      <c r="D3">
        <v>6.0321135520935059</v>
      </c>
    </row>
    <row r="4" spans="1:5">
      <c r="A4" t="s">
        <v>2</v>
      </c>
      <c r="B4" t="s">
        <v>6</v>
      </c>
      <c r="C4">
        <v>214.48919677734375</v>
      </c>
      <c r="D4">
        <v>278.3558349609375</v>
      </c>
    </row>
    <row r="5" spans="1:5">
      <c r="A5" t="s">
        <v>2</v>
      </c>
      <c r="B5" t="s">
        <v>7</v>
      </c>
      <c r="C5">
        <v>22.158636093139648</v>
      </c>
      <c r="D5">
        <v>28.996326446533203</v>
      </c>
    </row>
    <row r="6" spans="1:5">
      <c r="A6" t="s">
        <v>2</v>
      </c>
      <c r="B6" t="s">
        <v>82</v>
      </c>
      <c r="C6">
        <v>7.1408891677856445</v>
      </c>
      <c r="D6">
        <v>17.414962768554688</v>
      </c>
    </row>
    <row r="7" spans="1:5">
      <c r="A7" t="s">
        <v>3</v>
      </c>
      <c r="B7" t="s">
        <v>6</v>
      </c>
      <c r="D7">
        <v>49.004463195800781</v>
      </c>
    </row>
    <row r="8" spans="1:5">
      <c r="A8" t="s">
        <v>3</v>
      </c>
      <c r="B8" t="s">
        <v>7</v>
      </c>
      <c r="D8">
        <v>2.4128453731536865</v>
      </c>
    </row>
    <row r="9" spans="1:5">
      <c r="A9" t="s">
        <v>3</v>
      </c>
      <c r="B9" t="s">
        <v>83</v>
      </c>
      <c r="C9">
        <v>17.843040466308594</v>
      </c>
    </row>
    <row r="10" spans="1:5">
      <c r="A10" t="s">
        <v>4</v>
      </c>
      <c r="B10" t="s">
        <v>6</v>
      </c>
      <c r="C10">
        <v>9.8573369979858398</v>
      </c>
      <c r="D10">
        <v>30.407375335693359</v>
      </c>
    </row>
    <row r="11" spans="1:5">
      <c r="A11" t="s">
        <v>4</v>
      </c>
      <c r="B11" t="s">
        <v>7</v>
      </c>
      <c r="D11">
        <v>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sqref="A1:XFD1048576"/>
    </sheetView>
  </sheetViews>
  <sheetFormatPr defaultColWidth="9.28515625" defaultRowHeight="15"/>
  <sheetData>
    <row r="1" spans="1:5">
      <c r="A1" t="s">
        <v>0</v>
      </c>
      <c r="B1" t="s">
        <v>5</v>
      </c>
      <c r="C1" t="s">
        <v>8</v>
      </c>
      <c r="D1" t="s">
        <v>9</v>
      </c>
      <c r="E1" t="s">
        <v>81</v>
      </c>
    </row>
    <row r="2" spans="1:5">
      <c r="A2" t="s">
        <v>1</v>
      </c>
      <c r="B2" t="s">
        <v>6</v>
      </c>
      <c r="C2">
        <v>41.349506378173828</v>
      </c>
      <c r="D2">
        <v>54.483840942382813</v>
      </c>
    </row>
    <row r="3" spans="1:5">
      <c r="A3" t="s">
        <v>1</v>
      </c>
      <c r="B3" t="s">
        <v>7</v>
      </c>
      <c r="C3">
        <v>2.1791572570800781</v>
      </c>
      <c r="D3">
        <v>6.0298318862915039</v>
      </c>
    </row>
    <row r="4" spans="1:5">
      <c r="A4" t="s">
        <v>2</v>
      </c>
      <c r="B4" t="s">
        <v>6</v>
      </c>
      <c r="C4">
        <v>216.46905517578125</v>
      </c>
      <c r="D4">
        <v>300.99136352539063</v>
      </c>
    </row>
    <row r="5" spans="1:5">
      <c r="A5" t="s">
        <v>2</v>
      </c>
      <c r="B5" t="s">
        <v>7</v>
      </c>
      <c r="C5">
        <v>21.998764038085938</v>
      </c>
      <c r="D5">
        <v>30.317779541015625</v>
      </c>
    </row>
    <row r="6" spans="1:5">
      <c r="A6" t="s">
        <v>2</v>
      </c>
      <c r="B6" t="s">
        <v>82</v>
      </c>
      <c r="C6">
        <v>7.8716039657592773</v>
      </c>
      <c r="D6">
        <v>20.471841812133789</v>
      </c>
    </row>
    <row r="7" spans="1:5">
      <c r="A7" t="s">
        <v>3</v>
      </c>
      <c r="B7" t="s">
        <v>6</v>
      </c>
      <c r="D7">
        <v>56.390777587890625</v>
      </c>
    </row>
    <row r="8" spans="1:5">
      <c r="A8" t="s">
        <v>3</v>
      </c>
      <c r="B8" t="s">
        <v>7</v>
      </c>
      <c r="D8">
        <v>2.7134244441986084</v>
      </c>
    </row>
    <row r="9" spans="1:5">
      <c r="A9" t="s">
        <v>3</v>
      </c>
      <c r="B9" t="s">
        <v>83</v>
      </c>
      <c r="C9">
        <v>18.728105545043945</v>
      </c>
    </row>
    <row r="10" spans="1:5">
      <c r="A10" t="s">
        <v>4</v>
      </c>
      <c r="B10" t="s">
        <v>6</v>
      </c>
      <c r="C10">
        <v>9.4105777740478516</v>
      </c>
      <c r="D10">
        <v>31.102760314941406</v>
      </c>
    </row>
    <row r="11" spans="1:5">
      <c r="A11" t="s">
        <v>4</v>
      </c>
      <c r="B11" t="s">
        <v>7</v>
      </c>
      <c r="D11">
        <v>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D10" sqref="D10"/>
    </sheetView>
  </sheetViews>
  <sheetFormatPr defaultRowHeight="15"/>
  <cols>
    <col min="1" max="2" width="23.42578125" bestFit="1" customWidth="1"/>
    <col min="3" max="3" width="15" bestFit="1" customWidth="1"/>
    <col min="4" max="4" width="12" bestFit="1" customWidth="1"/>
  </cols>
  <sheetData>
    <row r="1" spans="1:5">
      <c r="A1" t="s">
        <v>0</v>
      </c>
      <c r="B1" t="s">
        <v>5</v>
      </c>
      <c r="C1" t="s">
        <v>8</v>
      </c>
      <c r="D1" t="s">
        <v>9</v>
      </c>
      <c r="E1" t="s">
        <v>81</v>
      </c>
    </row>
    <row r="2" spans="1:5">
      <c r="A2" t="s">
        <v>1</v>
      </c>
      <c r="B2" t="s">
        <v>6</v>
      </c>
      <c r="C2">
        <v>38.927642822265625</v>
      </c>
      <c r="D2">
        <v>53.184341430664063</v>
      </c>
    </row>
    <row r="3" spans="1:5">
      <c r="A3" t="s">
        <v>1</v>
      </c>
      <c r="B3" t="s">
        <v>7</v>
      </c>
      <c r="C3">
        <v>2.0166032314300537</v>
      </c>
      <c r="D3">
        <v>5.7858262062072754</v>
      </c>
    </row>
    <row r="4" spans="1:5">
      <c r="A4" t="s">
        <v>2</v>
      </c>
      <c r="B4" t="s">
        <v>6</v>
      </c>
      <c r="C4">
        <v>231.32960510253906</v>
      </c>
      <c r="D4">
        <v>333.5167236328125</v>
      </c>
    </row>
    <row r="5" spans="1:5">
      <c r="A5" t="s">
        <v>2</v>
      </c>
      <c r="B5" t="s">
        <v>7</v>
      </c>
      <c r="C5">
        <v>22.85651969909668</v>
      </c>
      <c r="D5">
        <v>32.843730926513672</v>
      </c>
    </row>
    <row r="6" spans="1:5">
      <c r="A6" t="s">
        <v>2</v>
      </c>
      <c r="B6" t="s">
        <v>82</v>
      </c>
      <c r="C6">
        <v>9.5329561233520508</v>
      </c>
      <c r="D6">
        <v>25.527557373046875</v>
      </c>
    </row>
    <row r="7" spans="1:5">
      <c r="A7" t="s">
        <v>3</v>
      </c>
      <c r="B7" t="s">
        <v>6</v>
      </c>
      <c r="D7">
        <v>79.510581970214844</v>
      </c>
    </row>
    <row r="8" spans="1:5">
      <c r="A8" t="s">
        <v>3</v>
      </c>
      <c r="B8" t="s">
        <v>7</v>
      </c>
      <c r="D8">
        <v>3.7607870101928711</v>
      </c>
    </row>
    <row r="9" spans="1:5">
      <c r="A9" t="s">
        <v>3</v>
      </c>
      <c r="B9" t="s">
        <v>83</v>
      </c>
      <c r="C9">
        <v>33.378379821777344</v>
      </c>
    </row>
    <row r="10" spans="1:5">
      <c r="A10" t="s">
        <v>4</v>
      </c>
      <c r="B10" t="s">
        <v>6</v>
      </c>
      <c r="C10">
        <v>9.2620954513549805</v>
      </c>
      <c r="D10">
        <v>31.740962982177734</v>
      </c>
    </row>
    <row r="11" spans="1:5">
      <c r="A11" t="s">
        <v>4</v>
      </c>
      <c r="B11" t="s">
        <v>7</v>
      </c>
      <c r="D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Graphs</vt:lpstr>
      <vt:lpstr>Overview</vt:lpstr>
      <vt:lpstr>Original Design Fresh Formatted</vt:lpstr>
      <vt:lpstr>Original Design Panel Formatted</vt:lpstr>
      <vt:lpstr>Frame Fresh and Panel Formatted</vt:lpstr>
      <vt:lpstr>Frame Panel Formatted</vt:lpstr>
      <vt:lpstr>Achieved Panel Formatted</vt:lpstr>
      <vt:lpstr>Achieved Fresh &amp;Panel Formatted</vt:lpstr>
      <vt:lpstr>Universe Strict Formatted</vt:lpstr>
      <vt:lpstr>Universe Median Formatted</vt:lpstr>
      <vt:lpstr>Universe Weak Formatted</vt:lpstr>
      <vt:lpstr>Achieved Fresh and Panel</vt:lpstr>
      <vt:lpstr>Achieved Panel</vt:lpstr>
      <vt:lpstr>Frame Fresh and Panel</vt:lpstr>
      <vt:lpstr>Frame Panel</vt:lpstr>
      <vt:lpstr>original_design_fresh</vt:lpstr>
      <vt:lpstr>original_design_panel</vt:lpstr>
      <vt:lpstr>universe_strict</vt:lpstr>
      <vt:lpstr>universe_median</vt:lpstr>
      <vt:lpstr>universe_weak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Nona Karalashvili</cp:lastModifiedBy>
  <dcterms:modified xsi:type="dcterms:W3CDTF">2017-10-31T16:54:41Z</dcterms:modified>
</cp:coreProperties>
</file>