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Relationships xmlns="http://schemas.openxmlformats.org/package/2006/relationships"><Relationship Target="docProps/app.xml" Type="http://schemas.openxmlformats.org/officeDocument/2006/relationships/extended-properties" Id="rId3"/><Relationship Target="docProps/core.xml" Type="http://schemas.openxmlformats.org/package/2006/relationships/metadata/core-properties" Id="rId2"/><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O:\FPDEA\Surveys\2023 Enterprise Surveys\Sierra Leone\_Implementation Report\"/>
    </mc:Choice>
  </mc:AlternateContent>
  <xr:revisionPtr revIDLastSave="0" documentId="13_ncr:1_{55CD8CAE-89B2-4E22-ABC4-6E3CDC2F588B}" xr6:coauthVersionLast="47" xr6:coauthVersionMax="47" xr10:uidLastSave="{00000000-0000-0000-0000-000000000000}"/>
  <bookViews>
    <workbookView xWindow="28680" yWindow="-120" windowWidth="29040" windowHeight="15840" activeTab="2"/>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true">'item response'!$A$1:$G$13</definedName>
    <definedName name="_xlnm._FilterDatabase" localSheetId="5" hidden="true">'Table 6 Achieved Total Sample '!$A$1:$E$12</definedName>
    <definedName name="_xlnm._FilterDatabase" localSheetId="6" hidden="true">'Table 7 Achieved Panel Sample'!$A$1:$E$10</definedName>
    <definedName name="solver_ntri" hidden="true">1000</definedName>
    <definedName name="solver_rsmp" hidden="true">2</definedName>
    <definedName name="solver_seed" hidden="true">0</definedName>
  </definedNames>
  <calcPr calcId="191029" fullCalcOnLoad="true"/>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<sst xmlns="http://schemas.openxmlformats.org/spreadsheetml/2006/main" count="1261" uniqueCount="863">
  <si>
    <t>Screening phase</t>
  </si>
  <si>
    <t>Eligibles</t>
  </si>
  <si>
    <t>Ineligible + out of target</t>
  </si>
  <si>
    <t>Stratification</t>
  </si>
  <si>
    <t>Small (5-19)</t>
  </si>
  <si>
    <t>Medium (20-99)</t>
  </si>
  <si>
    <t>Large (100-199)</t>
  </si>
  <si>
    <t/>
  </si>
  <si>
    <t>Region</t>
  </si>
  <si>
    <t>Sector</t>
  </si>
  <si>
    <t>Size</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</si>
  <si>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</si>
  <si>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</si>
  <si>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</si>
  <si>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</si>
  <si>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</si>
  <si>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</si>
  <si>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</si>
  <si>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</si>
  <si>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</si>
  <si>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</si>
  <si>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</si>
  <si>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</si>
  <si>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</si>
  <si>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</si>
  <si>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</si>
  <si>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</si>
  <si>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</si>
  <si>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</si>
  <si>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</si>
  <si>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</si>
  <si>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</si>
  <si>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</si>
  <si>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</si>
  <si>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</si>
  <si>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</si>
  <si>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</si>
  <si>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r>
      <t xml:space="preserve">Source: </t>
    </r>
    <r>
      <rPr>
        <i/>
        <sz val="9"/>
        <rFont val="Times New Roman"/>
        <family val="1"/>
      </rPr>
      <t>6</t>
    </r>
    <r>
      <rPr>
        <i/>
        <vertAlign val="superscript"/>
        <sz val="9"/>
        <rFont val="Times New Roman"/>
        <family val="1"/>
      </rPr>
      <t>th</t>
    </r>
    <r>
      <rPr>
        <i/>
        <sz val="9"/>
        <rFont val="Times New Roman"/>
        <family val="1"/>
      </rPr>
      <t xml:space="preserve"> Economic Census (conducted between January 2013 and April 2014).</t>
    </r>
  </si>
  <si>
    <r>
      <t xml:space="preserve">Source: </t>
    </r>
    <r>
      <rPr>
        <i/>
        <sz val="9"/>
        <rFont val="Times New Roman"/>
        <family val="1"/>
      </rPr>
      <t>Annual Survey of Industries (ASI, 2018-2019), and the 6th EC (conducted between January 2013 and April 2014).</t>
    </r>
  </si>
  <si>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</si>
  <si>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</si>
  <si>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</si>
  <si>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Western Area</t>
  </si>
  <si>
    <t>Northern and North West Province</t>
  </si>
  <si>
    <t>Eastern Province</t>
  </si>
  <si>
    <t>Southern Province</t>
  </si>
  <si>
    <t>_Manufacturing</t>
  </si>
  <si>
    <t>_Services</t>
  </si>
  <si>
    <t>SierraLeone 2023</t>
  </si>
  <si>
    <t>Manufacturing</t>
  </si>
  <si>
    <t>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</si>
  <si>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</si>
  <si>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</si>
  <si>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</si>
  <si>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</si>
  <si>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</si>
  <si>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</si>
  <si>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</si>
  <si>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</si>
  <si>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</si>
  <si>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</si>
  <si>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</si>
  <si>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</si>
  <si>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</si>
  <si>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</si>
  <si>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</si>
  <si>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</si>
  <si>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</si>
  <si>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</si>
  <si>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</si>
  <si>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</si>
  <si>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</si>
  <si>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</si>
  <si>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</si>
  <si>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</si>
  <si>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</si>
  <si>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</si>
  <si>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</si>
  <si>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</si>
  <si>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</si>
  <si>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</si>
  <si>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</si>
  <si>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</si>
  <si>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</si>
  <si>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</si>
  <si>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</si>
  <si>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</si>
  <si>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</si>
  <si>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</si>
  <si>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</si>
  <si>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</si>
  <si>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</si>
  <si>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</si>
  <si>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</si>
  <si>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</si>
  <si>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</si>
  <si>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</si>
  <si>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</si>
  <si>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</si>
  <si>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</si>
  <si>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</si>
  <si>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</si>
  <si>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</si>
  <si>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</si>
  <si>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</si>
  <si>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</si>
  <si>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</si>
  <si>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</si>
  <si>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</si>
  <si>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</si>
  <si>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</si>
  <si>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</si>
  <si>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</si>
  <si>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</si>
  <si>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</si>
  <si>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</si>
  <si>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</si>
  <si>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</si>
  <si>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</si>
  <si>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</si>
  <si>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</si>
  <si>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</si>
  <si>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</si>
  <si>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</si>
  <si>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</si>
  <si>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</si>
  <si>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</si>
  <si>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</si>
  <si>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</si>
  <si>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</si>
  <si>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</si>
  <si>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</si>
  <si>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</si>
  <si>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</si>
  <si>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</si>
  <si>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</si>
  <si>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</si>
  <si>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</si>
  <si>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</si>
  <si>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</si>
  <si>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</si>
  <si>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</si>
  <si>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</si>
  <si>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</si>
  <si>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</si>
  <si>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</si>
  <si>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</si>
  <si>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</si>
  <si>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</si>
  <si>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</si>
  <si>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</si>
  <si>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</si>
  <si>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</si>
  <si>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</si>
  <si>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</si>
  <si>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</si>
  <si>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</si>
  <si>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</si>
  <si>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</si>
  <si>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</si>
  <si>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Western Area</t>
  </si>
  <si>
    <t>Northern and North West Province</t>
  </si>
  <si>
    <t>Eastern Province</t>
  </si>
  <si>
    <t>Southern Province</t>
  </si>
  <si>
    <t>Small (5-19)</t>
  </si>
  <si>
    <t>Medium (20-99)</t>
  </si>
  <si>
    <t>Large (100 or more)</t>
  </si>
  <si>
    <t>Small (5-19)</t>
  </si>
  <si>
    <t>Medium (20-99)</t>
  </si>
  <si>
    <t>Large (100 or more)</t>
  </si>
  <si>
    <t>Small (5-19)</t>
  </si>
  <si>
    <t>Medium (20-99)</t>
  </si>
  <si>
    <t>Large (100 or more)</t>
  </si>
  <si>
    <t>Small (5-19)</t>
  </si>
  <si>
    <t>Medium (20-99)</t>
  </si>
  <si>
    <t>Large (100 or more)</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</si>
  <si>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</si>
  <si>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</si>
  <si>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</si>
  <si>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</si>
  <si>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</si>
  <si>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</si>
  <si>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</si>
  <si>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</si>
  <si>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</si>
  <si>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</si>
  <si>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</si>
  <si>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</si>
  <si>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</si>
  <si>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</si>
  <si>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</si>
  <si>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</si>
  <si>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</si>
  <si>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</si>
  <si>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_Manufacturing</t>
  </si>
  <si>
    <t>_Services</t>
  </si>
  <si>
    <t>Survey</t>
  </si>
  <si>
    <t>SierraLeone 2023</t>
  </si>
  <si>
    <t>Cell</t>
  </si>
  <si>
    <t>Fresh/Panel</t>
  </si>
  <si>
    <t>Size</t>
  </si>
  <si>
    <t>Region</t>
  </si>
  <si>
    <t>Sector</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</si>
  <si>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</si>
  <si>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</si>
  <si>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</si>
  <si>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</si>
  <si>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</si>
  <si>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</si>
  <si>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</si>
  <si>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</si>
  <si>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</si>
  <si>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</si>
  <si>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</si>
  <si>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</si>
  <si>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</si>
  <si>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SierraLeone 2023</t>
  </si>
  <si>
    <t>Yield</t>
  </si>
  <si>
    <t>Survey_response_rate</t>
  </si>
  <si>
    <t>Frame_quality</t>
  </si>
  <si>
    <t>Survey</t>
  </si>
  <si>
    <t>SierraLeone 2023</t>
  </si>
  <si>
    <t>Cell</t>
  </si>
  <si>
    <t>Fresh/Panel</t>
  </si>
  <si>
    <t>Size</t>
  </si>
  <si>
    <t>Region</t>
  </si>
  <si>
    <t>Sector</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</si>
  <si>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</si>
  <si>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</si>
  <si>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</si>
  <si>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</si>
  <si>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</si>
  <si>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</si>
  <si>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</si>
  <si>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</si>
  <si>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</si>
  <si>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</si>
  <si>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</si>
  <si>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</si>
  <si>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</si>
  <si>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SierraLeone 2023</t>
  </si>
  <si>
    <t>rr_d2</t>
  </si>
  <si>
    <t>rr_l1</t>
  </si>
  <si>
    <t>rr_n2a</t>
  </si>
  <si>
    <t>rr_TFP</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</si>
  <si>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</si>
  <si>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</si>
  <si>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</si>
  <si>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</si>
  <si>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</si>
  <si>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</si>
  <si>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</si>
  <si>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</si>
  <si>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</si>
  <si>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</si>
  <si>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</si>
  <si>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</si>
  <si>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</si>
  <si>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</si>
  <si>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</si>
  <si>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</si>
  <si>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</si>
  <si>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</si>
  <si>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</si>
  <si>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</si>
  <si>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</si>
  <si>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</si>
  <si>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</si>
  <si>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</si>
  <si>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</si>
  <si>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</si>
  <si>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</si>
  <si>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</si>
  <si>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</si>
  <si>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</si>
  <si>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</si>
  <si>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</si>
  <si>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</si>
  <si>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</si>
  <si>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</si>
  <si>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</si>
  <si>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</si>
  <si>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</si>
  <si>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</si>
  <si>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</si>
  <si>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</si>
  <si>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</si>
  <si>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</si>
  <si>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</si>
  <si>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</si>
  <si>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</si>
  <si>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</si>
  <si>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</si>
  <si>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</si>
  <si>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</si>
  <si>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</si>
  <si>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</si>
  <si>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</si>
  <si>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</si>
  <si>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</si>
  <si>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</si>
  <si>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</si>
  <si>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</si>
  <si>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</si>
  <si>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</si>
  <si>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</si>
  <si>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</si>
  <si>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</si>
  <si>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</si>
  <si>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</si>
  <si>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</si>
  <si>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</si>
  <si>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</si>
  <si>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</si>
  <si>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</si>
  <si>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</si>
  <si>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</si>
  <si>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</si>
  <si>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</si>
  <si>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</si>
  <si>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</si>
  <si>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</si>
  <si>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</si>
  <si>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</si>
  <si>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</si>
  <si>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</si>
  <si>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</si>
  <si>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</si>
  <si>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</si>
  <si>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</si>
  <si>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</si>
  <si>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</si>
  <si>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</si>
  <si>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</si>
  <si>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</si>
  <si>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</si>
  <si>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</si>
  <si>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</si>
  <si>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</si>
  <si>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</si>
  <si>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</si>
  <si>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</si>
  <si>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</si>
  <si>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</si>
  <si>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</si>
  <si>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</si>
  <si>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</si>
  <si>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</si>
  <si>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</si>
  <si>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</si>
  <si>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</si>
  <si>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</si>
  <si>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</si>
  <si>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</si>
  <si>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_Manufacturing</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</si>
  <si>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</si>
  <si>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</si>
  <si>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</si>
  <si>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</si>
  <si>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</si>
  <si>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</si>
  <si>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</si>
  <si>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</si>
  <si>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</si>
  <si>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</si>
  <si>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</si>
  <si>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</si>
  <si>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</si>
  <si>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</si>
  <si>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</si>
  <si>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</si>
  <si>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</si>
  <si>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_Services</t>
  </si>
  <si>
    <t>stratificationregionname</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</si>
  <si>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</si>
  <si>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</si>
  <si>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</si>
  <si>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</si>
  <si>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</si>
  <si>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</si>
  <si>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</si>
  <si>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</si>
  <si>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</si>
  <si>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</si>
  <si>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</si>
  <si>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</si>
  <si>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</si>
  <si>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</si>
  <si>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</si>
  <si>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</si>
  <si>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</si>
  <si>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</si>
  <si>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_Manufacturing</t>
  </si>
  <si>
    <t>_Services</t>
  </si>
  <si>
    <t>Survey</t>
  </si>
  <si>
    <t>SierraLeone 2023</t>
  </si>
  <si>
    <t>Cell</t>
  </si>
  <si>
    <t>Fresh/Panel</t>
  </si>
  <si>
    <t>Size</t>
  </si>
  <si>
    <t>Region</t>
  </si>
  <si>
    <t>Sector</t>
  </si>
  <si>
    <t>Size</t>
  </si>
  <si>
    <t>Region</t>
  </si>
  <si>
    <t>Sector</t>
  </si>
  <si>
    <t>Fresh/Panel</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</si>
  <si>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</si>
  <si>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</si>
  <si>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</si>
  <si>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</si>
  <si>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</si>
  <si>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</si>
  <si>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</si>
  <si>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</si>
  <si>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</si>
  <si>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</si>
  <si>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</si>
  <si>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</si>
  <si>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</si>
  <si>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
  </si>
  <si>
    <t/>
  </si>
  <si>
    <t/>
  </si>
  <si>
    <t/>
  </si>
  <si>
    <t>SierraLeone 2023</t>
  </si>
  <si>
    <t>Yield</t>
  </si>
  <si>
    <t>Survey_response_rate</t>
  </si>
  <si>
    <t>Frame_quality</t>
  </si>
  <si>
    <t>Survey</t>
  </si>
  <si>
    <t>SierraLeone 2023</t>
  </si>
  <si>
    <t>Cell</t>
  </si>
  <si>
    <t>Fresh/Panel</t>
  </si>
  <si>
    <t>Size</t>
  </si>
  <si>
    <t>Region</t>
  </si>
  <si>
    <t>Sector</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</si>
  <si>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</si>
  <si>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</si>
  <si>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</si>
  <si>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</si>
  <si>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</si>
  <si>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</si>
  <si>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</si>
  <si>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</si>
  <si>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</si>
  <si>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</si>
  <si>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</si>
  <si>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</si>
  <si>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</si>
  <si>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SierraLeone 2023</t>
  </si>
  <si>
    <t>rr_d2</t>
  </si>
  <si>
    <t>rr_l1</t>
  </si>
  <si>
    <t>rr_n2a</t>
  </si>
  <si>
    <t>rr_TFP</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</si>
  <si>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</si>
  <si>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</si>
  <si>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</si>
  <si>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</si>
  <si>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</si>
  <si>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</si>
  <si>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</si>
  <si>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</si>
  <si>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</si>
  <si>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</si>
  <si>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</si>
  <si>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</si>
  <si>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</si>
  <si>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</si>
  <si>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</si>
  <si>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</si>
  <si>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</si>
  <si>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</si>
  <si>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</si>
  <si>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</si>
  <si>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</si>
  <si>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</si>
  <si>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</si>
  <si>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</si>
  <si>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</si>
  <si>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</si>
  <si>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</si>
  <si>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</si>
  <si>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</si>
  <si>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</si>
  <si>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</si>
  <si>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</si>
  <si>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</si>
  <si>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</si>
  <si>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</si>
  <si>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</si>
  <si>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</si>
  <si>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</si>
  <si>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</si>
  <si>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</si>
  <si>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</si>
  <si>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</si>
  <si>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</si>
  <si>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</si>
  <si>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</si>
  <si>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</si>
  <si>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</si>
  <si>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</si>
  <si>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</si>
  <si>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</si>
  <si>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</si>
  <si>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</si>
  <si>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</si>
  <si>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</si>
  <si>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</si>
  <si>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</si>
  <si>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</si>
  <si>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</si>
  <si>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</si>
  <si>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</si>
  <si>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</si>
  <si>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</si>
  <si>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</si>
  <si>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</si>
  <si>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</si>
  <si>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</si>
  <si>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</si>
  <si>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</si>
  <si>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</si>
  <si>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</si>
  <si>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</si>
  <si>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</si>
  <si>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</si>
  <si>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</si>
  <si>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</si>
  <si>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</si>
  <si>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</si>
  <si>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</si>
  <si>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</si>
  <si>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</si>
  <si>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</si>
  <si>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</si>
  <si>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</si>
  <si>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</si>
  <si>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</si>
  <si>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</si>
  <si>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</si>
  <si>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</si>
  <si>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</si>
  <si>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</si>
  <si>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</si>
  <si>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</si>
  <si>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</si>
  <si>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</si>
  <si>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</si>
  <si>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</si>
  <si>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</si>
  <si>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</si>
  <si>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</si>
  <si>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</si>
  <si>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</si>
  <si>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</si>
  <si>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</si>
  <si>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</si>
  <si>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</si>
  <si>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</si>
  <si>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</si>
  <si>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</si>
  <si>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</si>
  <si>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_Manufacturing</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</si>
  <si>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</si>
  <si>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</si>
  <si>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</si>
  <si>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</si>
  <si>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</si>
  <si>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</si>
  <si>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</si>
  <si>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</si>
  <si>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</si>
  <si>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</si>
  <si>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</si>
  <si>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</si>
  <si>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</si>
  <si>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</si>
  <si>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</si>
  <si>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</si>
  <si>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</si>
  <si>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_Services</t>
  </si>
  <si>
    <t>stratificationregionname</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</si>
  <si>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</si>
  <si>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</si>
  <si>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</si>
  <si>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</si>
  <si>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</si>
  <si>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</si>
  <si>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</si>
  <si>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</si>
  <si>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</si>
  <si>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</si>
  <si>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</si>
  <si>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</si>
  <si>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</si>
  <si>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</si>
  <si>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</si>
  <si>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</si>
  <si>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</si>
  <si>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</si>
  <si>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_Manufacturing</t>
  </si>
  <si>
    <t>_Services</t>
  </si>
  <si>
    <t>Survey</t>
  </si>
  <si>
    <t>SierraLeone 2023</t>
  </si>
  <si>
    <t>Cell</t>
  </si>
  <si>
    <t>Fresh/Panel</t>
  </si>
  <si>
    <t>Size</t>
  </si>
  <si>
    <t>Region</t>
  </si>
  <si>
    <t>Sector</t>
  </si>
  <si>
    <t>Size</t>
  </si>
  <si>
    <t>Region</t>
  </si>
  <si>
    <t>Sector</t>
  </si>
  <si>
    <t>Fresh/Panel</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</si>
  <si>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</si>
  <si>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</si>
  <si>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</si>
  <si>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</si>
  <si>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</si>
  <si>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</si>
  <si>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</si>
  <si>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</si>
  <si>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</si>
  <si>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</si>
  <si>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</si>
  <si>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</si>
  <si>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</si>
  <si>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
  </si>
  <si>
    <t/>
  </si>
  <si>
    <t/>
  </si>
  <si>
    <t/>
  </si>
  <si>
    <t>SierraLeone 2023</t>
  </si>
  <si>
    <t>Yield</t>
  </si>
  <si>
    <t>Survey_response_rate</t>
  </si>
  <si>
    <t>Frame_quality</t>
  </si>
  <si>
    <t>Survey</t>
  </si>
  <si>
    <t>SierraLeone 2023</t>
  </si>
  <si>
    <t>Cell</t>
  </si>
  <si>
    <t>Fresh/Panel</t>
  </si>
  <si>
    <t>Size</t>
  </si>
  <si>
    <t>Region</t>
  </si>
  <si>
    <t>Sector</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</si>
  <si>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</si>
  <si>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</si>
  <si>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</si>
  <si>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</si>
  <si>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</si>
  <si>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</si>
  <si>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</si>
  <si>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</si>
  <si>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</si>
  <si>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</si>
  <si>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</si>
  <si>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</si>
  <si>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</si>
  <si>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SierraLeone 2023</t>
  </si>
  <si>
    <t>rr_d2</t>
  </si>
  <si>
    <t>rr_l1</t>
  </si>
  <si>
    <t>rr_n2a</t>
  </si>
  <si>
    <t>rr_TFP</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</si>
  <si>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</si>
  <si>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</si>
  <si>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</si>
  <si>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</si>
  <si>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</si>
  <si>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</si>
  <si>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</si>
  <si>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</si>
  <si>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</si>
  <si>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</si>
  <si>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</si>
  <si>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</si>
  <si>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</si>
  <si>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</si>
  <si>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</si>
  <si>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</si>
  <si>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</si>
  <si>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</si>
  <si>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</si>
  <si>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</si>
  <si>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</si>
  <si>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</si>
  <si>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</si>
  <si>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</si>
  <si>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</si>
  <si>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</si>
  <si>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</si>
  <si>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</si>
  <si>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</si>
  <si>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</si>
  <si>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</si>
  <si>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</si>
  <si>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</si>
  <si>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</si>
  <si>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</si>
  <si>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</si>
  <si>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</si>
  <si>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</si>
  <si>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</si>
  <si>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</si>
  <si>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</si>
  <si>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</si>
  <si>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</si>
  <si>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</si>
  <si>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</si>
  <si>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</si>
  <si>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</si>
  <si>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</si>
  <si>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</si>
  <si>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</si>
  <si>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</si>
  <si>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</si>
  <si>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</si>
  <si>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</si>
  <si>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</si>
  <si>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</si>
  <si>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</si>
  <si>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</si>
  <si>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</si>
  <si>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</si>
  <si>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</si>
  <si>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</si>
  <si>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</si>
  <si>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</si>
  <si>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</si>
  <si>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</si>
  <si>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</si>
  <si>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</si>
  <si>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</si>
  <si>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</si>
  <si>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</si>
  <si>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</si>
  <si>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</si>
  <si>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</si>
  <si>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</si>
  <si>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</si>
  <si>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</si>
  <si>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</si>
  <si>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</si>
  <si>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</si>
  <si>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</si>
  <si>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</si>
  <si>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</si>
  <si>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</si>
  <si>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</si>
  <si>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</si>
  <si>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</si>
  <si>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</si>
  <si>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</si>
  <si>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</si>
  <si>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</si>
  <si>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</si>
  <si>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</si>
  <si>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</si>
  <si>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</si>
  <si>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</si>
  <si>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</si>
  <si>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</si>
  <si>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</si>
  <si>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</si>
  <si>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</si>
  <si>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Medium and Large (20+)</t>
  </si>
  <si>
    <t>Small (5-19)</t>
  </si>
  <si>
    <t>Medium (20-99)</t>
  </si>
  <si>
    <t>Large (100 or more)</t>
  </si>
  <si>
    <t>Small (5-19)</t>
  </si>
  <si>
    <t>Medium (20-99)</t>
  </si>
  <si>
    <t>_Manufacturing</t>
  </si>
  <si>
    <t>_Services</t>
  </si>
  <si>
    <t>_Manufacturing</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</si>
  <si>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</si>
  <si>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</si>
  <si>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</si>
  <si>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</si>
  <si>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</si>
  <si>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</si>
  <si>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</si>
  <si>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</si>
  <si>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</si>
  <si>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</si>
  <si>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</si>
  <si>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</si>
  <si>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</si>
  <si>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</si>
  <si>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</si>
  <si>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</si>
  <si>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</si>
  <si>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_Services</t>
  </si>
  <si>
    <t>stratificationregionname</t>
  </si>
  <si>
    <t>stratificationregionname</t>
  </si>
  <si>
    <t>Western Area</t>
  </si>
  <si>
    <t>Northern and North West Province</t>
  </si>
  <si>
    <t>Eastern Province</t>
  </si>
  <si>
    <t>Southern Province</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</si>
  <si>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</si>
  <si>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</si>
  <si>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</si>
  <si>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</si>
  <si>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</si>
  <si>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</si>
  <si>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</si>
  <si>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</si>
  <si>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</si>
  <si>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</si>
  <si>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</si>
  <si>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</si>
  <si>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</si>
  <si>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_Manufacturing</t>
  </si>
  <si>
    <t>_Services</t>
  </si>
  <si>
    <t>Survey</t>
  </si>
  <si>
    <t>SierraLeone 2023</t>
  </si>
  <si>
    <t>Cell</t>
  </si>
  <si>
    <t>Fresh/Panel</t>
  </si>
  <si>
    <t>Size</t>
  </si>
  <si>
    <t>Region</t>
  </si>
  <si>
    <t>Sector</t>
  </si>
  <si>
    <t>Region</t>
  </si>
  <si>
    <t>Sector</t>
  </si>
  <si>
    <t>Fresh/Panel</t>
  </si>
  <si>
    <t>Size</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</si>
  <si>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</si>
  <si>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</si>
  <si>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</si>
  <si>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</si>
  <si>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</si>
  <si>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</si>
  <si>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</si>
  <si>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</si>
  <si>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</si>
  <si>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</si>
  <si>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</si>
  <si>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</si>
  <si>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</si>
  <si>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
  </si>
  <si>
    <t/>
  </si>
  <si>
    <t/>
  </si>
  <si>
    <t/>
  </si>
  <si>
    <t>SierraLeone 2023</t>
  </si>
  <si>
    <t>Yield</t>
  </si>
  <si>
    <t>Survey_response_rate</t>
  </si>
  <si>
    <t>Frame_quality</t>
  </si>
  <si>
    <t>Survey</t>
  </si>
  <si>
    <t>SierraLeone 2023</t>
  </si>
  <si>
    <t>Cell</t>
  </si>
  <si>
    <t>Fresh/Panel</t>
  </si>
  <si>
    <t>Size</t>
  </si>
  <si>
    <t>Region</t>
  </si>
  <si>
    <t>Sector</t>
  </si>
  <si>
    <t>SierraLeone 2023</t>
  </si>
  <si>
    <t>Name</t>
  </si>
  <si>
    <t>Fresh</t>
  </si>
  <si>
    <t>Panel</t>
  </si>
  <si>
    <t>Small (5-19)</t>
  </si>
  <si>
    <t>Medium (20-99)</t>
  </si>
  <si>
    <t>Large (100+)</t>
  </si>
  <si>
    <t>Western Area</t>
  </si>
  <si>
    <t>Northern and North West Province</t>
  </si>
  <si>
    <t>Eastern Province</t>
  </si>
  <si>
    <t>Southern Province</t>
  </si>
  <si>
    <t>Manufacturing</t>
  </si>
  <si>
    <t>Services</t>
  </si>
  <si>
    <t>SierraLeone 2023</t>
  </si>
  <si>
    <t>rr_d2</t>
  </si>
  <si>
    <t>rr_l1</t>
  </si>
  <si>
    <t>rr_n2a</t>
  </si>
  <si>
    <t>rr_TFP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</si>
</sst>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
      <i/>
      <vertAlign val="superscript"/>
      <sz val="9"/>
      <name val="Times New Roman"/>
      <family val="1"/>
    </font>
  </fonts>
  <fills count="3">
    <fill>
      <patternFill patternType="none"/>
    </fill>
    <fill>
      <patternFill patternType="gray125"/>
    </fill>
    <fill>
      <patternFill patternType="solid">
        <fgColor theme="8" tint="0.79995117038484"/>
        <bgColor indexed="64"/>
      </patternFill>
    </fill>
  </fills>
  <borders count="7">
    <border>
      <left/>
      <right/>
      <top/>
      <bottom/>
      <diagonal/>
    </border>
    <border>
      <left/>
      <right/>
      <top/>
      <bottom style="medium">
        <color theme="4" tint="0.39997558519242"/>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false" applyFill="false" applyBorder="false" applyAlignment="false" applyProtection="false"/>
    <xf numFmtId="0" fontId="3" fillId="0" borderId="1" applyNumberFormat="false" applyFill="false" applyAlignment="false" applyProtection="false"/>
    <xf numFmtId="0" fontId="4" fillId="0" borderId="2" applyNumberFormat="false" applyFill="false" applyAlignment="false" applyProtection="false"/>
    <xf numFmtId="0" fontId="8" fillId="0" borderId="0" applyBorder="false"/>
    <xf numFmtId="0" fontId="9" fillId="0" borderId="0" applyBorder="false"/>
    <xf numFmtId="0" fontId="1" fillId="0" borderId="0"/>
    <xf numFmtId="43" fontId="13" fillId="0" borderId="0" applyFont="false" applyFill="false" applyBorder="false" applyAlignment="false" applyProtection="false"/>
  </cellStyleXfs>
  <cellXfs count="37">
    <xf numFmtId="0" fontId="0" fillId="0" borderId="0" xfId="0"/>
    <xf numFmtId="0" fontId="5" fillId="2" borderId="1" xfId="2" applyFont="true" applyFill="true" applyAlignment="true">
      <alignment horizontal="right" wrapText="true"/>
    </xf>
    <xf numFmtId="0" fontId="6" fillId="0" borderId="0" xfId="0" applyFont="true"/>
    <xf numFmtId="0" fontId="3" fillId="2" borderId="1" xfId="2" applyFill="true"/>
    <xf numFmtId="0" fontId="5" fillId="0" borderId="0" xfId="0" applyFont="true"/>
    <xf numFmtId="0" fontId="7" fillId="2" borderId="2" xfId="3" applyFont="true" applyFill="true"/>
    <xf numFmtId="1" fontId="6" fillId="0" borderId="0" xfId="0" applyNumberFormat="true" applyFont="true"/>
    <xf numFmtId="1" fontId="7" fillId="2" borderId="2" xfId="3" applyNumberFormat="true" applyFont="true" applyFill="true"/>
    <xf numFmtId="0" fontId="10" fillId="0" borderId="0" xfId="0" applyFont="true"/>
    <xf numFmtId="1" fontId="10" fillId="0" borderId="0" xfId="0" applyNumberFormat="true" applyFont="true"/>
    <xf numFmtId="0" fontId="2" fillId="0" borderId="0" xfId="0" applyFont="true"/>
    <xf numFmtId="0" fontId="3" fillId="2" borderId="1" xfId="2" applyNumberFormat="true" applyFill="true"/>
    <xf numFmtId="0" fontId="5" fillId="2" borderId="1" xfId="2" applyNumberFormat="true" applyFont="true" applyFill="true" applyAlignment="true">
      <alignment horizontal="right" wrapText="true"/>
    </xf>
    <xf numFmtId="0" fontId="0" fillId="0" borderId="0" xfId="0" applyNumberFormat="true"/>
    <xf numFmtId="0" fontId="5" fillId="0" borderId="0" xfId="0" applyNumberFormat="true" applyFont="true"/>
    <xf numFmtId="0" fontId="6" fillId="0" borderId="0" xfId="0" applyNumberFormat="true" applyFont="true"/>
    <xf numFmtId="0" fontId="11" fillId="0" borderId="0" xfId="0" applyFont="true"/>
    <xf numFmtId="9" fontId="11" fillId="0" borderId="3" xfId="1" applyFont="true" applyBorder="true"/>
    <xf numFmtId="9" fontId="11" fillId="0" borderId="4" xfId="1" applyFont="true" applyBorder="true"/>
    <xf numFmtId="164" fontId="11" fillId="0" borderId="3" xfId="1" applyNumberFormat="true" applyFont="true" applyBorder="true"/>
    <xf numFmtId="164" fontId="11" fillId="0" borderId="4" xfId="1" applyNumberFormat="true" applyFont="true" applyBorder="true"/>
    <xf numFmtId="3" fontId="11" fillId="0" borderId="3" xfId="1" applyNumberFormat="true" applyFont="true" applyBorder="true"/>
    <xf numFmtId="3" fontId="11" fillId="0" borderId="4" xfId="1" applyNumberFormat="true" applyFont="true" applyBorder="true"/>
    <xf numFmtId="165" fontId="5" fillId="2" borderId="1" xfId="7" applyNumberFormat="true" applyFont="true" applyFill="true" applyBorder="true" applyAlignment="true">
      <alignment horizontal="right" wrapText="true"/>
    </xf>
    <xf numFmtId="165" fontId="10" fillId="0" borderId="0" xfId="7" applyNumberFormat="true" applyFont="true"/>
    <xf numFmtId="165" fontId="7" fillId="2" borderId="2" xfId="7" applyNumberFormat="true" applyFont="true" applyFill="true" applyBorder="true"/>
    <xf numFmtId="165" fontId="0" fillId="0" borderId="0" xfId="7" applyNumberFormat="true" applyFont="true"/>
    <xf numFmtId="3" fontId="6" fillId="0" borderId="0" xfId="0" applyNumberFormat="true" applyFont="true"/>
    <xf numFmtId="166" fontId="0" fillId="0" borderId="0" xfId="0" applyNumberFormat="true"/>
    <xf numFmtId="0" fontId="11" fillId="0" borderId="4" xfId="0" applyFont="true" applyBorder="true"/>
    <xf numFmtId="10" fontId="12" fillId="0" borderId="5" xfId="1" applyNumberFormat="true" applyFont="true" applyBorder="true" applyAlignment="true">
      <alignment wrapText="true"/>
    </xf>
    <xf numFmtId="10" fontId="12" fillId="0" borderId="5" xfId="1" applyNumberFormat="true" applyFont="true" applyBorder="true" applyAlignment="true">
      <alignment horizontal="center" wrapText="true"/>
    </xf>
    <xf numFmtId="0" fontId="0" fillId="0" borderId="4" xfId="0" applyBorder="true"/>
    <xf numFmtId="0" fontId="14" fillId="0" borderId="0" xfId="0" applyFont="true"/>
    <xf numFmtId="0" fontId="14" fillId="0" borderId="0" xfId="0" applyFont="true" applyAlignment="true">
      <alignment vertical="center"/>
    </xf>
    <xf numFmtId="0" fontId="6" fillId="0" borderId="6" xfId="0" applyFont="true" applyBorder="true" applyAlignment="true">
      <alignment horizontal="left" vertical="top" wrapText="true"/>
    </xf>
    <xf numFmtId="0" fontId="6" fillId="0" borderId="3" xfId="0" applyFont="true" applyBorder="true" applyAlignment="true">
      <alignment horizontal="left" vertical="top" wrapText="true"/>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Relationships xmlns="http://schemas.openxmlformats.org/package/2006/relationships"><Relationship Target="worksheets/sheet8.xml" Type="http://schemas.openxmlformats.org/officeDocument/2006/relationships/worksheet" Id="rId8"/><Relationship Target="worksheets/sheet13.xml" Type="http://schemas.openxmlformats.org/officeDocument/2006/relationships/worksheet" Id="rId13"/><Relationship Target="worksheets/sheet18.xml" Type="http://schemas.openxmlformats.org/officeDocument/2006/relationships/worksheet" Id="rId18"/><Relationship Target="worksheets/sheet3.xml" Type="http://schemas.openxmlformats.org/officeDocument/2006/relationships/worksheet" Id="rId3"/><Relationship Target="worksheets/sheet21.xml" Type="http://schemas.openxmlformats.org/officeDocument/2006/relationships/worksheet" Id="rId21"/><Relationship Target="worksheets/sheet7.xml" Type="http://schemas.openxmlformats.org/officeDocument/2006/relationships/worksheet" Id="rId7"/><Relationship Target="worksheets/sheet12.xml" Type="http://schemas.openxmlformats.org/officeDocument/2006/relationships/worksheet" Id="rId12"/><Relationship Target="worksheets/sheet17.xml" Type="http://schemas.openxmlformats.org/officeDocument/2006/relationships/worksheet" Id="rId17"/><Relationship Target="worksheets/sheet2.xml" Type="http://schemas.openxmlformats.org/officeDocument/2006/relationships/worksheet" Id="rId2"/><Relationship Target="worksheets/sheet16.xml" Type="http://schemas.openxmlformats.org/officeDocument/2006/relationships/worksheet" Id="rId16"/><Relationship Target="worksheets/sheet20.xml" Type="http://schemas.openxmlformats.org/officeDocument/2006/relationships/worksheet" Id="rId20"/><Relationship Target="worksheets/sheet1.xml" Type="http://schemas.openxmlformats.org/officeDocument/2006/relationships/worksheet" Id="rId1"/><Relationship Target="worksheets/sheet6.xml" Type="http://schemas.openxmlformats.org/officeDocument/2006/relationships/worksheet" Id="rId6"/><Relationship Target="worksheets/sheet11.xml" Type="http://schemas.openxmlformats.org/officeDocument/2006/relationships/worksheet" Id="rId11"/><Relationship Target="sharedStrings.xml" Type="http://schemas.openxmlformats.org/officeDocument/2006/relationships/sharedStrings" Id="rId24"/><Relationship Target="worksheets/sheet5.xml" Type="http://schemas.openxmlformats.org/officeDocument/2006/relationships/worksheet" Id="rId5"/><Relationship Target="worksheets/sheet15.xml" Type="http://schemas.openxmlformats.org/officeDocument/2006/relationships/worksheet" Id="rId15"/><Relationship Target="styles.xml" Type="http://schemas.openxmlformats.org/officeDocument/2006/relationships/styles" Id="rId23"/><Relationship Target="worksheets/sheet10.xml" Type="http://schemas.openxmlformats.org/officeDocument/2006/relationships/worksheet" Id="rId10"/><Relationship Target="worksheets/sheet19.xml" Type="http://schemas.openxmlformats.org/officeDocument/2006/relationships/worksheet" Id="rId19"/><Relationship Target="worksheets/sheet4.xml" Type="http://schemas.openxmlformats.org/officeDocument/2006/relationships/worksheet" Id="rId4"/><Relationship Target="worksheets/sheet9.xml" Type="http://schemas.openxmlformats.org/officeDocument/2006/relationships/worksheet" Id="rId9"/><Relationship Target="worksheets/sheet14.xml" Type="http://schemas.openxmlformats.org/officeDocument/2006/relationships/worksheet" Id="rId14"/><Relationship Target="theme/theme1.xml" Type="http://schemas.openxmlformats.org/officeDocument/2006/relationships/theme" Id="rId22"/></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 Target="../printerSettings/printerSettings1.bin" Type="http://schemas.openxmlformats.org/officeDocument/2006/relationships/printerSettings" Id="rId1"/></Relationships>
</file>

<file path=xl/worksheets/_rels/sheet2.xml.rels><?xml version="1.0" encoding="UTF-8"?><Relationships xmlns="http://schemas.openxmlformats.org/package/2006/relationships"><Relationship Target="../printerSettings/printerSettings2.bin" Type="http://schemas.openxmlformats.org/officeDocument/2006/relationships/printerSettings" Id="rId1"/></Relationships>
</file>

<file path=xl/worksheets/_rels/sheet3.xml.rels><?xml version="1.0" encoding="UTF-8"?><Relationships xmlns="http://schemas.openxmlformats.org/package/2006/relationships"><Relationship Target="../printerSettings/printerSettings3.bin" Type="http://schemas.openxmlformats.org/officeDocument/2006/relationships/printerSettings" Id="rId1"/></Relationships>
</file>

<file path=xl/worksheets/_rels/sheet4.xml.rels><?xml version="1.0" encoding="UTF-8"?><Relationships xmlns="http://schemas.openxmlformats.org/package/2006/relationships"><Relationship Target="../printerSettings/printerSettings4.bin" Type="http://schemas.openxmlformats.org/officeDocument/2006/relationships/printerSettings" Id="rId1"/></Relationships>
</file>

<file path=xl/worksheets/_rels/sheet5.xml.rels><?xml version="1.0" encoding="UTF-8"?><Relationships xmlns="http://schemas.openxmlformats.org/package/2006/relationships"><Relationship Target="../printerSettings/printerSettings5.bin" Type="http://schemas.openxmlformats.org/officeDocument/2006/relationships/printerSettings" Id="rId1"/></Relationships>
</file>

<file path=xl/worksheets/_rels/sheet6.xml.rels><?xml version="1.0" encoding="UTF-8"?><Relationships xmlns="http://schemas.openxmlformats.org/package/2006/relationships"><Relationship Target="../printerSettings/printerSettings6.bin" Type="http://schemas.openxmlformats.org/officeDocument/2006/relationships/printerSettings" Id="rId1"/></Relationships>
</file>

<file path=xl/worksheets/_rels/sheet7.xml.rels><?xml version="1.0" encoding="UTF-8"?><Relationships xmlns="http://schemas.openxmlformats.org/package/2006/relationships"><Relationship Target="../printerSettings/printerSettings7.bin" Type="http://schemas.openxmlformats.org/officeDocument/2006/relationships/printerSettings" Id="rId1"/></Relationships>
</file>

<file path=xl/worksheets/_rels/sheet8.xml.rels><?xml version="1.0" encoding="UTF-8"?><Relationships xmlns="http://schemas.openxmlformats.org/package/2006/relationships"><Relationship Target="../printerSettings/printerSettings8.bin" Type="http://schemas.openxmlformats.org/officeDocument/2006/relationships/printerSettings" Id="rId1"/></Relationships>
</file>

<file path=xl/worksheets/_rels/sheet9.xml.rels><?xml version="1.0" encoding="UTF-8"?><Relationships xmlns="http://schemas.openxmlformats.org/package/2006/relationships"><Relationship Target="../printerSettings/printerSettings9.bin" Type="http://schemas.openxmlformats.org/officeDocument/2006/relationships/printerSettings" Id="rId1"/></Relationships>
</file>

<file path=xl/worksheets/_rels/sheet10.xml.rels><?xml version="1.0" encoding="UTF-8"?><Relationships xmlns="http://schemas.openxmlformats.org/package/2006/relationships"><Relationship Target="../printerSettings/printerSettings10.bin" Type="http://schemas.openxmlformats.org/officeDocument/2006/relationships/printerSettings" Id="rId1"/></Relationships>
</file>

<file path=xl/worksheets/_rels/sheet11.xml.rels><?xml version="1.0" encoding="UTF-8"?><Relationships xmlns="http://schemas.openxmlformats.org/package/2006/relationships"><Relationship Target="../printerSettings/printerSettings11.bin" Type="http://schemas.openxmlformats.org/officeDocument/2006/relationships/printerSettings" Id="rId1"/></Relationships>
</file>

<file path=xl/worksheets/_rels/sheet12.xml.rels><?xml version="1.0" encoding="UTF-8"?><Relationships xmlns="http://schemas.openxmlformats.org/package/2006/relationships"><Relationship Target="../printerSettings/printerSettings12.bin" Type="http://schemas.openxmlformats.org/officeDocument/2006/relationships/printerSettings" Id="rId1"/></Relationships>
</file>

<file path=xl/worksheets/_rels/sheet13.xml.rels><?xml version="1.0" encoding="UTF-8"?><Relationships xmlns="http://schemas.openxmlformats.org/package/2006/relationships"><Relationship Target="../printerSettings/printerSettings13.bin" Type="http://schemas.openxmlformats.org/officeDocument/2006/relationships/printerSettings" Id="rId1"/></Relationships>
</file>

<file path=xl/worksheets/_rels/sheet14.xml.rels><?xml version="1.0" encoding="UTF-8"?><Relationships xmlns="http://schemas.openxmlformats.org/package/2006/relationships"><Relationship Target="../printerSettings/printerSettings14.bin" Type="http://schemas.openxmlformats.org/officeDocument/2006/relationships/printerSettings" Id="rId1"/></Relationships>
</file>

<file path=xl/worksheets/_rels/sheet15.xml.rels><?xml version="1.0" encoding="UTF-8"?><Relationships xmlns="http://schemas.openxmlformats.org/package/2006/relationships"><Relationship Target="../printerSettings/printerSettings15.bin" Type="http://schemas.openxmlformats.org/officeDocument/2006/relationships/printerSettings" Id="rId1"/></Relationships>
</file>

<file path=xl/worksheets/_rels/sheet16.xml.rels><?xml version="1.0" encoding="UTF-8"?><Relationships xmlns="http://schemas.openxmlformats.org/package/2006/relationships"><Relationship Target="../printerSettings/printerSettings16.bin" Type="http://schemas.openxmlformats.org/officeDocument/2006/relationships/printerSettings" Id="rId1"/></Relationships>
</file>

<file path=xl/worksheets/_rels/sheet17.xml.rels><?xml version="1.0" encoding="UTF-8"?><Relationships xmlns="http://schemas.openxmlformats.org/package/2006/relationships"><Relationship Target="../printerSettings/printerSettings17.bin" Type="http://schemas.openxmlformats.org/officeDocument/2006/relationships/printerSettings" Id="rId1"/></Relationships>
</file>

<file path=xl/worksheets/_rels/sheet18.xml.rels><?xml version="1.0" encoding="UTF-8"?><Relationships xmlns="http://schemas.openxmlformats.org/package/2006/relationships"><Relationship Target="../printerSettings/printerSettings18.bin" Type="http://schemas.openxmlformats.org/officeDocument/2006/relationships/printerSettings" Id="rId1"/></Relationships>
</file>

<file path=xl/worksheets/_rels/sheet19.xml.rels><?xml version="1.0" encoding="UTF-8"?><Relationships xmlns="http://schemas.openxmlformats.org/package/2006/relationships"><Relationship Target="../printerSettings/printerSettings19.bin" Type="http://schemas.openxmlformats.org/officeDocument/2006/relationships/printerSettings" Id="rId1"/></Relationships>
</file>

<file path=xl/worksheets/_rels/sheet20.xml.rels><?xml version="1.0" encoding="UTF-8"?><Relationships xmlns="http://schemas.openxmlformats.org/package/2006/relationships"><Relationship Target="../printerSettings/printerSettings20.bin" Type="http://schemas.openxmlformats.org/officeDocument/2006/relationships/printerSettings" Id="rId1"/></Relationships>
</file>

<file path=xl/worksheets/_rels/sheet21.xml.rels><?xml version="1.0" encoding="UTF-8"?><Relationships xmlns="http://schemas.openxmlformats.org/package/2006/relationships"><Relationship Target="../printerSettings/printerSettings21.bin" Type="http://schemas.openxmlformats.org/officeDocument/2006/relationships/printerSettings" Id="rId1"/></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E15"/>
  <sheetViews>
    <sheetView workbookViewId="0">
      <selection activeCell="C20" sqref="C20"/>
    </sheetView>
  </sheetViews>
  <sheetFormatPr defaultColWidth="9.140625" defaultRowHeight="15"/>
  <cols>
    <col min="1" max="1" width="15" style="13" customWidth="true"/>
    <col min="2" max="2" width="19.85546875" style="13" bestFit="true" customWidth="true"/>
    <col min="3" max="4" width="13.140625" style="13" bestFit="true" customWidth="true"/>
    <col min="5" max="5" width="14.5703125" style="26" bestFit="true" customWidth="true"/>
    <col min="6" max="16384" width="9.140625" style="13"/>
  </cols>
  <sheetData>
    <row r="1" ht="15.75" thickBot="true">
      <c r="A1" s="11"/>
      <c r="B1" s="11"/>
      <c r="C1" s="12" t="str">
        <f>RIGHT(SUBSTITUTE(universe!C1,"_"," "),LEN(SUBSTITUTE(universe!C1,"_"," "))-1)</f>
        <v>Manufacturing</v>
      </c>
      <c r="D1" s="12" t="str">
        <f>RIGHT(SUBSTITUTE(universe!D1,"_"," "),LEN(SUBSTITUTE(universe!D1,"_"," "))-1)</f>
        <v>Services</v>
      </c>
      <c r="E1" s="23" t="str">
        <f>RIGHT(SUBSTITUTE(universe!E1,"_"," "),LEN(SUBSTITUTE(universe!E1,"_"," "))-1)</f>
        <v>Grand Total</v>
      </c>
    </row>
    <row r="2">
      <c r="A2" s="14" t="str">
        <f>universe!A2</f>
        <v>Western Area</v>
      </c>
      <c r="B2" s="15" t="str">
        <f>LEFT(universe!B2,FIND(")",universe!B2))</f>
        <v>Small (5-19)</v>
      </c>
      <c r="C2" s="15">
        <f>universe!C2</f>
        <v>0</v>
      </c>
      <c r="D2" s="15">
        <f>universe!D2</f>
        <v>0</v>
      </c>
      <c r="E2" s="24">
        <f>SUM(C2:D5)</f>
        <v>0</v>
      </c>
    </row>
    <row r="3">
      <c r="A3" s="14" t="str">
        <f>universe!A3</f>
        <v>Western Area</v>
      </c>
      <c r="B3" s="15" t="str">
        <f>LEFT(universe!B3,FIND(")",universe!B3))</f>
        <v>Medium (20-99)</v>
      </c>
      <c r="C3" s="15">
        <f>universe!C3</f>
        <v>0</v>
      </c>
      <c r="D3" s="15">
        <f>universe!D3</f>
        <v>0</v>
      </c>
      <c r="E3" s="24"/>
    </row>
    <row r="4">
      <c r="A4" s="14" t="str">
        <f>universe!A4</f>
        <v>Western Area</v>
      </c>
      <c r="B4" s="15" t="str">
        <f>LEFT(universe!B4,FIND(")",universe!B4))</f>
        <v>Large (100 or more)</v>
      </c>
      <c r="C4" s="15">
        <f>universe!C4</f>
        <v>0</v>
      </c>
      <c r="D4" s="15">
        <f>universe!D4</f>
        <v>0</v>
      </c>
      <c r="E4" s="24"/>
    </row>
    <row r="5">
      <c r="A5" s="14" t="str">
        <f>universe!A5</f>
        <v>Northern and North West Province</v>
      </c>
      <c r="B5" s="15" t="str">
        <f>LEFT(universe!B5,FIND(")",universe!B5))</f>
        <v>Small (5-19)</v>
      </c>
      <c r="C5" s="15">
        <f>universe!C5</f>
        <v>0</v>
      </c>
      <c r="D5" s="15">
        <f>universe!D5</f>
        <v>0</v>
      </c>
      <c r="E5" s="24"/>
    </row>
    <row r="6">
      <c r="A6" s="14" t="str">
        <f>universe!A6</f>
        <v>Northern and North West Province</v>
      </c>
      <c r="B6" s="15" t="str">
        <f>LEFT(universe!B6,FIND(")",universe!B6))</f>
        <v>Medium (20-99)</v>
      </c>
      <c r="C6" s="15">
        <f>universe!C6</f>
        <v>0</v>
      </c>
      <c r="D6" s="15">
        <f>universe!D6</f>
        <v>0</v>
      </c>
      <c r="E6" s="24">
        <f>SUM(C6:D9)</f>
        <v>0</v>
      </c>
    </row>
    <row r="7">
      <c r="A7" s="14" t="str">
        <f>universe!A7</f>
        <v>Northern and North West Province</v>
      </c>
      <c r="B7" s="15" t="str">
        <f>LEFT(universe!B7,FIND(")",universe!B7))</f>
        <v>Large (100 or more)</v>
      </c>
      <c r="C7" s="15">
        <f>universe!C7</f>
        <v>0</v>
      </c>
      <c r="D7" s="15">
        <f>universe!D7</f>
        <v>0</v>
      </c>
      <c r="E7" s="24"/>
    </row>
    <row r="8">
      <c r="A8" s="14" t="str">
        <f>universe!A8</f>
        <v>Eastern Province</v>
      </c>
      <c r="B8" s="15" t="str">
        <f>LEFT(universe!B8,FIND(")",universe!B8))</f>
        <v>Small (5-19)</v>
      </c>
      <c r="C8" s="15">
        <f>universe!C8</f>
        <v>0</v>
      </c>
      <c r="D8" s="15">
        <f>universe!D8</f>
        <v>0</v>
      </c>
      <c r="E8" s="24"/>
    </row>
    <row r="9">
      <c r="A9" s="14" t="str">
        <f>universe!A9</f>
        <v>Eastern Province</v>
      </c>
      <c r="B9" s="15" t="str">
        <f>LEFT(universe!B9,FIND(")",universe!B9))</f>
        <v>Medium (20-99)</v>
      </c>
      <c r="C9" s="15">
        <f>universe!C9</f>
        <v>0</v>
      </c>
      <c r="D9" s="15">
        <f>universe!D9</f>
        <v>0</v>
      </c>
      <c r="E9" s="24"/>
    </row>
    <row r="10">
      <c r="A10" s="14" t="str">
        <f>universe!A10</f>
        <v>Eastern Province</v>
      </c>
      <c r="B10" s="15" t="str">
        <f>LEFT(universe!B10,FIND(")",universe!B10))</f>
        <v>Large (100 or more)</v>
      </c>
      <c r="C10" s="15">
        <f>universe!C10</f>
        <v>0</v>
      </c>
      <c r="D10" s="15">
        <f>universe!D10</f>
        <v>0</v>
      </c>
      <c r="E10" s="24">
        <f>SUM(C10:D13)</f>
        <v>0</v>
      </c>
    </row>
    <row r="11">
      <c r="A11" s="14" t="str">
        <f>universe!A11</f>
        <v>Southern Province</v>
      </c>
      <c r="B11" s="15" t="str">
        <f>LEFT(universe!B11,FIND(")",universe!B11))</f>
        <v>Small (5-19)</v>
      </c>
      <c r="C11" s="15">
        <f>universe!C11</f>
        <v>0</v>
      </c>
      <c r="D11" s="15">
        <f>universe!D11</f>
        <v>0</v>
      </c>
      <c r="E11" s="24"/>
    </row>
    <row r="12">
      <c r="A12" s="14" t="str">
        <f>universe!A12</f>
        <v>Southern Province</v>
      </c>
      <c r="B12" s="15" t="str">
        <f>LEFT(universe!B12,FIND(")",universe!B12))</f>
        <v>Medium (20-99)</v>
      </c>
      <c r="C12" s="15">
        <f>universe!C12</f>
        <v>0</v>
      </c>
      <c r="D12" s="15">
        <f>universe!D12</f>
        <v>0</v>
      </c>
      <c r="E12" s="24"/>
    </row>
    <row r="13">
      <c r="A13" s="14" t="str">
        <f>universe!A13</f>
        <v>Southern Province</v>
      </c>
      <c r="B13" s="15" t="str">
        <f>LEFT(universe!B13,FIND(")",universe!B13))</f>
        <v>Large (100 or more)</v>
      </c>
      <c r="C13" s="15">
        <f>universe!C13</f>
        <v>0</v>
      </c>
      <c r="D13" s="15">
        <f>universe!D13</f>
        <v>0</v>
      </c>
      <c r="E13" s="24"/>
    </row>
    <row r="14" s="26" customFormat="true" ht="15.75" thickBot="true">
      <c r="A14" s="25"/>
      <c r="B14" s="25"/>
      <c r="C14" s="25">
        <f t="shared" ref="C14:E14" si="0">SUM(C2:C13)</f>
        <v>0</v>
      </c>
      <c r="D14" s="25">
        <f t="shared" si="0"/>
        <v>0</v>
      </c>
      <c r="E14" s="25">
        <f t="shared" si="0"/>
        <v>0</v>
      </c>
    </row>
    <row r="15" ht="15.75" thickTop="true">
      <c r="B15" s="33" t="s">
        <v>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4"/>
  <sheetViews>
    <sheetView workbookViewId="0">
      <selection activeCell="D21" sqref="D21"/>
    </sheetView>
  </sheetViews>
  <sheetFormatPr defaultRowHeight="15"/>
  <cols>
    <col min="1" max="1" width="14.28515625" customWidth="true"/>
    <col min="2" max="2" width="15.7109375" bestFit="true" customWidth="true"/>
    <col min="3" max="3" width="12.85546875" customWidth="true"/>
    <col min="4" max="4" width="14.140625" customWidth="true"/>
    <col min="5" max="5" width="10" bestFit="true" customWidth="true"/>
  </cols>
  <sheetData>
    <row r="1" ht="27" thickBot="true">
      <c r="A1" s="3"/>
      <c r="B1" s="3"/>
      <c r="C1" s="1" t="str">
        <f>RIGHT(SUBSTITUTE('frame fresh and panel'!C1,"_"," "),LEN(SUBSTITUTE('frame fresh and panel'!C1,"_"," "))-1)</f>
        <v>Manufacturing</v>
      </c>
      <c r="D1" s="1" t="str">
        <f>RIGHT(SUBSTITUTE('frame fresh and panel'!D1,"_"," "),LEN(SUBSTITUTE('frame fresh and panel'!D1,"_"," "))-1)</f>
        <v>Services</v>
      </c>
      <c r="E1" s="1" t="str">
        <f>RIGHT(SUBSTITUTE('frame fresh and panel'!E1,"_"," "),LEN(SUBSTITUTE('frame fresh and panel'!E1,"_"," "))-1)</f>
        <v>Grand Total</v>
      </c>
    </row>
    <row r="2">
      <c r="A2" s="4" t="str">
        <f>'frame fresh and panel'!A2</f>
        <v>Western Area</v>
      </c>
      <c r="B2" s="2" t="str">
        <f>LEFT('frame fresh and panel'!B2,FIND(")",'frame fresh and panel'!B2))</f>
        <v>Small (5-19)</v>
      </c>
      <c r="C2" s="2">
        <f>'frame fresh and panel'!C2</f>
        <v>302</v>
      </c>
      <c r="D2" s="2">
        <f>'frame fresh and panel'!D2</f>
        <v>543</v>
      </c>
      <c r="E2" s="8">
        <f>SUM(C2:D5)</f>
        <v>1373</v>
      </c>
    </row>
    <row r="3">
      <c r="A3" s="4" t="str">
        <f>'frame fresh and panel'!A3</f>
        <v>Western Area</v>
      </c>
      <c r="B3" s="2" t="str">
        <f>LEFT('frame fresh and panel'!B3,FIND(")",'frame fresh and panel'!B3))</f>
        <v>Medium (20-99)</v>
      </c>
      <c r="C3" s="2">
        <f>'frame fresh and panel'!C3</f>
        <v>19</v>
      </c>
      <c r="D3" s="2">
        <f>'frame fresh and panel'!D3</f>
        <v>41</v>
      </c>
      <c r="E3" s="8"/>
    </row>
    <row r="4">
      <c r="A4" s="4" t="str">
        <f>'frame fresh and panel'!A4</f>
        <v>Western Area</v>
      </c>
      <c r="B4" s="2" t="str">
        <f>LEFT('frame fresh and panel'!B4,FIND(")",'frame fresh and panel'!B4))</f>
        <v>Large (100 or more)</v>
      </c>
      <c r="C4" s="2">
        <f>'frame fresh and panel'!C4</f>
        <v>14</v>
      </c>
      <c r="D4" s="2">
        <f>'frame fresh and panel'!D4</f>
        <v>36</v>
      </c>
      <c r="E4" s="8"/>
    </row>
    <row r="5">
      <c r="A5" s="4" t="str">
        <f>'frame fresh and panel'!A5</f>
        <v>Northern and North West Province</v>
      </c>
      <c r="B5" s="2" t="str">
        <f>LEFT('frame fresh and panel'!B5,FIND(")",'frame fresh and panel'!B5))</f>
        <v>Small (5-19)</v>
      </c>
      <c r="C5" s="2">
        <f>'frame fresh and panel'!C5</f>
        <v>156</v>
      </c>
      <c r="D5" s="2">
        <f>'frame fresh and panel'!D5</f>
        <v>262</v>
      </c>
      <c r="E5" s="8"/>
    </row>
    <row r="6">
      <c r="A6" s="4" t="str">
        <f>'frame fresh and panel'!A6</f>
        <v>Northern and North West Province</v>
      </c>
      <c r="B6" s="2" t="str">
        <f>LEFT('frame fresh and panel'!B6,FIND(")",'frame fresh and panel'!B6))</f>
        <v>Medium (20-99)</v>
      </c>
      <c r="C6" s="2">
        <f>'frame fresh and panel'!C6</f>
        <v>7</v>
      </c>
      <c r="D6" s="2">
        <f>'frame fresh and panel'!D6</f>
        <v>9</v>
      </c>
      <c r="E6" s="8">
        <f>SUM(C6:D9)</f>
        <v>257</v>
      </c>
    </row>
    <row r="7">
      <c r="A7" s="4" t="str">
        <f>'frame fresh and panel'!A7</f>
        <v>Northern and North West Province</v>
      </c>
      <c r="B7" s="2" t="str">
        <f>LEFT('frame fresh and panel'!B7,FIND(")",'frame fresh and panel'!B7))</f>
        <v>Large (100 or more)</v>
      </c>
      <c r="C7" s="2">
        <f>'frame fresh and panel'!C7</f>
        <v>1</v>
      </c>
      <c r="D7" s="2">
        <f>'frame fresh and panel'!D7</f>
        <v>0</v>
      </c>
      <c r="E7" s="8"/>
    </row>
    <row r="8">
      <c r="A8" s="4" t="str">
        <f>'frame fresh and panel'!A8</f>
        <v>Eastern Province</v>
      </c>
      <c r="B8" s="2" t="str">
        <f>LEFT('frame fresh and panel'!B8,FIND(")",'frame fresh and panel'!B8))</f>
        <v>Small (5-19)</v>
      </c>
      <c r="C8" s="2">
        <f>'frame fresh and panel'!C8</f>
        <v>82</v>
      </c>
      <c r="D8" s="2">
        <f>'frame fresh and panel'!D8</f>
        <v>145</v>
      </c>
      <c r="E8" s="8"/>
    </row>
    <row r="9">
      <c r="A9" s="4" t="str">
        <f>'frame fresh and panel'!A9</f>
        <v>Eastern Province</v>
      </c>
      <c r="B9" s="2" t="str">
        <f>LEFT('frame fresh and panel'!B9,FIND(")",'frame fresh and panel'!B9))</f>
        <v>Medium (20-99)</v>
      </c>
      <c r="C9" s="2">
        <f>'frame fresh and panel'!C9</f>
        <v>4</v>
      </c>
      <c r="D9" s="2">
        <f>'frame fresh and panel'!D9</f>
        <v>9</v>
      </c>
      <c r="E9" s="8"/>
    </row>
    <row r="10">
      <c r="A10" s="4" t="str">
        <f>'frame fresh and panel'!A10</f>
        <v>Eastern Province</v>
      </c>
      <c r="B10" s="2" t="str">
        <f>LEFT('frame fresh and panel'!B10,FIND(")",'frame fresh and panel'!B10))</f>
        <v>Large (100 or more)</v>
      </c>
      <c r="C10" s="2">
        <f>'frame fresh and panel'!C10</f>
        <v>0</v>
      </c>
      <c r="D10" s="2">
        <f>'frame fresh and panel'!D10</f>
        <v>1</v>
      </c>
      <c r="E10" s="8">
        <f>SUM(C10:D12)</f>
        <v>166</v>
      </c>
    </row>
    <row r="11">
      <c r="A11" s="4" t="str">
        <f>'frame fresh and panel'!A11</f>
        <v>Southern Province</v>
      </c>
      <c r="B11" s="2" t="str">
        <f>LEFT('frame fresh and panel'!B11,FIND(")",'frame fresh and panel'!B11))</f>
        <v>Small (5-19)</v>
      </c>
      <c r="C11" s="2">
        <f>'frame fresh and panel'!C11</f>
        <v>58</v>
      </c>
      <c r="D11" s="2">
        <f>'frame fresh and panel'!D11</f>
        <v>96</v>
      </c>
      <c r="E11" s="8"/>
    </row>
    <row r="12">
      <c r="A12" s="4" t="str">
        <f>'frame fresh and panel'!A12</f>
        <v>Southern Province</v>
      </c>
      <c r="B12" s="2" t="str">
        <f>LEFT('frame fresh and panel'!B12,FIND(")",'frame fresh and panel'!B12))</f>
        <v>Medium (20-99)</v>
      </c>
      <c r="C12" s="2">
        <f>'frame fresh and panel'!C12</f>
        <v>4</v>
      </c>
      <c r="D12" s="2">
        <f>'frame fresh and panel'!D12</f>
        <v>7</v>
      </c>
      <c r="E12" s="8"/>
    </row>
    <row r="13" s="26" customFormat="true" ht="15.75" thickBot="true">
      <c r="A13" s="25"/>
      <c r="B13" s="25"/>
      <c r="C13" s="25">
        <f t="shared" ref="C13:E13" si="0">SUM(C2:C12)</f>
        <v>647</v>
      </c>
      <c r="D13" s="25">
        <f t="shared" si="0"/>
        <v>1149</v>
      </c>
      <c r="E13" s="25">
        <f t="shared" si="0"/>
        <v>1796</v>
      </c>
    </row>
    <row r="14" ht="15.75" thickTop="true">
      <c r="A14" s="34" t="s">
        <v>38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E15"/>
  <sheetViews>
    <sheetView tabSelected="true" workbookViewId="0">
      <selection activeCell="D23" sqref="D23"/>
    </sheetView>
  </sheetViews>
  <sheetFormatPr defaultColWidth="9.140625" defaultRowHeight="15"/>
  <cols>
    <col min="1" max="1" width="15" style="13" customWidth="true"/>
    <col min="2" max="2" width="19.85546875" style="13" bestFit="true" customWidth="true"/>
    <col min="3" max="4" width="10.140625" style="13" customWidth="true"/>
    <col min="5" max="5" width="14.5703125" style="26" bestFit="true" customWidth="true"/>
    <col min="6" max="16384" width="9.140625" style="13"/>
  </cols>
  <sheetData>
    <row r="1" ht="27" thickBot="true">
      <c r="A1" s="11"/>
      <c r="B1" s="11"/>
      <c r="C1" s="12" t="str">
        <f>RIGHT(SUBSTITUTE('original survey design'!C1,"_"," "),LEN(SUBSTITUTE('original survey design'!C1,"_"," "))-1)</f>
        <v>Manufacturing</v>
      </c>
      <c r="D1" s="12" t="str">
        <f>RIGHT(SUBSTITUTE('original survey design'!D1,"_"," "),LEN(SUBSTITUTE('original survey design'!D1,"_"," "))-1)</f>
        <v>Services</v>
      </c>
      <c r="E1" s="23" t="str">
        <f>RIGHT(SUBSTITUTE('original survey design'!E1,"_"," "),LEN(SUBSTITUTE('original survey design'!E1,"_"," "))-1)</f>
        <v>Grand Total</v>
      </c>
    </row>
    <row r="2">
      <c r="A2" s="14" t="str">
        <f>'original survey design'!A2</f>
        <v>Western Area</v>
      </c>
      <c r="B2" s="15" t="str">
        <f>LEFT('original survey design'!B2,FIND(")",'original survey design'!B2))</f>
        <v>Small (5-19)</v>
      </c>
      <c r="C2" s="27">
        <f>'original survey design'!C2</f>
        <v>29</v>
      </c>
      <c r="D2" s="27">
        <f>'original survey design'!D2</f>
        <v>30</v>
      </c>
      <c r="E2" s="24">
        <f>SUM(C2:D5)</f>
        <v>140</v>
      </c>
    </row>
    <row r="3">
      <c r="A3" s="14" t="str">
        <f>'original survey design'!A3</f>
        <v>Western Area</v>
      </c>
      <c r="B3" s="15" t="str">
        <f>LEFT('original survey design'!B3,FIND(")",'original survey design'!B3))</f>
        <v>Medium (20-99)</v>
      </c>
      <c r="C3" s="27">
        <f>'original survey design'!C3</f>
        <v>15</v>
      </c>
      <c r="D3" s="27">
        <f>'original survey design'!D3</f>
        <v>13</v>
      </c>
      <c r="E3" s="24"/>
    </row>
    <row r="4">
      <c r="A4" s="14" t="str">
        <f>'original survey design'!A4</f>
        <v>Western Area</v>
      </c>
      <c r="B4" s="15" t="str">
        <f>LEFT('original survey design'!B4,FIND(")",'original survey design'!B4))</f>
        <v>Large (100 or more)</v>
      </c>
      <c r="C4" s="27">
        <f>'original survey design'!C4</f>
        <v>10</v>
      </c>
      <c r="D4" s="27">
        <f>'original survey design'!D4</f>
        <v>23</v>
      </c>
      <c r="E4" s="24"/>
    </row>
    <row r="5">
      <c r="A5" s="14" t="str">
        <f>'original survey design'!A5</f>
        <v>Northern and North West Province</v>
      </c>
      <c r="B5" s="15" t="str">
        <f>LEFT('original survey design'!B5,FIND(")",'original survey design'!B5))</f>
        <v>Small (5-19)</v>
      </c>
      <c r="C5" s="27">
        <f>'original survey design'!C5</f>
        <v>10</v>
      </c>
      <c r="D5" s="27">
        <f>'original survey design'!D5</f>
        <v>10</v>
      </c>
      <c r="E5" s="24"/>
    </row>
    <row r="6">
      <c r="A6" s="14" t="str">
        <f>'original survey design'!A6</f>
        <v>Northern and North West Province</v>
      </c>
      <c r="B6" s="15" t="str">
        <f>LEFT('original survey design'!B6,FIND(")",'original survey design'!B6))</f>
        <v>Medium (20-99)</v>
      </c>
      <c r="C6" s="27">
        <f>'original survey design'!C6</f>
        <v>4</v>
      </c>
      <c r="D6" s="27">
        <f>'original survey design'!D6</f>
        <v>5</v>
      </c>
      <c r="E6" s="24">
        <f>SUM(C6:D9)</f>
        <v>39</v>
      </c>
    </row>
    <row r="7">
      <c r="A7" s="14" t="str">
        <f>'original survey design'!A7</f>
        <v>Northern and North West Province</v>
      </c>
      <c r="B7" s="15" t="str">
        <f>LEFT('original survey design'!B7,FIND(")",'original survey design'!B7))</f>
        <v>Large (100 or more)</v>
      </c>
      <c r="C7" s="27">
        <f>'original survey design'!C7</f>
        <v>1</v>
      </c>
      <c r="D7" s="27">
        <f>'original survey design'!D7</f>
        <v>0</v>
      </c>
      <c r="E7" s="24"/>
    </row>
    <row r="8">
      <c r="A8" s="14" t="str">
        <f>'original survey design'!A8</f>
        <v>Eastern Province</v>
      </c>
      <c r="B8" s="15" t="str">
        <f>LEFT('original survey design'!B8,FIND(")",'original survey design'!B8))</f>
        <v>Small (5-19)</v>
      </c>
      <c r="C8" s="27">
        <f>'original survey design'!C8</f>
        <v>14</v>
      </c>
      <c r="D8" s="27">
        <f>'original survey design'!D8</f>
        <v>6</v>
      </c>
      <c r="E8" s="24"/>
    </row>
    <row r="9">
      <c r="A9" s="14" t="str">
        <f>'original survey design'!A9</f>
        <v>Eastern Province</v>
      </c>
      <c r="B9" s="15" t="str">
        <f>LEFT('original survey design'!B9,FIND(")",'original survey design'!B9))</f>
        <v>Medium (20-99)</v>
      </c>
      <c r="C9" s="27">
        <f>'original survey design'!C9</f>
        <v>3</v>
      </c>
      <c r="D9" s="27">
        <f>'original survey design'!D9</f>
        <v>6</v>
      </c>
      <c r="E9" s="24"/>
    </row>
    <row r="10">
      <c r="A10" s="14" t="str">
        <f>'original survey design'!A10</f>
        <v>Eastern Province</v>
      </c>
      <c r="B10" s="15" t="str">
        <f>LEFT('original survey design'!B10,FIND(")",'original survey design'!B10))</f>
        <v>Large (100 or more)</v>
      </c>
      <c r="C10" s="27">
        <f>'original survey design'!C10</f>
        <v>0</v>
      </c>
      <c r="D10" s="27">
        <f>'original survey design'!D10</f>
        <v>1</v>
      </c>
      <c r="E10" s="24">
        <f>SUM(C10:D13)</f>
        <v>31</v>
      </c>
    </row>
    <row r="11">
      <c r="A11" s="14" t="str">
        <f>'original survey design'!A11</f>
        <v>Southern Province</v>
      </c>
      <c r="B11" s="15" t="str">
        <f>LEFT('original survey design'!B11,FIND(")",'original survey design'!B11))</f>
        <v>Small (5-19)</v>
      </c>
      <c r="C11" s="27">
        <f>'original survey design'!C11</f>
        <v>16</v>
      </c>
      <c r="D11" s="27">
        <f>'original survey design'!D11</f>
        <v>5</v>
      </c>
      <c r="E11" s="24"/>
    </row>
    <row r="12">
      <c r="A12" s="14" t="str">
        <f>'original survey design'!A12</f>
        <v>Southern Province</v>
      </c>
      <c r="B12" s="15" t="str">
        <f>LEFT('original survey design'!B12,FIND(")",'original survey design'!B12))</f>
        <v>Medium (20-99)</v>
      </c>
      <c r="C12" s="27">
        <f>'original survey design'!C12</f>
        <v>3</v>
      </c>
      <c r="D12" s="27">
        <f>'original survey design'!D12</f>
        <v>6</v>
      </c>
      <c r="E12" s="24"/>
    </row>
    <row r="13">
      <c r="A13" s="14" t="str">
        <f>'original survey design'!A13</f>
        <v>Southern Province</v>
      </c>
      <c r="B13" s="15" t="str">
        <f>LEFT('original survey design'!B13,FIND(")",'original survey design'!B13))</f>
        <v>Large (100 or more)</v>
      </c>
      <c r="C13" s="27">
        <f>'original survey design'!C13</f>
        <v>0</v>
      </c>
      <c r="D13" s="27">
        <f>'original survey design'!D13</f>
        <v>0</v>
      </c>
      <c r="E13" s="24"/>
    </row>
    <row r="14" s="26" customFormat="true" ht="15.75" thickBot="true">
      <c r="A14" s="25"/>
      <c r="B14" s="25"/>
      <c r="C14" s="25">
        <f t="shared" ref="C14:E14" si="0">SUM(C2:C13)</f>
        <v>105</v>
      </c>
      <c r="D14" s="25">
        <f t="shared" si="0"/>
        <v>105</v>
      </c>
      <c r="E14" s="25">
        <f t="shared" si="0"/>
        <v>210</v>
      </c>
    </row>
    <row r="15" ht="15.75" thickTop="true"/>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8" sqref="E8"/>
    </sheetView>
  </sheetViews>
  <sheetFormatPr defaultRowHeight="15"/>
  <cols>
    <col min="2" max="2" width="15.140625" bestFit="true" customWidth="true"/>
    <col min="3" max="3" width="24.5703125" bestFit="true" customWidth="true"/>
    <col min="4" max="4" width="15" bestFit="true" customWidth="true"/>
    <col min="5" max="5" width="15.85546875" customWidth="true"/>
    <col min="6" max="6" width="12.140625" customWidth="true"/>
  </cols>
  <sheetData>
    <row r="1" ht="15.75" thickBot="true">
      <c r="B1" s="32"/>
      <c r="C1" s="32"/>
      <c r="D1" s="32" t="s">
        <v>7</v>
      </c>
      <c r="E1" s="32"/>
    </row>
    <row r="2" s="16" customFormat="true" ht="48" thickTop="true">
      <c r="B2" s="30"/>
      <c r="C2" s="30"/>
      <c r="D2" s="31" t="s">
        <v>18</v>
      </c>
      <c r="E2" s="31" t="s">
        <v>20</v>
      </c>
    </row>
    <row r="3" s="16" customFormat="true" ht="15.75">
      <c r="B3" s="17" t="s">
        <v>15</v>
      </c>
      <c r="C3" s="17" t="s">
        <v>21</v>
      </c>
      <c r="D3" s="21">
        <v>1796</v>
      </c>
      <c r="E3" s="19"/>
    </row>
    <row r="4" s="16" customFormat="true" ht="15.75">
      <c r="B4" s="17"/>
      <c r="C4" s="17" t="s">
        <v>27</v>
      </c>
      <c r="D4" s="21">
        <v>601</v>
      </c>
      <c r="E4" s="19"/>
    </row>
    <row r="5" s="16" customFormat="true" ht="15.75">
      <c r="B5" s="17"/>
      <c r="C5" s="17" t="s">
        <v>28</v>
      </c>
      <c r="D5" s="21">
        <v>318</v>
      </c>
      <c r="E5" s="19"/>
    </row>
    <row r="6" ht="15.75" customHeight="true">
      <c r="B6" s="17" t="s">
        <v>0</v>
      </c>
      <c r="C6" s="17" t="s">
        <v>1</v>
      </c>
      <c r="D6" s="21">
        <v>222</v>
      </c>
      <c r="E6" s="19">
        <f t="shared" ref="E6:E12" si="0">D6/D$5</f>
        <v>0.68421052631578949</v>
      </c>
    </row>
    <row r="7" ht="15.75" customHeight="true">
      <c r="B7" s="17"/>
      <c r="C7" s="17" t="s">
        <v>22</v>
      </c>
      <c r="D7" s="21">
        <v>0</v>
      </c>
      <c r="E7" s="19">
        <f t="shared" si="0"/>
        <v>0</v>
      </c>
    </row>
    <row r="8" ht="16.5" customHeight="true">
      <c r="B8" s="17"/>
      <c r="C8" s="17" t="s">
        <v>29</v>
      </c>
      <c r="D8" s="21">
        <v>222</v>
      </c>
      <c r="E8" s="19">
        <f t="shared" si="0"/>
        <v>0.68421052631578949</v>
      </c>
    </row>
    <row r="9" ht="15.75">
      <c r="B9" s="17"/>
      <c r="C9" s="17" t="s">
        <v>2</v>
      </c>
      <c r="D9" s="21">
        <v>70</v>
      </c>
      <c r="E9" s="19">
        <f t="shared" si="0"/>
        <v>0.21981424148606812</v>
      </c>
    </row>
    <row r="10" ht="15.75" customHeight="true">
      <c r="B10" s="17"/>
      <c r="C10" s="17" t="s">
        <v>23</v>
      </c>
      <c r="D10" s="21">
        <v>26</v>
      </c>
      <c r="E10" s="19">
        <f t="shared" si="0"/>
        <v>9.5975232198142413E-2</v>
      </c>
    </row>
    <row r="11" ht="15.75" customHeight="true">
      <c r="B11" s="17" t="s">
        <v>25</v>
      </c>
      <c r="C11" s="17" t="s">
        <v>24</v>
      </c>
      <c r="D11" s="21">
        <v>5</v>
      </c>
      <c r="E11" s="19">
        <f t="shared" si="0"/>
        <v>3.4055727554179564E-2</v>
      </c>
    </row>
    <row r="12" ht="15.75" customHeight="true" thickBot="true">
      <c r="B12" s="18" t="s">
        <v>26</v>
      </c>
      <c r="C12" s="18" t="s">
        <v>19</v>
      </c>
      <c r="D12" s="22">
        <v>209</v>
      </c>
      <c r="E12" s="20">
        <f t="shared" si="0"/>
        <v>0.65015479876160986</v>
      </c>
      <c r="F12" s="28"/>
    </row>
    <row r="13" ht="15.75" customHeight="true" thickTop="true"/>
    <row r="14" ht="16.5" customHeight="true"/>
    <row r="15" ht="15.75" customHeight="true"/>
    <row r="16" ht="15.75" customHeight="true"/>
    <row r="17" ht="15.75" customHeight="true"/>
    <row r="18" ht="15.75" customHeight="true"/>
    <row r="19" ht="15.75" customHeight="true"/>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5"/>
  <sheetViews>
    <sheetView workbookViewId="0">
      <selection activeCell="F15" sqref="F15"/>
    </sheetView>
  </sheetViews>
  <sheetFormatPr defaultColWidth="9.140625" defaultRowHeight="15.75"/>
  <cols>
    <col min="1" max="1" width="10.28515625" style="16" customWidth="true"/>
    <col min="2" max="2" width="7.42578125" style="16" bestFit="true" customWidth="true"/>
    <col min="3" max="3" width="35.140625" style="16" customWidth="true"/>
    <col min="4" max="4" width="11.7109375" style="16" customWidth="true"/>
    <col min="5" max="5" width="16.5703125" style="16" customWidth="true"/>
    <col min="6" max="6" width="11.140625" style="16" customWidth="true"/>
    <col min="7" max="16384" width="9.140625" style="16"/>
  </cols>
  <sheetData>
    <row r="1" ht="16.5" thickBot="true">
      <c r="B1" s="29"/>
      <c r="C1" s="29"/>
      <c r="D1" s="29"/>
      <c r="E1" s="29"/>
      <c r="F1" s="29"/>
    </row>
    <row r="2" ht="32.25" thickTop="true">
      <c r="B2" s="30"/>
      <c r="C2" s="30" t="s">
        <v>3</v>
      </c>
      <c r="D2" s="31" t="s">
        <v>13</v>
      </c>
      <c r="E2" s="31" t="s">
        <v>16</v>
      </c>
      <c r="F2" s="31" t="s">
        <v>17</v>
      </c>
    </row>
    <row r="3">
      <c r="B3" s="17" t="s">
        <v>12</v>
      </c>
      <c r="C3" s="17" t="s">
        <v>11</v>
      </c>
      <c r="D3" s="19">
        <f>VLOOKUP($C3,'yield calculation'!$C:$F,2,FALSE)</f>
        <v>0.62430942058563232</v>
      </c>
      <c r="E3" s="19">
        <f>VLOOKUP($C3,'yield calculation'!$C:$F,3,FALSE)</f>
        <v>0.95762711763381958</v>
      </c>
      <c r="F3" s="19">
        <f>VLOOKUP($C3,'yield calculation'!$C:$F,4,FALSE)</f>
        <v>0.65193372964859009</v>
      </c>
    </row>
    <row r="4">
      <c r="B4" s="17"/>
      <c r="C4" s="17" t="s">
        <v>12</v>
      </c>
      <c r="D4" s="19">
        <f>VLOOKUP($C4,'yield calculation'!$C:$F,2,FALSE)</f>
        <v>0.68309861421585083</v>
      </c>
      <c r="E4" s="19">
        <f>VLOOKUP($C4,'yield calculation'!$C:$F,3,FALSE)</f>
        <v>0.94174754619598389</v>
      </c>
      <c r="F4" s="19">
        <f>VLOOKUP($C4,'yield calculation'!$C:$F,4,FALSE)</f>
        <v>0.72535210847854614</v>
      </c>
    </row>
    <row r="5">
      <c r="B5" s="17" t="s">
        <v>10</v>
      </c>
      <c r="C5" s="17" t="s">
        <v>4</v>
      </c>
      <c r="D5" s="19">
        <f>VLOOKUP($C5,'yield calculation'!$C:$F,2,FALSE)</f>
        <v>0.74742269515991211</v>
      </c>
      <c r="E5" s="19">
        <f>VLOOKUP($C5,'yield calculation'!$C:$F,3,FALSE)</f>
        <v>0.97315436601638794</v>
      </c>
      <c r="F5" s="19">
        <f>VLOOKUP($C5,'yield calculation'!$C:$F,4,FALSE)</f>
        <v>0.76804125308990479</v>
      </c>
    </row>
    <row r="6">
      <c r="B6" s="17"/>
      <c r="C6" s="17" t="s">
        <v>5</v>
      </c>
      <c r="D6" s="19">
        <f>VLOOKUP($C6,'yield calculation'!$C:$F,2,FALSE)</f>
        <v>0.66233766078948975</v>
      </c>
      <c r="E6" s="19">
        <f>VLOOKUP($C6,'yield calculation'!$C:$F,3,FALSE)</f>
        <v>0.94444441795349121</v>
      </c>
      <c r="F6" s="19">
        <f>VLOOKUP($C6,'yield calculation'!$C:$F,4,FALSE)</f>
        <v>0.70129871368408203</v>
      </c>
    </row>
    <row r="7">
      <c r="B7" s="17"/>
      <c r="C7" s="17" t="s">
        <v>6</v>
      </c>
      <c r="D7" s="19" t="e">
        <f>VLOOKUP($C7,'yield calculation'!$C:$F,2,FALSE)</f>
        <v>#N/A</v>
      </c>
      <c r="E7" s="19" t="e">
        <f>VLOOKUP($C7,'yield calculation'!$C:$F,3,FALSE)</f>
        <v>#N/A</v>
      </c>
      <c r="F7" s="19" t="e">
        <f>VLOOKUP($C7,'yield calculation'!$C:$F,4,FALSE)</f>
        <v>#N/A</v>
      </c>
    </row>
    <row r="8">
      <c r="B8" s="17" t="s">
        <v>8</v>
      </c>
      <c r="C8" s="17" t="s">
        <v>42</v>
      </c>
      <c r="D8" s="19">
        <f>VLOOKUP($C8,'yield calculation'!$C:$F,2,FALSE)</f>
        <v>0.54123711585998535</v>
      </c>
      <c r="E8" s="19">
        <f>VLOOKUP($C8,'yield calculation'!$C:$F,3,FALSE)</f>
        <v>0.91304349899291992</v>
      </c>
      <c r="F8" s="19">
        <f>VLOOKUP($C8,'yield calculation'!$C:$F,4,FALSE)</f>
        <v>0.59278351068496704</v>
      </c>
    </row>
    <row r="9">
      <c r="B9" s="17"/>
      <c r="C9" s="17" t="s">
        <v>43</v>
      </c>
      <c r="D9" s="19">
        <f>VLOOKUP($C9,'yield calculation'!$C:$F,2,FALSE)</f>
        <v>0.83333331346511841</v>
      </c>
      <c r="E9" s="19">
        <f>VLOOKUP($C9,'yield calculation'!$C:$F,3,FALSE)</f>
        <v>0.97560977935791016</v>
      </c>
      <c r="F9" s="19">
        <f>VLOOKUP($C9,'yield calculation'!$C:$F,4,FALSE)</f>
        <v>0.85416668653488159</v>
      </c>
    </row>
    <row r="10">
      <c r="B10" s="17"/>
      <c r="C10" s="17" t="s">
        <v>44</v>
      </c>
      <c r="D10" s="19">
        <f>VLOOKUP($C10,'yield calculation'!$C:$F,2,FALSE)</f>
        <v>0.89743590354919434</v>
      </c>
      <c r="E10" s="19">
        <f>VLOOKUP($C10,'yield calculation'!$C:$F,3,FALSE)</f>
        <v>1</v>
      </c>
      <c r="F10" s="19">
        <f>VLOOKUP($C10,'yield calculation'!$C:$F,4,FALSE)</f>
        <v>0.89743590354919434</v>
      </c>
    </row>
    <row r="11">
      <c r="B11" s="17"/>
      <c r="C11" s="17" t="s">
        <v>45</v>
      </c>
      <c r="D11" s="19">
        <f>VLOOKUP($C11,'yield calculation'!$C:$F,2,FALSE)</f>
        <v>0.71428573131561279</v>
      </c>
      <c r="E11" s="19">
        <f>VLOOKUP($C11,'yield calculation'!$C:$F,3,FALSE)</f>
        <v>1</v>
      </c>
      <c r="F11" s="19">
        <f>VLOOKUP($C11,'yield calculation'!$C:$F,4,FALSE)</f>
        <v>0.71428573131561279</v>
      </c>
    </row>
    <row r="12">
      <c r="B12" s="17" t="s">
        <v>9</v>
      </c>
      <c r="C12" s="17" t="s">
        <v>49</v>
      </c>
      <c r="D12" s="19">
        <f>VLOOKUP($C12,'yield calculation'!$C:$F,2,FALSE)</f>
        <v>0.69387757778167725</v>
      </c>
      <c r="E12" s="19">
        <f>VLOOKUP($C12,'yield calculation'!$C:$F,3,FALSE)</f>
        <v>0.98076921701431274</v>
      </c>
      <c r="F12" s="19">
        <f>VLOOKUP($C12,'yield calculation'!$C:$F,4,FALSE)</f>
        <v>0.70748299360275269</v>
      </c>
    </row>
    <row r="13">
      <c r="B13" s="17"/>
      <c r="C13" s="17" t="s">
        <v>50</v>
      </c>
      <c r="D13" s="19">
        <f>VLOOKUP($C13,'yield calculation'!$C:$F,2,FALSE)</f>
        <v>0.61363637447357178</v>
      </c>
      <c r="E13" s="19">
        <f>VLOOKUP($C13,'yield calculation'!$C:$F,3,FALSE)</f>
        <v>0.92307692766189575</v>
      </c>
      <c r="F13" s="19">
        <f>VLOOKUP($C13,'yield calculation'!$C:$F,4,FALSE)</f>
        <v>0.66477274894714355</v>
      </c>
    </row>
    <row r="14" ht="16.5" thickBot="true">
      <c r="B14" s="18" t="s">
        <v>15</v>
      </c>
      <c r="C14" s="18" t="s">
        <v>48</v>
      </c>
      <c r="D14" s="20">
        <f>VLOOKUP($C14,'yield calculation'!$C:$F,2,FALSE)</f>
        <v>0.65015476942062378</v>
      </c>
      <c r="E14" s="20">
        <f>VLOOKUP($C14,'yield calculation'!$C:$F,3,FALSE)</f>
        <v>0.95022624731063843</v>
      </c>
      <c r="F14" s="20">
        <f>VLOOKUP($C14,'yield calculation'!$C:$F,4,FALSE)</f>
        <v>0.68421053886413574</v>
      </c>
    </row>
    <row r="15" ht="16.5" thickTop="true">
      <c r="B15" s="2" t="s">
        <v>30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3"/>
  <sheetViews>
    <sheetView workbookViewId="0">
      <selection activeCell="A28" sqref="A28"/>
    </sheetView>
  </sheetViews>
  <sheetFormatPr defaultColWidth="9.140625" defaultRowHeight="15"/>
  <cols>
    <col min="1" max="1" width="15" style="13" customWidth="true"/>
    <col min="2" max="2" width="14" style="13" bestFit="true" customWidth="true"/>
    <col min="3" max="4" width="10.140625" style="13" customWidth="true"/>
    <col min="5" max="5" width="14.5703125" style="26" bestFit="true" customWidth="true"/>
    <col min="6" max="16384" width="9.140625" style="13"/>
  </cols>
  <sheetData>
    <row r="1" ht="27" thickBot="true">
      <c r="A1" s="11"/>
      <c r="B1" s="11"/>
      <c r="C1" s="12" t="str">
        <f>RIGHT(SUBSTITUTE('achieved fresh and panel'!C1,"_"," "),LEN(SUBSTITUTE('achieved fresh and panel'!C1,"_"," "))-1)</f>
        <v>Manufacturing</v>
      </c>
      <c r="D1" s="12" t="str">
        <f>RIGHT(SUBSTITUTE('achieved fresh and panel'!D1,"_"," "),LEN(SUBSTITUTE('achieved fresh and panel'!D1,"_"," "))-1)</f>
        <v>Services</v>
      </c>
      <c r="E1" s="23" t="str">
        <f>RIGHT(SUBSTITUTE('achieved fresh and panel'!E1,"_"," "),LEN(SUBSTITUTE('achieved fresh and panel'!E1,"_"," "))-1)</f>
        <v>Grand Total</v>
      </c>
    </row>
    <row r="2">
      <c r="A2" s="14" t="str">
        <f>'achieved fresh and panel'!A2</f>
        <v>Western Area</v>
      </c>
      <c r="B2" s="15" t="str">
        <f>LEFT('achieved fresh and panel'!B2,FIND(")",'achieved fresh and panel'!B2))</f>
        <v>Small (5-19)</v>
      </c>
      <c r="C2" s="27">
        <f>'achieved fresh and panel'!C2</f>
        <v>30</v>
      </c>
      <c r="D2" s="27">
        <f>'achieved fresh and panel'!D2</f>
        <v>37</v>
      </c>
      <c r="E2" s="24">
        <f>SUM(C2:D5)</f>
        <v>136</v>
      </c>
    </row>
    <row r="3">
      <c r="A3" s="14" t="str">
        <f>'achieved fresh and panel'!A3</f>
        <v>Western Area</v>
      </c>
      <c r="B3" s="15" t="str">
        <f>LEFT('achieved fresh and panel'!B3,FIND(")",'achieved fresh and panel'!B3))</f>
        <v>Medium (20-99)</v>
      </c>
      <c r="C3" s="27">
        <f>'achieved fresh and panel'!C3</f>
        <v>11</v>
      </c>
      <c r="D3" s="27">
        <f>'achieved fresh and panel'!D3</f>
        <v>14</v>
      </c>
      <c r="E3" s="24"/>
    </row>
    <row r="4">
      <c r="A4" s="14" t="str">
        <f>'achieved fresh and panel'!A4</f>
        <v>Western Area</v>
      </c>
      <c r="B4" s="15" t="str">
        <f>LEFT('achieved fresh and panel'!B4,FIND(")",'achieved fresh and panel'!B4))</f>
        <v>Large (100 or more)</v>
      </c>
      <c r="C4" s="27">
        <f>'achieved fresh and panel'!C4</f>
        <v>2</v>
      </c>
      <c r="D4" s="27">
        <f>'achieved fresh and panel'!D4</f>
        <v>11</v>
      </c>
      <c r="E4" s="24"/>
    </row>
    <row r="5">
      <c r="A5" s="14" t="str">
        <f>'achieved fresh and panel'!A5</f>
        <v>Northern and North West Province</v>
      </c>
      <c r="B5" s="15" t="str">
        <f>LEFT('achieved fresh and panel'!B5,FIND(")",'achieved fresh and panel'!B5))</f>
        <v>Small (5-19)</v>
      </c>
      <c r="C5" s="27">
        <f>'achieved fresh and panel'!C5</f>
        <v>18</v>
      </c>
      <c r="D5" s="27">
        <f>'achieved fresh and panel'!D5</f>
        <v>13</v>
      </c>
      <c r="E5" s="24"/>
    </row>
    <row r="6">
      <c r="A6" s="14" t="str">
        <f>'achieved fresh and panel'!A6</f>
        <v>Northern and North West Province</v>
      </c>
      <c r="B6" s="15" t="str">
        <f>LEFT('achieved fresh and panel'!B6,FIND(")",'achieved fresh and panel'!B6))</f>
        <v>Medium (20-99)</v>
      </c>
      <c r="C6" s="27">
        <f>'achieved fresh and panel'!C6</f>
        <v>4</v>
      </c>
      <c r="D6" s="27">
        <f>'achieved fresh and panel'!D6</f>
        <v>5</v>
      </c>
      <c r="E6" s="24">
        <f>SUM(C6:D9)</f>
        <v>44</v>
      </c>
    </row>
    <row r="7">
      <c r="A7" s="14" t="str">
        <f>'achieved fresh and panel'!A7</f>
        <v>Eastern Province</v>
      </c>
      <c r="B7" s="15" t="str">
        <f>LEFT('achieved fresh and panel'!B7,FIND(")",'achieved fresh and panel'!B7))</f>
        <v>Small (5-19)</v>
      </c>
      <c r="C7" s="27">
        <f>'achieved fresh and panel'!C7</f>
        <v>16</v>
      </c>
      <c r="D7" s="27">
        <f>'achieved fresh and panel'!D7</f>
        <v>9</v>
      </c>
      <c r="E7" s="24"/>
    </row>
    <row r="8">
      <c r="A8" s="14" t="str">
        <f>'achieved fresh and panel'!A8</f>
        <v>Eastern Province</v>
      </c>
      <c r="B8" s="15" t="str">
        <f>LEFT('achieved fresh and panel'!B8,FIND(")",'achieved fresh and panel'!B8))</f>
        <v>Medium (20-99)</v>
      </c>
      <c r="C8" s="27">
        <f>'achieved fresh and panel'!C8</f>
        <v>3</v>
      </c>
      <c r="D8" s="27">
        <f>'achieved fresh and panel'!D8</f>
        <v>6</v>
      </c>
      <c r="E8" s="24"/>
    </row>
    <row r="9">
      <c r="A9" s="14" t="str">
        <f>'achieved fresh and panel'!A9</f>
        <v>Eastern Province</v>
      </c>
      <c r="B9" s="15" t="str">
        <f>LEFT('achieved fresh and panel'!B9,FIND(")",'achieved fresh and panel'!B9))</f>
        <v>Large (100 or more)</v>
      </c>
      <c r="C9" s="27">
        <f>'achieved fresh and panel'!C9</f>
        <v>0</v>
      </c>
      <c r="D9" s="27">
        <f>'achieved fresh and panel'!D9</f>
        <v>1</v>
      </c>
      <c r="E9" s="24"/>
    </row>
    <row r="10">
      <c r="A10" s="14" t="str">
        <f>'achieved fresh and panel'!A10</f>
        <v>Southern Province</v>
      </c>
      <c r="B10" s="15" t="str">
        <f>LEFT('achieved fresh and panel'!B10,FIND(")",'achieved fresh and panel'!B10))</f>
        <v>Small (5-19)</v>
      </c>
      <c r="C10" s="27">
        <f>'achieved fresh and panel'!C10</f>
        <v>15</v>
      </c>
      <c r="D10" s="27">
        <f>'achieved fresh and panel'!D10</f>
        <v>7</v>
      </c>
      <c r="E10" s="24">
        <f>SUM(C10:D11)</f>
        <v>30</v>
      </c>
    </row>
    <row r="11">
      <c r="A11" s="14" t="str">
        <f>'achieved fresh and panel'!A11</f>
        <v>Southern Province</v>
      </c>
      <c r="B11" s="15" t="str">
        <f>LEFT('achieved fresh and panel'!B11,FIND(")",'achieved fresh and panel'!B11))</f>
        <v>Medium (20-99)</v>
      </c>
      <c r="C11" s="27">
        <f>'achieved fresh and panel'!C11</f>
        <v>3</v>
      </c>
      <c r="D11" s="27">
        <f>'achieved fresh and panel'!D11</f>
        <v>5</v>
      </c>
      <c r="E11" s="24"/>
    </row>
    <row r="12" s="26" customFormat="true" ht="15.75" thickBot="true">
      <c r="A12" s="25"/>
      <c r="B12" s="25"/>
      <c r="C12" s="25">
        <f t="shared" ref="C12:E12" si="0">SUM(C2:C11)</f>
        <v>102</v>
      </c>
      <c r="D12" s="25">
        <f t="shared" si="0"/>
        <v>108</v>
      </c>
      <c r="E12" s="25">
        <f t="shared" si="0"/>
        <v>210</v>
      </c>
    </row>
    <row r="13" ht="15.75" thickTop="true"/>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1"/>
  <sheetViews>
    <sheetView zoomScaleNormal="100" workbookViewId="0">
      <selection activeCell="E1" sqref="E1:S1048576"/>
    </sheetView>
  </sheetViews>
  <sheetFormatPr defaultColWidth="9.140625" defaultRowHeight="15"/>
  <cols>
    <col min="1" max="1" width="15" style="13" customWidth="true"/>
    <col min="2" max="2" width="14" style="13" bestFit="true" customWidth="true"/>
    <col min="3" max="4" width="10.140625" style="13" customWidth="true"/>
    <col min="5" max="5" width="14.5703125" style="26" bestFit="true" customWidth="true"/>
    <col min="6" max="16384" width="9.140625" style="13"/>
  </cols>
  <sheetData>
    <row r="1" ht="27" thickBot="true">
      <c r="A1" s="11"/>
      <c r="B1" s="11"/>
      <c r="C1" s="12" t="str">
        <f>RIGHT(SUBSTITUTE('achieved panel'!C1,"_"," "),LEN(SUBSTITUTE('achieved panel'!C1,"_"," "))-1)</f>
        <v>Manufacturing</v>
      </c>
      <c r="D1" s="12" t="str">
        <f>RIGHT(SUBSTITUTE('achieved panel'!D1,"_"," "),LEN(SUBSTITUTE('achieved panel'!D1,"_"," "))-1)</f>
        <v>Services</v>
      </c>
      <c r="E1" s="23" t="str">
        <f>RIGHT(SUBSTITUTE('achieved panel'!E1,"_"," "),LEN(SUBSTITUTE('achieved panel'!E1,"_"," "))-1)</f>
        <v>Grand Total</v>
      </c>
    </row>
    <row r="2">
      <c r="A2" s="14" t="str">
        <f>'achieved panel'!A2</f>
        <v>Western Area</v>
      </c>
      <c r="B2" s="15" t="str">
        <f>LEFT('achieved panel'!B2,FIND(")",'achieved panel'!B2))</f>
        <v>Small (5-19)</v>
      </c>
      <c r="C2" s="27">
        <f>'achieved panel'!C2</f>
        <v>15</v>
      </c>
      <c r="D2" s="27">
        <f>'achieved panel'!D2</f>
        <v>14</v>
      </c>
      <c r="E2" s="24">
        <f>SUM(C2:D5)</f>
        <v>59</v>
      </c>
    </row>
    <row r="3">
      <c r="A3" s="14" t="str">
        <f>'achieved panel'!A3</f>
        <v>Western Area</v>
      </c>
      <c r="B3" s="15" t="str">
        <f>LEFT('achieved panel'!B3,FIND(")",'achieved panel'!B3))</f>
        <v>Medium (20-99)</v>
      </c>
      <c r="C3" s="27">
        <f>'achieved panel'!C3</f>
        <v>7</v>
      </c>
      <c r="D3" s="27">
        <f>'achieved panel'!D3</f>
        <v>7</v>
      </c>
      <c r="E3" s="24"/>
    </row>
    <row r="4">
      <c r="A4" s="14" t="str">
        <f>'achieved panel'!A4</f>
        <v>Western Area</v>
      </c>
      <c r="B4" s="15" t="str">
        <f>LEFT('achieved panel'!B4,FIND(")",'achieved panel'!B4))</f>
        <v>Large (100 or more)</v>
      </c>
      <c r="C4" s="27">
        <f>'achieved panel'!C4</f>
        <v>1</v>
      </c>
      <c r="D4" s="27">
        <f>'achieved panel'!D4</f>
        <v>4</v>
      </c>
      <c r="E4" s="24"/>
    </row>
    <row r="5">
      <c r="A5" s="14" t="str">
        <f>'achieved panel'!A5</f>
        <v>Northern and North West Province</v>
      </c>
      <c r="B5" s="15" t="str">
        <f>LEFT('achieved panel'!B5,FIND(")",'achieved panel'!B5))</f>
        <v>Small (5-19)</v>
      </c>
      <c r="C5" s="27">
        <f>'achieved panel'!C5</f>
        <v>7</v>
      </c>
      <c r="D5" s="27">
        <f>'achieved panel'!D5</f>
        <v>4</v>
      </c>
      <c r="E5" s="24"/>
    </row>
    <row r="6">
      <c r="A6" s="14" t="str">
        <f>'achieved panel'!A6</f>
        <v>Eastern Province</v>
      </c>
      <c r="B6" s="15" t="str">
        <f>LEFT('achieved panel'!B6,FIND(")",'achieved panel'!B6))</f>
        <v>Small (5-19)</v>
      </c>
      <c r="C6" s="27">
        <f>'achieved panel'!C6</f>
        <v>13</v>
      </c>
      <c r="D6" s="27">
        <f>'achieved panel'!D6</f>
        <v>4</v>
      </c>
      <c r="E6" s="24">
        <f>SUM(C6:D9)</f>
        <v>38</v>
      </c>
    </row>
    <row r="7">
      <c r="A7" s="14" t="str">
        <f>'achieved panel'!A7</f>
        <v>Eastern Province</v>
      </c>
      <c r="B7" s="15" t="str">
        <f>LEFT('achieved panel'!B7,FIND(")",'achieved panel'!B7))</f>
        <v>Medium (20-99)</v>
      </c>
      <c r="C7" s="27">
        <f>'achieved panel'!C7</f>
        <v>1</v>
      </c>
      <c r="D7" s="27">
        <f>'achieved panel'!D7</f>
        <v>2</v>
      </c>
      <c r="E7" s="24"/>
    </row>
    <row r="8">
      <c r="A8" s="14" t="str">
        <f>'achieved panel'!A8</f>
        <v>Southern Province</v>
      </c>
      <c r="B8" s="15" t="str">
        <f>LEFT('achieved panel'!B8,FIND(")",'achieved panel'!B8))</f>
        <v>Small (5-19)</v>
      </c>
      <c r="C8" s="27">
        <f>'achieved panel'!C8</f>
        <v>10</v>
      </c>
      <c r="D8" s="27">
        <f>'achieved panel'!D8</f>
        <v>3</v>
      </c>
      <c r="E8" s="24"/>
    </row>
    <row r="9">
      <c r="A9" s="14" t="str">
        <f>'achieved panel'!A9</f>
        <v>Southern Province</v>
      </c>
      <c r="B9" s="15" t="str">
        <f>LEFT('achieved panel'!B9,FIND(")",'achieved panel'!B9))</f>
        <v>Medium (20-99)</v>
      </c>
      <c r="C9" s="27">
        <f>'achieved panel'!C9</f>
        <v>2</v>
      </c>
      <c r="D9" s="27">
        <f>'achieved panel'!D9</f>
        <v>3</v>
      </c>
      <c r="E9" s="24"/>
    </row>
    <row r="10" s="26" customFormat="true" ht="15.75" thickBot="true">
      <c r="A10" s="25"/>
      <c r="B10" s="25"/>
      <c r="C10" s="25">
        <f t="shared" ref="C10:E10" si="0">SUM(C2:C9)</f>
        <v>56</v>
      </c>
      <c r="D10" s="25">
        <f t="shared" si="0"/>
        <v>41</v>
      </c>
      <c r="E10" s="25">
        <f t="shared" si="0"/>
        <v>97</v>
      </c>
    </row>
    <row r="11" ht="15.75" thickTop="true"/>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4"/>
  <sheetViews>
    <sheetView workbookViewId="0">
      <selection activeCell="D17" sqref="D17"/>
    </sheetView>
  </sheetViews>
  <sheetFormatPr defaultRowHeight="15"/>
  <cols>
    <col min="1" max="1" width="18.42578125" bestFit="true" customWidth="true"/>
    <col min="2" max="2" width="15.7109375" bestFit="true" customWidth="true"/>
    <col min="3" max="3" width="13.28515625" customWidth="true"/>
    <col min="4" max="4" width="13" customWidth="true"/>
  </cols>
  <sheetData>
    <row r="1" ht="27" thickBot="true">
      <c r="A1" s="3"/>
      <c r="B1" s="3"/>
      <c r="C1" s="1" t="str">
        <f>RIGHT(SUBSTITUTE(universe_weak!C1,"_"," "),LEN(SUBSTITUTE(universe_weak!C1,"_"," "))-1)</f>
        <v>Manufacturing</v>
      </c>
      <c r="D1" s="1" t="str">
        <f>RIGHT(SUBSTITUTE(universe_weak!D1,"_"," "),LEN(SUBSTITUTE(universe_weak!D1,"_"," "))-1)</f>
        <v>Services</v>
      </c>
      <c r="E1" s="1" t="str">
        <f>RIGHT(SUBSTITUTE(universe_weak!E1,"_"," "),LEN(SUBSTITUTE(universe_weak!E1,"_"," "))-1)</f>
        <v>Grand Total</v>
      </c>
    </row>
    <row r="2">
      <c r="A2" s="4" t="str">
        <f>universe_weak!A2</f>
        <v>Western Area</v>
      </c>
      <c r="B2" s="2" t="str">
        <f>LEFT(universe_weak!B2,FIND(")",universe_weak!B2))</f>
        <v>Small (5-19)</v>
      </c>
      <c r="C2" s="6">
        <f>universe_weak!C2</f>
        <v>230.96365356445313</v>
      </c>
      <c r="D2" s="6">
        <f>universe_weak!D2</f>
        <v>418.43212890625</v>
      </c>
      <c r="E2" s="9">
        <f>SUM(C2:D5)</f>
        <v>1088.4873938560486</v>
      </c>
    </row>
    <row r="3">
      <c r="A3" s="4" t="str">
        <f>universe_weak!A3</f>
        <v>Western Area</v>
      </c>
      <c r="B3" s="2" t="str">
        <f>LEFT(universe_weak!B3,FIND(")",universe_weak!B3))</f>
        <v>Medium (20-99)</v>
      </c>
      <c r="C3" s="6">
        <f>universe_weak!C3</f>
        <v>14.860061645507813</v>
      </c>
      <c r="D3" s="6">
        <f>universe_weak!D3</f>
        <v>31.084056854248047</v>
      </c>
      <c r="E3" s="9"/>
    </row>
    <row r="4">
      <c r="A4" s="4" t="str">
        <f>universe_weak!A4</f>
        <v>Western Area</v>
      </c>
      <c r="B4" s="2" t="str">
        <f>LEFT(universe_weak!B4,FIND(")",universe_weak!B4))</f>
        <v>Large (100 or more)</v>
      </c>
      <c r="C4" s="6">
        <f>universe_weak!C4</f>
        <v>6.9776778221130371</v>
      </c>
      <c r="D4" s="6">
        <f>universe_weak!D4</f>
        <v>18.729293823242188</v>
      </c>
      <c r="E4" s="9"/>
    </row>
    <row r="5">
      <c r="A5" s="4" t="str">
        <f>universe_weak!A5</f>
        <v>Northern and North West Province</v>
      </c>
      <c r="B5" s="2" t="str">
        <f>LEFT(universe_weak!B5,FIND(")",universe_weak!B5))</f>
        <v>Small (5-19)</v>
      </c>
      <c r="C5" s="6">
        <f>universe_weak!C5</f>
        <v>136.48823547363281</v>
      </c>
      <c r="D5" s="6">
        <f>universe_weak!D5</f>
        <v>230.95228576660156</v>
      </c>
      <c r="E5" s="9"/>
    </row>
    <row r="6">
      <c r="A6" s="4" t="str">
        <f>universe_weak!A6</f>
        <v>Northern and North West Province</v>
      </c>
      <c r="B6" s="2" t="str">
        <f>LEFT(universe_weak!B6,FIND(")",universe_weak!B6))</f>
        <v>Medium (20-99)</v>
      </c>
      <c r="C6" s="6">
        <f>universe_weak!C6</f>
        <v>0</v>
      </c>
      <c r="D6" s="6">
        <f>universe_weak!D6</f>
        <v>7.8060293197631836</v>
      </c>
      <c r="E6" s="9">
        <f>SUM(C6:D10)</f>
        <v>219.12862992286682</v>
      </c>
    </row>
    <row r="7">
      <c r="A7" s="4" t="str">
        <f>universe_weak!A7</f>
        <v>Northern and North West Province</v>
      </c>
      <c r="B7" s="2" t="str">
        <f>LEFT(universe_weak!B7,FIND(")",universe_weak!B7))</f>
        <v>Medium and Large (20+)</v>
      </c>
      <c r="C7" s="6">
        <f>universe_weak!C7</f>
        <v>5.0598049163818359</v>
      </c>
      <c r="D7" s="6">
        <f>universe_weak!D7</f>
        <v>0</v>
      </c>
      <c r="E7" s="9"/>
    </row>
    <row r="8">
      <c r="A8" s="4" t="str">
        <f>universe_weak!A8</f>
        <v>Eastern Province</v>
      </c>
      <c r="B8" s="2" t="str">
        <f>LEFT(universe_weak!B8,FIND(")",universe_weak!B8))</f>
        <v>Small (5-19)</v>
      </c>
      <c r="C8" s="6">
        <f>universe_weak!C8</f>
        <v>69.855819702148438</v>
      </c>
      <c r="D8" s="6">
        <f>universe_weak!D8</f>
        <v>124.45350646972656</v>
      </c>
      <c r="E8" s="9"/>
    </row>
    <row r="9">
      <c r="A9" s="4" t="str">
        <f>universe_weak!A9</f>
        <v>Eastern Province</v>
      </c>
      <c r="B9" s="2" t="str">
        <f>LEFT(universe_weak!B9,FIND(")",universe_weak!B9))</f>
        <v>Medium (20-99)</v>
      </c>
      <c r="C9" s="6">
        <f>universe_weak!C9</f>
        <v>3.352860689163208</v>
      </c>
      <c r="D9" s="6">
        <f>universe_weak!D9</f>
        <v>7.6006088256835938</v>
      </c>
      <c r="E9" s="9"/>
    </row>
    <row r="10">
      <c r="A10" s="4" t="str">
        <f>universe_weak!A10</f>
        <v>Eastern Province</v>
      </c>
      <c r="B10" s="2" t="str">
        <f>LEFT(universe_weak!B10,FIND(")",universe_weak!B10))</f>
        <v>Large (100 or more)</v>
      </c>
      <c r="C10" s="6">
        <f>universe_weak!C10</f>
        <v>0</v>
      </c>
      <c r="D10" s="6">
        <f>universe_weak!D10</f>
        <v>1</v>
      </c>
      <c r="E10" s="9"/>
    </row>
    <row r="11">
      <c r="A11" s="4" t="str">
        <f>universe_weak!A11</f>
        <v>Southern Province</v>
      </c>
      <c r="B11" s="2" t="str">
        <f>LEFT(universe_weak!B11,FIND(")",universe_weak!B11))</f>
        <v>Small (5-19)</v>
      </c>
      <c r="C11" s="6">
        <f>universe_weak!C11</f>
        <v>39.827629089355469</v>
      </c>
      <c r="D11" s="6">
        <f>universe_weak!D11</f>
        <v>66.416816711425781</v>
      </c>
      <c r="E11" s="9">
        <f>SUM(C11:D12)</f>
        <v>114.24444580078125</v>
      </c>
    </row>
    <row r="12">
      <c r="A12" s="4" t="str">
        <f>universe_weak!A12</f>
        <v>Southern Province</v>
      </c>
      <c r="B12" s="2" t="str">
        <f>LEFT(universe_weak!B12,FIND(")",universe_weak!B12))</f>
        <v>Medium (20-99)</v>
      </c>
      <c r="C12" s="6">
        <f>universe_weak!C12</f>
        <v>3</v>
      </c>
      <c r="D12" s="6">
        <f>universe_weak!D12</f>
        <v>5</v>
      </c>
      <c r="E12" s="9"/>
    </row>
    <row r="13" ht="15.75" thickBot="true">
      <c r="A13" s="5"/>
      <c r="B13" s="5"/>
      <c r="C13" s="7">
        <f t="shared" ref="C13:E13" si="0">SUM(C2:C12)</f>
        <v>510.38574290275574</v>
      </c>
      <c r="D13" s="7">
        <f t="shared" si="0"/>
        <v>911.47472667694092</v>
      </c>
      <c r="E13" s="7">
        <f t="shared" si="0"/>
        <v>1421.8604695796967</v>
      </c>
    </row>
    <row r="14" ht="15.75" thickTop="true"/>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4"/>
  <sheetViews>
    <sheetView workbookViewId="0">
      <selection activeCell="B24" sqref="B24"/>
    </sheetView>
  </sheetViews>
  <sheetFormatPr defaultRowHeight="15"/>
  <cols>
    <col min="1" max="1" width="18.42578125" bestFit="true" customWidth="true"/>
    <col min="2" max="2" width="15.7109375" bestFit="true" customWidth="true"/>
    <col min="3" max="3" width="13.28515625" customWidth="true"/>
    <col min="4" max="4" width="13" customWidth="true"/>
  </cols>
  <sheetData>
    <row r="1" ht="27" thickBot="true">
      <c r="A1" s="3"/>
      <c r="B1" s="3"/>
      <c r="C1" s="1" t="str">
        <f>RIGHT(SUBSTITUTE(universe_median!C1,"_"," "),LEN(SUBSTITUTE(universe_median!C1,"_"," "))-1)</f>
        <v>Manufacturing</v>
      </c>
      <c r="D1" s="1" t="str">
        <f>RIGHT(SUBSTITUTE(universe_median!D1,"_"," "),LEN(SUBSTITUTE(universe_median!D1,"_"," "))-1)</f>
        <v>Services</v>
      </c>
      <c r="E1" s="1" t="str">
        <f>RIGHT(SUBSTITUTE(universe_median!E1,"_"," "),LEN(SUBSTITUTE(universe_median!E1,"_"," "))-1)</f>
        <v>Grand Total</v>
      </c>
    </row>
    <row r="2">
      <c r="A2" s="4" t="str">
        <f>universe_median!A2</f>
        <v>Western Area</v>
      </c>
      <c r="B2" s="2" t="str">
        <f>LEFT(universe_median!B2,FIND(")",universe_median!B2))</f>
        <v>Small (5-19)</v>
      </c>
      <c r="C2" s="6">
        <f>universe_median!C2</f>
        <v>202.94560241699219</v>
      </c>
      <c r="D2" s="6">
        <f>universe_median!D2</f>
        <v>359.71978759765625</v>
      </c>
      <c r="E2" s="9">
        <f>SUM(C2:D5)</f>
        <v>1000.6258053779602</v>
      </c>
    </row>
    <row r="3">
      <c r="A3" s="4" t="str">
        <f>universe_median!A3</f>
        <v>Western Area</v>
      </c>
      <c r="B3" s="2" t="str">
        <f>LEFT(universe_median!B3,FIND(")",universe_median!B3))</f>
        <v>Medium (20-99)</v>
      </c>
      <c r="C3" s="6">
        <f>universe_median!C3</f>
        <v>13.616231918334961</v>
      </c>
      <c r="D3" s="6">
        <f>universe_median!D3</f>
        <v>26.78797721862793</v>
      </c>
      <c r="E3" s="9"/>
    </row>
    <row r="4">
      <c r="A4" s="4" t="str">
        <f>universe_median!A4</f>
        <v>Western Area</v>
      </c>
      <c r="B4" s="2" t="str">
        <f>LEFT(universe_median!B4,FIND(")",universe_median!B4))</f>
        <v>Large (100 or more)</v>
      </c>
      <c r="C4" s="6">
        <f>universe_median!C4</f>
        <v>4.2757363319396973</v>
      </c>
      <c r="D4" s="6">
        <f>universe_median!D4</f>
        <v>12.209821701049805</v>
      </c>
      <c r="E4" s="9"/>
    </row>
    <row r="5">
      <c r="A5" s="4" t="str">
        <f>universe_median!A5</f>
        <v>Northern and North West Province</v>
      </c>
      <c r="B5" s="2" t="str">
        <f>LEFT(universe_median!B5,FIND(")",universe_median!B5))</f>
        <v>Small (5-19)</v>
      </c>
      <c r="C5" s="6">
        <f>universe_median!C5</f>
        <v>143.501708984375</v>
      </c>
      <c r="D5" s="6">
        <f>universe_median!D5</f>
        <v>237.56893920898438</v>
      </c>
      <c r="E5" s="9"/>
    </row>
    <row r="6">
      <c r="A6" s="4" t="str">
        <f>universe_median!A6</f>
        <v>Northern and North West Province</v>
      </c>
      <c r="B6" s="2" t="str">
        <f>LEFT(universe_median!B6,FIND(")",universe_median!B6))</f>
        <v>Medium (20-99)</v>
      </c>
      <c r="C6" s="6">
        <f>universe_median!C6</f>
        <v>0</v>
      </c>
      <c r="D6" s="6">
        <f>universe_median!D6</f>
        <v>8.0371170043945313</v>
      </c>
      <c r="E6" s="9">
        <f>SUM(C6:D10)</f>
        <v>227.58988475799561</v>
      </c>
    </row>
    <row r="7">
      <c r="A7" s="4" t="str">
        <f>universe_median!A7</f>
        <v>Northern and North West Province</v>
      </c>
      <c r="B7" s="2" t="str">
        <f>LEFT(universe_median!B7,FIND(")",universe_median!B7))</f>
        <v>Medium and Large (20+)</v>
      </c>
      <c r="C7" s="6">
        <f>universe_median!C7</f>
        <v>5.7343339920043945</v>
      </c>
      <c r="D7" s="6">
        <f>universe_median!D7</f>
        <v>0</v>
      </c>
      <c r="E7" s="9"/>
    </row>
    <row r="8">
      <c r="A8" s="4" t="str">
        <f>universe_median!A8</f>
        <v>Eastern Province</v>
      </c>
      <c r="B8" s="2" t="str">
        <f>LEFT(universe_median!B8,FIND(")",universe_median!B8))</f>
        <v>Small (5-19)</v>
      </c>
      <c r="C8" s="6">
        <f>universe_median!C8</f>
        <v>73.445388793945313</v>
      </c>
      <c r="D8" s="6">
        <f>universe_median!D8</f>
        <v>128.01901245117188</v>
      </c>
      <c r="E8" s="9"/>
    </row>
    <row r="9">
      <c r="A9" s="4" t="str">
        <f>universe_median!A9</f>
        <v>Eastern Province</v>
      </c>
      <c r="B9" s="2" t="str">
        <f>LEFT(universe_median!B9,FIND(")",universe_median!B9))</f>
        <v>Medium (20-99)</v>
      </c>
      <c r="C9" s="6">
        <f>universe_median!C9</f>
        <v>3.5284180641174316</v>
      </c>
      <c r="D9" s="6">
        <f>universe_median!D9</f>
        <v>7.8256144523620605</v>
      </c>
      <c r="E9" s="9"/>
    </row>
    <row r="10">
      <c r="A10" s="4" t="str">
        <f>universe_median!A10</f>
        <v>Eastern Province</v>
      </c>
      <c r="B10" s="2" t="str">
        <f>LEFT(universe_median!B10,FIND(")",universe_median!B10))</f>
        <v>Large (100 or more)</v>
      </c>
      <c r="C10" s="6">
        <f>universe_median!C10</f>
        <v>0</v>
      </c>
      <c r="D10" s="6">
        <f>universe_median!D10</f>
        <v>1</v>
      </c>
      <c r="E10" s="9"/>
    </row>
    <row r="11">
      <c r="A11" s="4" t="str">
        <f>universe_median!A11</f>
        <v>Southern Province</v>
      </c>
      <c r="B11" s="2" t="str">
        <f>LEFT(universe_median!B11,FIND(")",universe_median!B11))</f>
        <v>Small (5-19)</v>
      </c>
      <c r="C11" s="6">
        <f>universe_median!C11</f>
        <v>35.89215087890625</v>
      </c>
      <c r="D11" s="6">
        <f>universe_median!D11</f>
        <v>58.559677124023438</v>
      </c>
      <c r="E11" s="9">
        <f>SUM(C11:D12)</f>
        <v>102.45182800292969</v>
      </c>
    </row>
    <row r="12">
      <c r="A12" s="4" t="str">
        <f>universe_median!A12</f>
        <v>Southern Province</v>
      </c>
      <c r="B12" s="2" t="str">
        <f>LEFT(universe_median!B12,FIND(")",universe_median!B12))</f>
        <v>Medium (20-99)</v>
      </c>
      <c r="C12" s="6">
        <f>universe_median!C12</f>
        <v>3</v>
      </c>
      <c r="D12" s="6">
        <f>universe_median!D12</f>
        <v>5</v>
      </c>
      <c r="E12" s="9"/>
    </row>
    <row r="13" ht="15.75" thickBot="true">
      <c r="A13" s="5"/>
      <c r="B13" s="5"/>
      <c r="C13" s="7">
        <f t="shared" ref="C13:E13" si="0">SUM(C2:C12)</f>
        <v>485.93957138061523</v>
      </c>
      <c r="D13" s="7">
        <f t="shared" si="0"/>
        <v>844.72794675827026</v>
      </c>
      <c r="E13" s="7">
        <f t="shared" si="0"/>
        <v>1330.6675181388855</v>
      </c>
    </row>
    <row r="14" ht="15.75" thickTop="true"/>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4"/>
  <sheetViews>
    <sheetView workbookViewId="0">
      <selection activeCell="I20" sqref="I20"/>
    </sheetView>
  </sheetViews>
  <sheetFormatPr defaultRowHeight="15"/>
  <cols>
    <col min="1" max="1" width="18.42578125" bestFit="true" customWidth="true"/>
    <col min="2" max="2" width="15.7109375" bestFit="true" customWidth="true"/>
    <col min="3" max="3" width="13.28515625" customWidth="true"/>
    <col min="4" max="4" width="13" customWidth="true"/>
  </cols>
  <sheetData>
    <row r="1" ht="27" thickBot="true">
      <c r="A1" s="3"/>
      <c r="B1" s="3"/>
      <c r="C1" s="1" t="str">
        <f>RIGHT(SUBSTITUTE(universe_strict!C1,"_"," "),LEN(SUBSTITUTE(universe_strict!C1,"_"," "))-1)</f>
        <v>Manufacturing</v>
      </c>
      <c r="D1" s="1" t="str">
        <f>RIGHT(SUBSTITUTE(universe_strict!D1,"_"," "),LEN(SUBSTITUTE(universe_strict!D1,"_"," "))-1)</f>
        <v>Services</v>
      </c>
      <c r="E1" s="1" t="str">
        <f>RIGHT(SUBSTITUTE(universe_strict!E1,"_"," "),LEN(SUBSTITUTE(universe_strict!E1,"_"," "))-1)</f>
        <v>Grand Total</v>
      </c>
    </row>
    <row r="2">
      <c r="A2" s="4" t="str">
        <f>universe_strict!A2</f>
        <v>Western Area</v>
      </c>
      <c r="B2" s="2" t="str">
        <f>LEFT(universe_strict!B2,FIND(")",universe_strict!B2))</f>
        <v>Small (5-19)</v>
      </c>
      <c r="C2" s="6">
        <f>universe_strict!C2</f>
        <v>202.91421508789063</v>
      </c>
      <c r="D2" s="6">
        <f>universe_strict!D2</f>
        <v>359.64825439453125</v>
      </c>
      <c r="E2" s="9">
        <f>SUM(C2:D5)</f>
        <v>1000.5444960594177</v>
      </c>
    </row>
    <row r="3">
      <c r="A3" s="4" t="str">
        <f>universe_strict!A3</f>
        <v>Western Area</v>
      </c>
      <c r="B3" s="2" t="str">
        <f>LEFT(universe_strict!B3,FIND(")",universe_strict!B3))</f>
        <v>Medium (20-99)</v>
      </c>
      <c r="C3" s="6">
        <f>universe_strict!C3</f>
        <v>13.714264869689941</v>
      </c>
      <c r="D3" s="6">
        <f>universe_strict!D3</f>
        <v>26.743280410766602</v>
      </c>
      <c r="E3" s="9"/>
    </row>
    <row r="4">
      <c r="A4" s="4" t="str">
        <f>universe_strict!A4</f>
        <v>Western Area</v>
      </c>
      <c r="B4" s="2" t="str">
        <f>LEFT(universe_strict!B4,FIND(")",universe_strict!B4))</f>
        <v>Large (100 or more)</v>
      </c>
      <c r="C4" s="6">
        <f>universe_strict!C4</f>
        <v>4.2757363319396973</v>
      </c>
      <c r="D4" s="6">
        <f>universe_strict!D4</f>
        <v>12.178081512451172</v>
      </c>
      <c r="E4" s="9"/>
    </row>
    <row r="5">
      <c r="A5" s="4" t="str">
        <f>universe_strict!A5</f>
        <v>Northern and North West Province</v>
      </c>
      <c r="B5" s="2" t="str">
        <f>LEFT(universe_strict!B5,FIND(")",universe_strict!B5))</f>
        <v>Small (5-19)</v>
      </c>
      <c r="C5" s="6">
        <f>universe_strict!C5</f>
        <v>143.501708984375</v>
      </c>
      <c r="D5" s="6">
        <f>universe_strict!D5</f>
        <v>237.56895446777344</v>
      </c>
      <c r="E5" s="9"/>
    </row>
    <row r="6">
      <c r="A6" s="4" t="str">
        <f>universe_strict!A6</f>
        <v>Northern and North West Province</v>
      </c>
      <c r="B6" s="2" t="str">
        <f>LEFT(universe_strict!B6,FIND(")",universe_strict!B6))</f>
        <v>Medium (20-99)</v>
      </c>
      <c r="C6" s="6">
        <f>universe_strict!C6</f>
        <v>0</v>
      </c>
      <c r="D6" s="6">
        <f>universe_strict!D6</f>
        <v>8.0371170043945313</v>
      </c>
      <c r="E6" s="9">
        <f>SUM(C6:D10)</f>
        <v>227.58987712860107</v>
      </c>
    </row>
    <row r="7">
      <c r="A7" s="4" t="str">
        <f>universe_strict!A7</f>
        <v>Northern and North West Province</v>
      </c>
      <c r="B7" s="2" t="str">
        <f>LEFT(universe_strict!B7,FIND(")",universe_strict!B7))</f>
        <v>Medium and Large (20+)</v>
      </c>
      <c r="C7" s="6">
        <f>universe_strict!C7</f>
        <v>5.7343339920043945</v>
      </c>
      <c r="D7" s="6">
        <f>universe_strict!D7</f>
        <v>0</v>
      </c>
      <c r="E7" s="9"/>
    </row>
    <row r="8">
      <c r="A8" s="4" t="str">
        <f>universe_strict!A8</f>
        <v>Eastern Province</v>
      </c>
      <c r="B8" s="2" t="str">
        <f>LEFT(universe_strict!B8,FIND(")",universe_strict!B8))</f>
        <v>Small (5-19)</v>
      </c>
      <c r="C8" s="6">
        <f>universe_strict!C8</f>
        <v>73.445381164550781</v>
      </c>
      <c r="D8" s="6">
        <f>universe_strict!D8</f>
        <v>128.01901245117188</v>
      </c>
      <c r="E8" s="9"/>
    </row>
    <row r="9">
      <c r="A9" s="4" t="str">
        <f>universe_strict!A9</f>
        <v>Eastern Province</v>
      </c>
      <c r="B9" s="2" t="str">
        <f>LEFT(universe_strict!B9,FIND(")",universe_strict!B9))</f>
        <v>Medium (20-99)</v>
      </c>
      <c r="C9" s="6">
        <f>universe_strict!C9</f>
        <v>3.5284180641174316</v>
      </c>
      <c r="D9" s="6">
        <f>universe_strict!D9</f>
        <v>7.8256144523620605</v>
      </c>
      <c r="E9" s="9"/>
    </row>
    <row r="10">
      <c r="A10" s="4" t="str">
        <f>universe_strict!A10</f>
        <v>Eastern Province</v>
      </c>
      <c r="B10" s="2" t="str">
        <f>LEFT(universe_strict!B10,FIND(")",universe_strict!B10))</f>
        <v>Large (100 or more)</v>
      </c>
      <c r="C10" s="6">
        <f>universe_strict!C10</f>
        <v>0</v>
      </c>
      <c r="D10" s="6">
        <f>universe_strict!D10</f>
        <v>1</v>
      </c>
      <c r="E10" s="9"/>
    </row>
    <row r="11">
      <c r="A11" s="4" t="str">
        <f>universe_strict!A11</f>
        <v>Southern Province</v>
      </c>
      <c r="B11" s="2" t="str">
        <f>LEFT(universe_strict!B11,FIND(")",universe_strict!B11))</f>
        <v>Small (5-19)</v>
      </c>
      <c r="C11" s="6">
        <f>universe_strict!C11</f>
        <v>35.89215087890625</v>
      </c>
      <c r="D11" s="6">
        <f>universe_strict!D11</f>
        <v>58.559680938720703</v>
      </c>
      <c r="E11" s="9">
        <f>SUM(C11:D12)</f>
        <v>102.45183181762695</v>
      </c>
    </row>
    <row r="12">
      <c r="A12" s="4" t="str">
        <f>universe_strict!A12</f>
        <v>Southern Province</v>
      </c>
      <c r="B12" s="2" t="str">
        <f>LEFT(universe_strict!B12,FIND(")",universe_strict!B12))</f>
        <v>Medium (20-99)</v>
      </c>
      <c r="C12" s="6">
        <f>universe_strict!C12</f>
        <v>3</v>
      </c>
      <c r="D12" s="6">
        <f>universe_strict!D12</f>
        <v>5</v>
      </c>
      <c r="E12" s="9"/>
    </row>
    <row r="13" ht="15.75" thickBot="true">
      <c r="A13" s="5"/>
      <c r="B13" s="5"/>
      <c r="C13" s="7">
        <f t="shared" ref="C13:E13" si="0">SUM(C2:C12)</f>
        <v>486.00620937347412</v>
      </c>
      <c r="D13" s="7">
        <f t="shared" si="0"/>
        <v>844.57999563217163</v>
      </c>
      <c r="E13" s="7">
        <f t="shared" si="0"/>
        <v>1330.5862050056458</v>
      </c>
    </row>
    <row r="14" ht="15.75" thickTop="true"/>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5"/>
  <sheetViews>
    <sheetView workbookViewId="0">
      <selection activeCell="B13" sqref="B13:G15"/>
    </sheetView>
  </sheetViews>
  <sheetFormatPr defaultColWidth="9.140625" defaultRowHeight="15.75"/>
  <cols>
    <col min="1" max="1" width="6.140625" style="16" customWidth="true"/>
    <col min="2" max="2" width="7.42578125" style="16" bestFit="true" customWidth="true"/>
    <col min="3" max="3" width="35.140625" style="16" customWidth="true"/>
    <col min="4" max="4" width="11.7109375" style="16" customWidth="true"/>
    <col min="5" max="5" width="12.140625" style="16" customWidth="true"/>
    <col min="6" max="7" width="11.140625" style="16" customWidth="true"/>
    <col min="8" max="16384" width="9.140625" style="16"/>
  </cols>
  <sheetData>
    <row r="1" ht="16.5" thickBot="true">
      <c r="B1" s="29"/>
      <c r="C1" s="29"/>
      <c r="D1" s="29"/>
      <c r="E1" s="29"/>
      <c r="F1" s="29"/>
      <c r="G1" s="29"/>
    </row>
    <row r="2" ht="32.25" thickTop="true">
      <c r="B2" s="30"/>
      <c r="C2" s="30" t="s">
        <v>36</v>
      </c>
      <c r="D2" s="31" t="s">
        <v>31</v>
      </c>
      <c r="E2" s="31" t="s">
        <v>32</v>
      </c>
      <c r="F2" s="31" t="s">
        <v>33</v>
      </c>
      <c r="G2" s="31" t="s">
        <v>34</v>
      </c>
    </row>
    <row r="3">
      <c r="B3" s="17" t="s">
        <v>12</v>
      </c>
      <c r="C3" s="17" t="s">
        <v>11</v>
      </c>
      <c r="D3" s="19">
        <f>VLOOKUP($C3,'item response'!$C:$G,2,FALSE)</f>
        <v>0.94339621067047119</v>
      </c>
      <c r="E3" s="19">
        <f>VLOOKUP($C3,'item response'!$C:$G,3,FALSE)</f>
        <v>0.98113209009170532</v>
      </c>
      <c r="F3" s="19">
        <f>VLOOKUP($C3,'item response'!$C:$G,4,FALSE)</f>
        <v>0.95283019542694092</v>
      </c>
      <c r="G3" s="19">
        <f>VLOOKUP($C3,'item response'!$C:$G,5,FALSE)</f>
        <v>0.82499998807907104</v>
      </c>
    </row>
    <row r="4">
      <c r="B4" s="17"/>
      <c r="C4" s="17" t="s">
        <v>12</v>
      </c>
      <c r="D4" s="19">
        <f>VLOOKUP($C4,'item response'!$C:$G,2,FALSE)</f>
        <v>0.94736844301223755</v>
      </c>
      <c r="E4" s="19">
        <f>VLOOKUP($C4,'item response'!$C:$G,3,FALSE)</f>
        <v>0.94736844301223755</v>
      </c>
      <c r="F4" s="19">
        <f>VLOOKUP($C4,'item response'!$C:$G,4,FALSE)</f>
        <v>0.93684208393096924</v>
      </c>
      <c r="G4" s="19">
        <f>VLOOKUP($C4,'item response'!$C:$G,5,FALSE)</f>
        <v>0.91836732625961304</v>
      </c>
    </row>
    <row r="5">
      <c r="B5" s="17" t="s">
        <v>10</v>
      </c>
      <c r="C5" s="17" t="s">
        <v>4</v>
      </c>
      <c r="D5" s="19">
        <f>VLOOKUP($C5,'item response'!$C:$G,2,FALSE)</f>
        <v>0.94904458522796631</v>
      </c>
      <c r="E5" s="19">
        <f>VLOOKUP($C5,'item response'!$C:$G,3,FALSE)</f>
        <v>0.98089170455932617</v>
      </c>
      <c r="F5" s="19">
        <f>VLOOKUP($C5,'item response'!$C:$G,4,FALSE)</f>
        <v>0.95541399717330933</v>
      </c>
      <c r="G5" s="19">
        <f>VLOOKUP($C5,'item response'!$C:$G,5,FALSE)</f>
        <v>0.88461536169052124</v>
      </c>
    </row>
    <row r="6">
      <c r="B6" s="17"/>
      <c r="C6" s="17" t="s">
        <v>5</v>
      </c>
      <c r="D6" s="19">
        <f>VLOOKUP($C6,'item response'!$C:$G,2,FALSE)</f>
        <v>0.97297298908233643</v>
      </c>
      <c r="E6" s="19">
        <f>VLOOKUP($C6,'item response'!$C:$G,3,FALSE)</f>
        <v>0.94594591856002808</v>
      </c>
      <c r="F6" s="19">
        <f>VLOOKUP($C6,'item response'!$C:$G,4,FALSE)</f>
        <v>0.97297298908233643</v>
      </c>
      <c r="G6" s="19">
        <f>VLOOKUP($C6,'item response'!$C:$G,5,FALSE)</f>
        <v>0.81818181276321411</v>
      </c>
    </row>
    <row r="7">
      <c r="B7" s="17"/>
      <c r="C7" s="17" t="s">
        <v>35</v>
      </c>
      <c r="D7" s="19">
        <f>VLOOKUP($C7,'item response'!$C:$G,2,FALSE)</f>
        <v>0.71428573131561279</v>
      </c>
      <c r="E7" s="19">
        <f>VLOOKUP($C7,'item response'!$C:$G,3,FALSE)</f>
        <v>0.71428573131561279</v>
      </c>
      <c r="F7" s="19">
        <f>VLOOKUP($C7,'item response'!$C:$G,4,FALSE)</f>
        <v>0.57142859697341919</v>
      </c>
      <c r="G7" s="19">
        <f>VLOOKUP($C7,'item response'!$C:$G,5,FALSE)</f>
        <v>0</v>
      </c>
    </row>
    <row r="8">
      <c r="B8" s="17" t="s">
        <v>8</v>
      </c>
      <c r="C8" s="17" t="s">
        <v>42</v>
      </c>
      <c r="D8" s="19">
        <f>VLOOKUP($C8,'item response'!$C:$G,2,FALSE)</f>
        <v>0.93478262424468994</v>
      </c>
      <c r="E8" s="19">
        <f>VLOOKUP($C8,'item response'!$C:$G,3,FALSE)</f>
        <v>0.92391306161880493</v>
      </c>
      <c r="F8" s="19">
        <f>VLOOKUP($C8,'item response'!$C:$G,4,FALSE)</f>
        <v>0.93478262424468994</v>
      </c>
      <c r="G8" s="19">
        <f>VLOOKUP($C8,'item response'!$C:$G,5,FALSE)</f>
        <v>0.89743590354919434</v>
      </c>
    </row>
    <row r="9">
      <c r="B9" s="17"/>
      <c r="C9" s="17" t="s">
        <v>43</v>
      </c>
      <c r="D9" s="19">
        <f>VLOOKUP($C9,'item response'!$C:$G,2,FALSE)</f>
        <v>0.94594591856002808</v>
      </c>
      <c r="E9" s="19">
        <f>VLOOKUP($C9,'item response'!$C:$G,3,FALSE)</f>
        <v>1</v>
      </c>
      <c r="F9" s="19">
        <f>VLOOKUP($C9,'item response'!$C:$G,4,FALSE)</f>
        <v>0.89189189672470093</v>
      </c>
      <c r="G9" s="19">
        <f>VLOOKUP($C9,'item response'!$C:$G,5,FALSE)</f>
        <v>0.5</v>
      </c>
    </row>
    <row r="10">
      <c r="B10" s="17"/>
      <c r="C10" s="17" t="s">
        <v>44</v>
      </c>
      <c r="D10" s="19">
        <f>VLOOKUP($C10,'item response'!$C:$G,2,FALSE)</f>
        <v>0.93023258447647095</v>
      </c>
      <c r="E10" s="19">
        <f>VLOOKUP($C10,'item response'!$C:$G,3,FALSE)</f>
        <v>1</v>
      </c>
      <c r="F10" s="19">
        <f>VLOOKUP($C10,'item response'!$C:$G,4,FALSE)</f>
        <v>0.97674417495727539</v>
      </c>
      <c r="G10" s="19">
        <f>VLOOKUP($C10,'item response'!$C:$G,5,FALSE)</f>
        <v>0.94736844301223755</v>
      </c>
    </row>
    <row r="11">
      <c r="B11" s="17"/>
      <c r="C11" s="17" t="s">
        <v>45</v>
      </c>
      <c r="D11" s="19">
        <f>VLOOKUP($C11,'item response'!$C:$G,2,FALSE)</f>
        <v>1</v>
      </c>
      <c r="E11" s="19">
        <f>VLOOKUP($C11,'item response'!$C:$G,3,FALSE)</f>
        <v>1</v>
      </c>
      <c r="F11" s="19">
        <f>VLOOKUP($C11,'item response'!$C:$G,4,FALSE)</f>
        <v>1</v>
      </c>
      <c r="G11" s="19">
        <f>VLOOKUP($C11,'item response'!$C:$G,5,FALSE)</f>
        <v>1</v>
      </c>
    </row>
    <row r="12" ht="16.5" thickBot="true">
      <c r="B12" s="18" t="s">
        <v>15</v>
      </c>
      <c r="C12" s="18" t="s">
        <v>48</v>
      </c>
      <c r="D12" s="20">
        <f>VLOOKUP($C12,'item response'!$C:$G,2,FALSE)</f>
        <v>0.94527363777160645</v>
      </c>
      <c r="E12" s="20">
        <f>VLOOKUP($C12,'item response'!$C:$G,3,FALSE)</f>
        <v>0.96517413854598999</v>
      </c>
      <c r="F12" s="20">
        <f>VLOOKUP($C12,'item response'!$C:$G,4,FALSE)</f>
        <v>0.94527363777160645</v>
      </c>
      <c r="G12" s="20">
        <f>VLOOKUP($C12,'item response'!$C:$G,5,FALSE)</f>
        <v>0.8764045238494873</v>
      </c>
    </row>
    <row r="13" ht="16.5" customHeight="true" thickTop="true">
      <c r="B13" s="35" t="s">
        <v>39</v>
      </c>
      <c r="C13" s="35"/>
      <c r="D13" s="35"/>
      <c r="E13" s="35"/>
      <c r="F13" s="35"/>
      <c r="G13" s="35"/>
    </row>
    <row r="14" ht="12.75" customHeight="true">
      <c r="B14" s="36"/>
      <c r="C14" s="36"/>
      <c r="D14" s="36"/>
      <c r="E14" s="36"/>
      <c r="F14" s="36"/>
      <c r="G14" s="36"/>
    </row>
    <row r="15">
      <c r="B15" s="36"/>
      <c r="C15" s="36"/>
      <c r="D15" s="36"/>
      <c r="E15" s="36"/>
      <c r="F15" s="36"/>
      <c r="G15" s="36"/>
    </row>
  </sheetData>
  <mergeCells count="1">
    <mergeCell ref="B13:G15"/>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13"/>
  <sheetViews>
    <sheetView workbookViewId="0">
      <selection activeCell="D26" sqref="D26"/>
    </sheetView>
  </sheetViews>
  <sheetFormatPr defaultRowHeight="15"/>
  <cols>
    <col min="1" max="1" width="30.85546875" bestFit="true" customWidth="true"/>
    <col min="2" max="2" width="20" bestFit="true" customWidth="true"/>
    <col min="3" max="4" width="20" customWidth="true"/>
    <col min="5" max="5" width="12.140625" bestFit="true" customWidth="true"/>
  </cols>
  <sheetData>
    <row r="1">
      <c r="A1" t="s">
        <v>766</v>
      </c>
      <c r="B1" t="s">
        <v>771</v>
      </c>
      <c r="C1" t="s">
        <v>784</v>
      </c>
      <c r="D1" t="s">
        <v>785</v>
      </c>
      <c r="E1" t="s">
        <v>14</v>
      </c>
    </row>
    <row r="2">
      <c r="A2" t="s">
        <v>767</v>
      </c>
      <c r="B2" t="s">
        <v>772</v>
      </c>
      <c r="C2" s="21">
        <v>302</v>
      </c>
      <c r="D2" s="21">
        <v>543</v>
      </c>
    </row>
    <row r="3">
      <c r="A3" t="s">
        <v>767</v>
      </c>
      <c r="B3" t="s">
        <v>773</v>
      </c>
      <c r="C3" s="21">
        <v>19</v>
      </c>
      <c r="D3" s="21">
        <v>41</v>
      </c>
    </row>
    <row r="4">
      <c r="A4" t="s">
        <v>767</v>
      </c>
      <c r="B4" t="s">
        <v>774</v>
      </c>
      <c r="C4" s="21">
        <v>14</v>
      </c>
      <c r="D4" s="21">
        <v>36</v>
      </c>
    </row>
    <row r="5">
      <c r="A5" t="s">
        <v>768</v>
      </c>
      <c r="B5" t="s">
        <v>775</v>
      </c>
      <c r="C5" s="21">
        <v>156</v>
      </c>
      <c r="D5" s="21">
        <v>262</v>
      </c>
    </row>
    <row r="6">
      <c r="A6" t="s">
        <v>768</v>
      </c>
      <c r="B6" t="s">
        <v>776</v>
      </c>
      <c r="C6" s="21">
        <v>7</v>
      </c>
      <c r="D6" s="21">
        <v>9</v>
      </c>
    </row>
    <row r="7">
      <c r="A7" t="s">
        <v>768</v>
      </c>
      <c r="B7" t="s">
        <v>777</v>
      </c>
      <c r="C7" s="21">
        <v>1</v>
      </c>
      <c r="D7" s="21">
        <v>0</v>
      </c>
    </row>
    <row r="8">
      <c r="A8" t="s">
        <v>769</v>
      </c>
      <c r="B8" t="s">
        <v>778</v>
      </c>
      <c r="C8" s="21">
        <v>82</v>
      </c>
      <c r="D8" s="21">
        <v>145</v>
      </c>
    </row>
    <row r="9">
      <c r="A9" t="s">
        <v>769</v>
      </c>
      <c r="B9" t="s">
        <v>779</v>
      </c>
      <c r="C9" s="21">
        <v>4</v>
      </c>
      <c r="D9" s="21">
        <v>9</v>
      </c>
    </row>
    <row r="10">
      <c r="A10" t="s">
        <v>769</v>
      </c>
      <c r="B10" t="s">
        <v>780</v>
      </c>
      <c r="C10" s="21">
        <v>0</v>
      </c>
      <c r="D10" s="21">
        <v>1</v>
      </c>
    </row>
    <row r="11">
      <c r="A11" t="s">
        <v>770</v>
      </c>
      <c r="B11" t="s">
        <v>781</v>
      </c>
      <c r="C11" s="21">
        <v>58</v>
      </c>
      <c r="D11" s="21">
        <v>96</v>
      </c>
    </row>
    <row r="12">
      <c r="A12" t="s">
        <v>770</v>
      </c>
      <c r="B12" t="s">
        <v>782</v>
      </c>
      <c r="C12" s="21">
        <v>4</v>
      </c>
      <c r="D12" s="21">
        <v>7</v>
      </c>
    </row>
    <row r="13">
      <c r="A13" t="s">
        <v>770</v>
      </c>
      <c r="B13" t="s">
        <v>783</v>
      </c>
      <c r="C13" s="21">
        <v>0</v>
      </c>
      <c r="D13" s="21">
        <v>0</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2"/>
  <sheetViews>
    <sheetView workbookViewId="0">
      <selection activeCell="E20" sqref="E20"/>
    </sheetView>
  </sheetViews>
  <sheetFormatPr defaultRowHeight="15"/>
  <cols>
    <col min="1" max="1" width="20.85546875" customWidth="true"/>
  </cols>
  <sheetData>
    <row r="1">
      <c r="A1" t="s">
        <v>657</v>
      </c>
      <c r="B1" t="s">
        <v>662</v>
      </c>
      <c r="C1" t="s">
        <v>674</v>
      </c>
      <c r="D1" t="s">
        <v>675</v>
      </c>
      <c r="E1" t="s">
        <v>14</v>
      </c>
    </row>
    <row r="2">
      <c r="A2" t="s">
        <v>658</v>
      </c>
      <c r="B2" t="s">
        <v>663</v>
      </c>
      <c r="C2" s="6">
        <v>302</v>
      </c>
      <c r="D2" s="6">
        <v>543</v>
      </c>
    </row>
    <row r="3">
      <c r="A3" t="s">
        <v>658</v>
      </c>
      <c r="B3" t="s">
        <v>664</v>
      </c>
      <c r="C3" s="6">
        <v>19</v>
      </c>
      <c r="D3" s="6">
        <v>41</v>
      </c>
    </row>
    <row r="4">
      <c r="A4" t="s">
        <v>658</v>
      </c>
      <c r="B4" t="s">
        <v>665</v>
      </c>
      <c r="C4" s="6">
        <v>14</v>
      </c>
      <c r="D4" s="6">
        <v>36</v>
      </c>
    </row>
    <row r="5">
      <c r="A5" t="s">
        <v>659</v>
      </c>
      <c r="B5" t="s">
        <v>666</v>
      </c>
      <c r="C5" s="6">
        <v>156</v>
      </c>
      <c r="D5" s="6">
        <v>262</v>
      </c>
    </row>
    <row r="6">
      <c r="A6" t="s">
        <v>659</v>
      </c>
      <c r="B6" t="s">
        <v>667</v>
      </c>
      <c r="C6" s="6">
        <v>7</v>
      </c>
      <c r="D6" s="6">
        <v>9</v>
      </c>
    </row>
    <row r="7">
      <c r="A7" t="s">
        <v>659</v>
      </c>
      <c r="B7" t="s">
        <v>668</v>
      </c>
      <c r="C7" s="6">
        <v>1</v>
      </c>
      <c r="D7" s="6"/>
    </row>
    <row r="8">
      <c r="A8" t="s">
        <v>660</v>
      </c>
      <c r="B8" t="s">
        <v>669</v>
      </c>
      <c r="C8" s="6">
        <v>82</v>
      </c>
      <c r="D8" s="6">
        <v>145</v>
      </c>
    </row>
    <row r="9">
      <c r="A9" t="s">
        <v>660</v>
      </c>
      <c r="B9" t="s">
        <v>670</v>
      </c>
      <c r="C9" s="6">
        <v>4</v>
      </c>
      <c r="D9" s="6">
        <v>9</v>
      </c>
    </row>
    <row r="10">
      <c r="A10" t="s">
        <v>660</v>
      </c>
      <c r="B10" t="s">
        <v>671</v>
      </c>
      <c r="C10" s="6"/>
      <c r="D10" s="6">
        <v>1</v>
      </c>
    </row>
    <row r="11">
      <c r="A11" t="s">
        <v>661</v>
      </c>
      <c r="B11" t="s">
        <v>672</v>
      </c>
      <c r="C11" s="6">
        <v>58</v>
      </c>
      <c r="D11" s="6">
        <v>96</v>
      </c>
    </row>
    <row r="12">
      <c r="A12" t="s">
        <v>661</v>
      </c>
      <c r="B12" t="s">
        <v>673</v>
      </c>
      <c r="C12" s="6">
        <v>4</v>
      </c>
      <c r="D12" s="6">
        <v>7</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E13"/>
  <sheetViews>
    <sheetView workbookViewId="0">
      <selection activeCell="C24" sqref="C24"/>
    </sheetView>
  </sheetViews>
  <sheetFormatPr defaultRowHeight="15"/>
  <sheetData>
    <row r="1">
      <c r="A1" t="s">
        <v>786</v>
      </c>
      <c r="B1" t="s">
        <v>791</v>
      </c>
      <c r="C1" t="s">
        <v>804</v>
      </c>
      <c r="D1" t="s">
        <v>805</v>
      </c>
      <c r="E1" t="s">
        <v>14</v>
      </c>
    </row>
    <row r="2">
      <c r="A2" t="s">
        <v>787</v>
      </c>
      <c r="B2" t="s">
        <v>792</v>
      </c>
      <c r="C2" s="6">
        <v>29</v>
      </c>
      <c r="D2" s="6">
        <v>30</v>
      </c>
    </row>
    <row r="3">
      <c r="A3" t="s">
        <v>787</v>
      </c>
      <c r="B3" t="s">
        <v>793</v>
      </c>
      <c r="C3" s="6">
        <v>15</v>
      </c>
      <c r="D3" s="6">
        <v>13</v>
      </c>
    </row>
    <row r="4">
      <c r="A4" t="s">
        <v>787</v>
      </c>
      <c r="B4" t="s">
        <v>794</v>
      </c>
      <c r="C4" s="6">
        <v>10</v>
      </c>
      <c r="D4" s="6">
        <v>23</v>
      </c>
    </row>
    <row r="5">
      <c r="A5" t="s">
        <v>788</v>
      </c>
      <c r="B5" t="s">
        <v>795</v>
      </c>
      <c r="C5" s="6">
        <v>10</v>
      </c>
      <c r="D5" s="6">
        <v>10</v>
      </c>
    </row>
    <row r="6">
      <c r="A6" t="s">
        <v>788</v>
      </c>
      <c r="B6" t="s">
        <v>796</v>
      </c>
      <c r="C6" s="6">
        <v>4</v>
      </c>
      <c r="D6" s="6">
        <v>5</v>
      </c>
    </row>
    <row r="7">
      <c r="A7" t="s">
        <v>788</v>
      </c>
      <c r="B7" t="s">
        <v>797</v>
      </c>
      <c r="C7" s="6">
        <v>1</v>
      </c>
      <c r="D7" s="6">
        <v>0</v>
      </c>
    </row>
    <row r="8">
      <c r="A8" t="s">
        <v>789</v>
      </c>
      <c r="B8" t="s">
        <v>798</v>
      </c>
      <c r="C8" s="6">
        <v>14</v>
      </c>
      <c r="D8" s="6">
        <v>6</v>
      </c>
    </row>
    <row r="9">
      <c r="A9" t="s">
        <v>789</v>
      </c>
      <c r="B9" t="s">
        <v>799</v>
      </c>
      <c r="C9" s="6">
        <v>3</v>
      </c>
      <c r="D9" s="6">
        <v>6</v>
      </c>
    </row>
    <row r="10">
      <c r="A10" t="s">
        <v>789</v>
      </c>
      <c r="B10" t="s">
        <v>800</v>
      </c>
      <c r="C10" s="6">
        <v>0</v>
      </c>
      <c r="D10" s="6">
        <v>1</v>
      </c>
    </row>
    <row r="11">
      <c r="A11" t="s">
        <v>790</v>
      </c>
      <c r="B11" t="s">
        <v>801</v>
      </c>
      <c r="C11" s="6">
        <v>16</v>
      </c>
      <c r="D11" s="6">
        <v>5</v>
      </c>
    </row>
    <row r="12">
      <c r="A12" t="s">
        <v>790</v>
      </c>
      <c r="B12" t="s">
        <v>802</v>
      </c>
      <c r="C12" s="6">
        <v>3</v>
      </c>
      <c r="D12" s="6">
        <v>6</v>
      </c>
    </row>
    <row r="13">
      <c r="A13" t="s">
        <v>790</v>
      </c>
      <c r="B13" t="s">
        <v>803</v>
      </c>
      <c r="C13" s="6">
        <v>0</v>
      </c>
      <c r="D13" s="6">
        <v>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7"/>
  <sheetViews>
    <sheetView workbookViewId="0">
      <selection activeCell="A14" sqref="A14:XFD49"/>
    </sheetView>
  </sheetViews>
  <sheetFormatPr defaultRowHeight="15"/>
  <cols>
    <col min="2" max="2" width="16.7109375" customWidth="true"/>
    <col min="3" max="3" width="16.140625" customWidth="true"/>
    <col min="4" max="4" width="17.7109375" customWidth="true"/>
    <col min="5" max="5" width="20" customWidth="true"/>
  </cols>
  <sheetData>
    <row r="1">
      <c r="A1" t="s">
        <v>806</v>
      </c>
      <c r="B1" t="s">
        <v>808</v>
      </c>
      <c r="C1" t="s">
        <v>818</v>
      </c>
      <c r="D1" t="s">
        <v>835</v>
      </c>
      <c r="E1" t="s">
        <v>836</v>
      </c>
      <c r="F1" t="s">
        <v>837</v>
      </c>
    </row>
    <row r="2">
      <c r="A2" t="s">
        <v>807</v>
      </c>
      <c r="B2" t="s">
        <v>809</v>
      </c>
      <c r="C2" t="s">
        <v>819</v>
      </c>
      <c r="D2" s="6">
        <v>0.61878454685211182</v>
      </c>
      <c r="E2" s="6">
        <v>0.94117647409439087</v>
      </c>
      <c r="F2" s="6">
        <v>0.65745854377746582</v>
      </c>
    </row>
    <row r="3">
      <c r="A3" t="s">
        <v>807</v>
      </c>
      <c r="B3" t="s">
        <v>809</v>
      </c>
      <c r="C3" t="s">
        <v>820</v>
      </c>
      <c r="D3" s="6">
        <v>0.70802921056747437</v>
      </c>
      <c r="E3" s="6">
        <v>0.94174754619598389</v>
      </c>
      <c r="F3" s="6">
        <v>0.75182479619979858</v>
      </c>
    </row>
    <row r="4">
      <c r="A4" t="s">
        <v>807</v>
      </c>
      <c r="B4" t="s">
        <v>810</v>
      </c>
      <c r="C4" t="s">
        <v>821</v>
      </c>
      <c r="D4" s="6">
        <v>0.77486908435821533</v>
      </c>
      <c r="E4" s="6">
        <v>0.97368419170379639</v>
      </c>
      <c r="F4" s="6">
        <v>0.79581153392791748</v>
      </c>
    </row>
    <row r="5">
      <c r="A5" t="s">
        <v>807</v>
      </c>
      <c r="B5" t="s">
        <v>810</v>
      </c>
      <c r="C5" t="s">
        <v>822</v>
      </c>
      <c r="D5" s="6">
        <v>0.63157892227172852</v>
      </c>
      <c r="E5" s="6">
        <v>0.92307692766189575</v>
      </c>
      <c r="F5" s="6">
        <v>0.68421053886413574</v>
      </c>
    </row>
    <row r="6">
      <c r="A6" t="s">
        <v>807</v>
      </c>
      <c r="B6" t="s">
        <v>810</v>
      </c>
      <c r="C6" t="s">
        <v>823</v>
      </c>
      <c r="D6" s="6">
        <v>0.25490197539329529</v>
      </c>
      <c r="E6" s="6">
        <v>0.72222220897674561</v>
      </c>
      <c r="F6" s="6">
        <v>0.35294118523597717</v>
      </c>
    </row>
    <row r="7">
      <c r="A7" t="s">
        <v>807</v>
      </c>
      <c r="B7" t="s">
        <v>811</v>
      </c>
      <c r="C7" t="s">
        <v>824</v>
      </c>
      <c r="D7" s="6">
        <v>0.55026453733444214</v>
      </c>
      <c r="E7" s="6">
        <v>0.90434783697128296</v>
      </c>
      <c r="F7" s="6">
        <v>0.60846561193466187</v>
      </c>
    </row>
    <row r="8">
      <c r="A8" t="s">
        <v>807</v>
      </c>
      <c r="B8" t="s">
        <v>811</v>
      </c>
      <c r="C8" t="s">
        <v>825</v>
      </c>
      <c r="D8" s="6">
        <v>0.83333331346511841</v>
      </c>
      <c r="E8" s="6">
        <v>0.97560977935791016</v>
      </c>
      <c r="F8" s="6">
        <v>0.85416668653488159</v>
      </c>
    </row>
    <row r="9">
      <c r="A9" t="s">
        <v>807</v>
      </c>
      <c r="B9" t="s">
        <v>811</v>
      </c>
      <c r="C9" t="s">
        <v>826</v>
      </c>
      <c r="D9" s="6">
        <v>0.89743590354919434</v>
      </c>
      <c r="E9" s="6">
        <v>1</v>
      </c>
      <c r="F9" s="6">
        <v>0.89743590354919434</v>
      </c>
    </row>
    <row r="10">
      <c r="A10" t="s">
        <v>807</v>
      </c>
      <c r="B10" t="s">
        <v>811</v>
      </c>
      <c r="C10" t="s">
        <v>827</v>
      </c>
      <c r="D10" s="6">
        <v>0.71428573131561279</v>
      </c>
      <c r="E10" s="6">
        <v>0.96774190664291382</v>
      </c>
      <c r="F10" s="6">
        <v>0.73809522390365601</v>
      </c>
    </row>
    <row r="11">
      <c r="A11" t="s">
        <v>807</v>
      </c>
      <c r="B11" t="s">
        <v>812</v>
      </c>
      <c r="C11" t="s">
        <v>828</v>
      </c>
      <c r="D11" s="6">
        <v>0.69387757778167725</v>
      </c>
      <c r="E11" s="6">
        <v>0.95327103137969971</v>
      </c>
      <c r="F11" s="6">
        <v>0.72789114713668823</v>
      </c>
    </row>
    <row r="12">
      <c r="A12" t="s">
        <v>807</v>
      </c>
      <c r="B12" t="s">
        <v>812</v>
      </c>
      <c r="C12" t="s">
        <v>829</v>
      </c>
      <c r="D12" s="6">
        <v>0.62573099136352539</v>
      </c>
      <c r="E12" s="6">
        <v>0.93043476343154907</v>
      </c>
      <c r="F12" s="6">
        <v>0.67251461744308472</v>
      </c>
    </row>
    <row r="13">
      <c r="A13" t="s">
        <v>807</v>
      </c>
      <c r="B13" t="s">
        <v>813</v>
      </c>
      <c r="C13" t="s">
        <v>830</v>
      </c>
      <c r="D13" s="6"/>
      <c r="E13" s="6"/>
      <c r="F13" s="6"/>
    </row>
    <row r="14">
      <c r="A14" t="s">
        <v>807</v>
      </c>
      <c r="B14" t="s">
        <v>814</v>
      </c>
      <c r="C14" t="s">
        <v>831</v>
      </c>
      <c r="D14" s="6"/>
      <c r="E14" s="6"/>
      <c r="F14" s="6"/>
    </row>
    <row r="15">
      <c r="A15" t="s">
        <v>807</v>
      </c>
      <c r="B15" t="s">
        <v>815</v>
      </c>
      <c r="C15" t="s">
        <v>832</v>
      </c>
      <c r="D15" s="6"/>
      <c r="E15" s="6"/>
      <c r="F15" s="6"/>
    </row>
    <row r="16">
      <c r="A16" t="s">
        <v>807</v>
      </c>
      <c r="B16" t="s">
        <v>816</v>
      </c>
      <c r="C16" t="s">
        <v>833</v>
      </c>
      <c r="D16" s="6"/>
      <c r="E16" s="6"/>
      <c r="F16" s="6"/>
    </row>
    <row r="17">
      <c r="A17" t="s">
        <v>807</v>
      </c>
      <c r="B17" t="s">
        <v>817</v>
      </c>
      <c r="C17" t="s">
        <v>834</v>
      </c>
      <c r="D17" s="6">
        <v>0.65723270177841187</v>
      </c>
      <c r="E17" s="6">
        <v>0.94144141674041748</v>
      </c>
      <c r="F17" s="6">
        <v>0.69811320304870605</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39"/>
  <sheetViews>
    <sheetView workbookViewId="0">
      <selection activeCell="F15" sqref="F15"/>
    </sheetView>
  </sheetViews>
  <sheetFormatPr defaultRowHeight="15"/>
  <cols>
    <col min="2" max="2" width="22.5703125" bestFit="true" customWidth="true"/>
  </cols>
  <sheetData>
    <row r="1">
      <c r="A1" t="s">
        <v>676</v>
      </c>
      <c r="B1" t="s">
        <v>681</v>
      </c>
      <c r="C1" t="s">
        <v>692</v>
      </c>
      <c r="D1" t="s">
        <v>693</v>
      </c>
      <c r="E1" t="s">
        <v>14</v>
      </c>
    </row>
    <row r="2">
      <c r="A2" t="s">
        <v>677</v>
      </c>
      <c r="B2" t="s">
        <v>682</v>
      </c>
      <c r="C2" s="6">
        <v>32</v>
      </c>
      <c r="D2" s="6">
        <v>37</v>
      </c>
    </row>
    <row r="3">
      <c r="A3" t="s">
        <v>677</v>
      </c>
      <c r="B3" t="s">
        <v>683</v>
      </c>
      <c r="C3" s="6">
        <v>10</v>
      </c>
      <c r="D3" s="6">
        <v>13</v>
      </c>
    </row>
    <row r="4">
      <c r="A4" t="s">
        <v>677</v>
      </c>
      <c r="B4" t="s">
        <v>684</v>
      </c>
      <c r="C4" s="6">
        <v>1</v>
      </c>
      <c r="D4" s="6">
        <v>11</v>
      </c>
    </row>
    <row r="5">
      <c r="A5" t="s">
        <v>678</v>
      </c>
      <c r="B5" t="s">
        <v>685</v>
      </c>
      <c r="C5" s="6">
        <v>18</v>
      </c>
      <c r="D5" s="6">
        <v>13</v>
      </c>
    </row>
    <row r="6">
      <c r="A6" t="s">
        <v>678</v>
      </c>
      <c r="B6" t="s">
        <v>686</v>
      </c>
      <c r="C6" s="6">
        <v>4</v>
      </c>
      <c r="D6" s="6">
        <v>5</v>
      </c>
    </row>
    <row r="7">
      <c r="A7" t="s">
        <v>679</v>
      </c>
      <c r="B7" t="s">
        <v>687</v>
      </c>
      <c r="C7" s="6">
        <v>16</v>
      </c>
      <c r="D7" s="6">
        <v>9</v>
      </c>
    </row>
    <row r="8">
      <c r="A8" t="s">
        <v>679</v>
      </c>
      <c r="B8" t="s">
        <v>688</v>
      </c>
      <c r="C8" s="6">
        <v>3</v>
      </c>
      <c r="D8" s="6">
        <v>6</v>
      </c>
    </row>
    <row r="9">
      <c r="A9" t="s">
        <v>679</v>
      </c>
      <c r="B9" t="s">
        <v>689</v>
      </c>
      <c r="C9" s="6"/>
      <c r="D9" s="6">
        <v>1</v>
      </c>
    </row>
    <row r="10">
      <c r="A10" t="s">
        <v>680</v>
      </c>
      <c r="B10" t="s">
        <v>690</v>
      </c>
      <c r="C10" s="6">
        <v>16</v>
      </c>
      <c r="D10" s="6">
        <v>7</v>
      </c>
    </row>
    <row r="11">
      <c r="A11" t="s">
        <v>680</v>
      </c>
      <c r="B11" t="s">
        <v>691</v>
      </c>
      <c r="C11" s="6">
        <v>2</v>
      </c>
      <c r="D11" s="6">
        <v>5</v>
      </c>
    </row>
    <row r="12">
      <c r="C12" s="6"/>
      <c r="D12" s="6"/>
    </row>
    <row r="13">
      <c r="C13" s="6"/>
      <c r="D13" s="6"/>
    </row>
    <row r="14">
      <c r="C14" s="6"/>
      <c r="D14" s="6"/>
    </row>
    <row r="15">
      <c r="C15" s="6"/>
      <c r="D15" s="6"/>
    </row>
    <row r="16">
      <c r="C16" s="6"/>
      <c r="D16" s="6"/>
    </row>
    <row r="17">
      <c r="C17" s="6"/>
      <c r="D17" s="6"/>
    </row>
    <row r="18">
      <c r="C18" s="6"/>
      <c r="D18" s="6"/>
    </row>
    <row r="19">
      <c r="C19" s="6"/>
      <c r="D19" s="6"/>
    </row>
    <row r="20">
      <c r="C20" s="6"/>
      <c r="D20" s="6"/>
    </row>
    <row r="21">
      <c r="C21" s="6"/>
      <c r="D21" s="6"/>
    </row>
    <row r="22">
      <c r="C22" s="6"/>
      <c r="D22" s="6"/>
    </row>
    <row r="23">
      <c r="C23" s="6"/>
      <c r="D23" s="6"/>
    </row>
    <row r="24">
      <c r="C24" s="6"/>
      <c r="D24" s="6"/>
    </row>
    <row r="25">
      <c r="C25" s="6"/>
      <c r="D25" s="6"/>
    </row>
    <row r="26">
      <c r="C26" s="6"/>
      <c r="D26" s="6"/>
    </row>
    <row r="27">
      <c r="C27" s="6"/>
      <c r="D27" s="6"/>
    </row>
    <row r="28">
      <c r="C28" s="6"/>
      <c r="D28" s="6"/>
    </row>
    <row r="29">
      <c r="C29" s="6"/>
      <c r="D29" s="6"/>
    </row>
    <row r="30">
      <c r="C30" s="6"/>
      <c r="D30" s="6"/>
    </row>
    <row r="31">
      <c r="C31" s="6"/>
      <c r="D31" s="6"/>
    </row>
    <row r="32">
      <c r="C32" s="6"/>
      <c r="D32" s="6"/>
    </row>
    <row r="33">
      <c r="C33" s="6"/>
      <c r="D33" s="6"/>
    </row>
    <row r="34">
      <c r="C34" s="6"/>
      <c r="D34" s="6"/>
    </row>
    <row r="35">
      <c r="C35" s="6"/>
      <c r="D35" s="6"/>
    </row>
    <row r="36">
      <c r="C36" s="6"/>
      <c r="D36" s="6"/>
    </row>
    <row r="37">
      <c r="C37" s="6"/>
      <c r="D37" s="6"/>
    </row>
    <row r="38">
      <c r="C38" s="6"/>
      <c r="D38" s="6"/>
    </row>
    <row r="39">
      <c r="C39" s="6"/>
      <c r="D39"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23"/>
  <sheetViews>
    <sheetView workbookViewId="0">
      <selection activeCell="I27" sqref="I27"/>
    </sheetView>
  </sheetViews>
  <sheetFormatPr defaultRowHeight="15"/>
  <sheetData>
    <row r="1">
      <c r="A1" t="s">
        <v>694</v>
      </c>
      <c r="B1" t="s">
        <v>699</v>
      </c>
      <c r="C1" t="s">
        <v>707</v>
      </c>
      <c r="D1" t="s">
        <v>708</v>
      </c>
      <c r="E1" t="s">
        <v>14</v>
      </c>
    </row>
    <row r="2">
      <c r="A2" t="s">
        <v>695</v>
      </c>
      <c r="B2" t="s">
        <v>700</v>
      </c>
      <c r="C2" s="6">
        <v>16</v>
      </c>
      <c r="D2" s="6">
        <v>13</v>
      </c>
    </row>
    <row r="3">
      <c r="A3" t="s">
        <v>695</v>
      </c>
      <c r="B3" t="s">
        <v>701</v>
      </c>
      <c r="C3" s="6">
        <v>7</v>
      </c>
      <c r="D3" s="6">
        <v>6</v>
      </c>
    </row>
    <row r="4">
      <c r="A4" t="s">
        <v>695</v>
      </c>
      <c r="B4" t="s">
        <v>702</v>
      </c>
      <c r="C4" s="6">
        <v>1</v>
      </c>
      <c r="D4" s="6">
        <v>5</v>
      </c>
    </row>
    <row r="5">
      <c r="A5" t="s">
        <v>696</v>
      </c>
      <c r="B5" t="s">
        <v>703</v>
      </c>
      <c r="C5" s="6">
        <v>7</v>
      </c>
      <c r="D5" s="6">
        <v>4</v>
      </c>
    </row>
    <row r="6">
      <c r="A6" t="s">
        <v>697</v>
      </c>
      <c r="B6" t="s">
        <v>703</v>
      </c>
      <c r="C6" s="6">
        <v>13</v>
      </c>
      <c r="D6" s="6">
        <v>4</v>
      </c>
    </row>
    <row r="7">
      <c r="A7" t="s">
        <v>697</v>
      </c>
      <c r="B7" t="s">
        <v>704</v>
      </c>
      <c r="C7" s="6">
        <v>1</v>
      </c>
      <c r="D7" s="6">
        <v>2</v>
      </c>
    </row>
    <row r="8">
      <c r="A8" t="s">
        <v>698</v>
      </c>
      <c r="B8" t="s">
        <v>705</v>
      </c>
      <c r="C8" s="6">
        <v>10</v>
      </c>
      <c r="D8" s="6">
        <v>3</v>
      </c>
    </row>
    <row r="9">
      <c r="A9" t="s">
        <v>698</v>
      </c>
      <c r="B9" t="s">
        <v>706</v>
      </c>
      <c r="C9" s="6">
        <v>2</v>
      </c>
      <c r="D9" s="6">
        <v>3</v>
      </c>
    </row>
    <row r="10">
      <c r="C10" s="6"/>
      <c r="D10" s="6"/>
    </row>
    <row r="11">
      <c r="C11" s="6"/>
      <c r="D11" s="6"/>
    </row>
    <row r="12">
      <c r="C12" s="6"/>
      <c r="D12" s="6"/>
    </row>
    <row r="13">
      <c r="C13" s="6"/>
      <c r="D13" s="6"/>
    </row>
    <row r="14">
      <c r="C14" s="6"/>
      <c r="D14" s="6"/>
    </row>
    <row r="15">
      <c r="C15" s="6"/>
      <c r="D15" s="6"/>
    </row>
    <row r="16">
      <c r="C16" s="6"/>
      <c r="D16" s="6"/>
    </row>
    <row r="17">
      <c r="C17" s="6"/>
      <c r="D17" s="6"/>
    </row>
    <row r="18">
      <c r="C18" s="6"/>
      <c r="D18" s="6"/>
    </row>
    <row r="19">
      <c r="C19" s="6"/>
      <c r="D19" s="6"/>
    </row>
    <row r="20">
      <c r="C20" s="6"/>
      <c r="D20" s="6"/>
    </row>
    <row r="21">
      <c r="C21" s="6"/>
      <c r="D21" s="6"/>
    </row>
    <row r="22">
      <c r="C22" s="6"/>
      <c r="D22" s="6"/>
    </row>
    <row r="23">
      <c r="C23" s="6"/>
      <c r="D23"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2"/>
  <sheetViews>
    <sheetView workbookViewId="0">
      <selection activeCell="A11" sqref="A11:A12"/>
    </sheetView>
  </sheetViews>
  <sheetFormatPr defaultRowHeight="15"/>
  <cols>
    <col min="1" max="1" width="12" customWidth="true"/>
    <col min="2" max="2" width="20.7109375" customWidth="true"/>
  </cols>
  <sheetData>
    <row r="1">
      <c r="A1" t="s">
        <v>709</v>
      </c>
      <c r="B1" t="s">
        <v>714</v>
      </c>
      <c r="C1" t="s">
        <v>726</v>
      </c>
      <c r="D1" t="s">
        <v>727</v>
      </c>
      <c r="E1" t="s">
        <v>14</v>
      </c>
    </row>
    <row r="2">
      <c r="A2" t="s">
        <v>710</v>
      </c>
      <c r="B2" t="s">
        <v>715</v>
      </c>
      <c r="C2" s="6">
        <v>209.61392211914063</v>
      </c>
      <c r="D2" s="6">
        <v>363.9443359375</v>
      </c>
    </row>
    <row r="3">
      <c r="A3" t="s">
        <v>710</v>
      </c>
      <c r="B3" t="s">
        <v>716</v>
      </c>
      <c r="C3" s="6">
        <v>13.038118362426758</v>
      </c>
      <c r="D3" s="6">
        <v>25.284330368041992</v>
      </c>
    </row>
    <row r="4">
      <c r="A4" t="s">
        <v>710</v>
      </c>
      <c r="B4" t="s">
        <v>717</v>
      </c>
      <c r="C4" s="6">
        <v>10.509439468383789</v>
      </c>
      <c r="D4" s="6">
        <v>12.220499038696289</v>
      </c>
    </row>
    <row r="5">
      <c r="A5" t="s">
        <v>711</v>
      </c>
      <c r="B5" t="s">
        <v>718</v>
      </c>
      <c r="C5" s="6">
        <v>148.23974609375</v>
      </c>
      <c r="D5" s="6">
        <v>240.4044189453125</v>
      </c>
    </row>
    <row r="6">
      <c r="A6" t="s">
        <v>711</v>
      </c>
      <c r="B6" t="s">
        <v>719</v>
      </c>
      <c r="C6" s="6"/>
      <c r="D6" s="6">
        <v>7.5986599922180176</v>
      </c>
    </row>
    <row r="7">
      <c r="A7" t="s">
        <v>711</v>
      </c>
      <c r="B7" t="s">
        <v>720</v>
      </c>
      <c r="C7" s="6">
        <v>5.7558298110961914</v>
      </c>
      <c r="D7" s="6"/>
    </row>
    <row r="8">
      <c r="A8" t="s">
        <v>712</v>
      </c>
      <c r="B8" t="s">
        <v>721</v>
      </c>
      <c r="C8" s="6">
        <v>75.870361328125</v>
      </c>
      <c r="D8" s="6">
        <v>129.54698181152344</v>
      </c>
    </row>
    <row r="9">
      <c r="A9" t="s">
        <v>712</v>
      </c>
      <c r="B9" t="s">
        <v>722</v>
      </c>
      <c r="C9" s="6">
        <v>3.4054274559020996</v>
      </c>
      <c r="D9" s="6">
        <v>7.3986954689025879</v>
      </c>
    </row>
    <row r="10">
      <c r="A10" t="s">
        <v>712</v>
      </c>
      <c r="B10" t="s">
        <v>723</v>
      </c>
      <c r="C10" s="6"/>
      <c r="D10" s="6">
        <v>1</v>
      </c>
    </row>
    <row r="11">
      <c r="A11" t="s">
        <v>713</v>
      </c>
      <c r="B11" t="s">
        <v>724</v>
      </c>
      <c r="C11" s="6">
        <v>40.166984558105469</v>
      </c>
      <c r="D11" s="6">
        <v>64.196815490722656</v>
      </c>
    </row>
    <row r="12">
      <c r="A12" t="s">
        <v>713</v>
      </c>
      <c r="B12" t="s">
        <v>725</v>
      </c>
      <c r="C12" s="6">
        <v>3.0026969909667969</v>
      </c>
      <c r="D12" s="6">
        <v>5</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2"/>
  <sheetViews>
    <sheetView workbookViewId="0">
      <selection activeCell="E1" sqref="E1:S1048576"/>
    </sheetView>
  </sheetViews>
  <sheetFormatPr defaultRowHeight="15"/>
  <sheetData>
    <row r="1">
      <c r="A1" t="s">
        <v>728</v>
      </c>
      <c r="B1" t="s">
        <v>733</v>
      </c>
      <c r="C1" t="s">
        <v>745</v>
      </c>
      <c r="D1" t="s">
        <v>746</v>
      </c>
      <c r="E1" t="s">
        <v>14</v>
      </c>
    </row>
    <row r="2">
      <c r="A2" t="s">
        <v>729</v>
      </c>
      <c r="B2" t="s">
        <v>734</v>
      </c>
      <c r="C2" s="6">
        <v>209.67732238769531</v>
      </c>
      <c r="D2" s="6">
        <v>364.01559448242188</v>
      </c>
    </row>
    <row r="3">
      <c r="A3" t="s">
        <v>729</v>
      </c>
      <c r="B3" t="s">
        <v>735</v>
      </c>
      <c r="C3" s="6">
        <v>12.934040069580078</v>
      </c>
      <c r="D3" s="6">
        <v>25.284330368041992</v>
      </c>
    </row>
    <row r="4">
      <c r="A4" t="s">
        <v>729</v>
      </c>
      <c r="B4" t="s">
        <v>736</v>
      </c>
      <c r="C4" s="6">
        <v>10.509439468383789</v>
      </c>
      <c r="D4" s="6">
        <v>12.21513557434082</v>
      </c>
    </row>
    <row r="5">
      <c r="A5" t="s">
        <v>730</v>
      </c>
      <c r="B5" t="s">
        <v>737</v>
      </c>
      <c r="C5" s="6">
        <v>148.23974609375</v>
      </c>
      <c r="D5" s="6">
        <v>240.4044189453125</v>
      </c>
    </row>
    <row r="6">
      <c r="A6" t="s">
        <v>730</v>
      </c>
      <c r="B6" t="s">
        <v>738</v>
      </c>
      <c r="C6" s="6"/>
      <c r="D6" s="6">
        <v>7.5986599922180176</v>
      </c>
    </row>
    <row r="7">
      <c r="A7" t="s">
        <v>730</v>
      </c>
      <c r="B7" t="s">
        <v>739</v>
      </c>
      <c r="C7" s="6">
        <v>5.7558298110961914</v>
      </c>
      <c r="D7" s="6"/>
    </row>
    <row r="8">
      <c r="A8" t="s">
        <v>731</v>
      </c>
      <c r="B8" t="s">
        <v>740</v>
      </c>
      <c r="C8" s="6">
        <v>75.870361328125</v>
      </c>
      <c r="D8" s="6">
        <v>129.54698181152344</v>
      </c>
    </row>
    <row r="9">
      <c r="A9" t="s">
        <v>731</v>
      </c>
      <c r="B9" t="s">
        <v>741</v>
      </c>
      <c r="C9" s="6">
        <v>3.4054272174835205</v>
      </c>
      <c r="D9" s="6">
        <v>7.3986954689025879</v>
      </c>
    </row>
    <row r="10">
      <c r="A10" t="s">
        <v>731</v>
      </c>
      <c r="B10" t="s">
        <v>742</v>
      </c>
      <c r="C10" s="6"/>
      <c r="D10" s="6">
        <v>1</v>
      </c>
    </row>
    <row r="11">
      <c r="A11" t="s">
        <v>732</v>
      </c>
      <c r="B11" t="s">
        <v>743</v>
      </c>
      <c r="C11" s="6">
        <v>40.166984558105469</v>
      </c>
      <c r="D11" s="6">
        <v>64.196815490722656</v>
      </c>
    </row>
    <row r="12">
      <c r="A12" t="s">
        <v>732</v>
      </c>
      <c r="B12" t="s">
        <v>744</v>
      </c>
      <c r="C12" s="6">
        <v>3.0026969909667969</v>
      </c>
      <c r="D12" s="6">
        <v>5</v>
      </c>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12"/>
  <sheetViews>
    <sheetView workbookViewId="0">
      <selection activeCell="K17" sqref="K17"/>
    </sheetView>
  </sheetViews>
  <sheetFormatPr defaultRowHeight="15"/>
  <sheetData>
    <row r="1">
      <c r="A1" t="s">
        <v>747</v>
      </c>
      <c r="B1" t="s">
        <v>752</v>
      </c>
      <c r="C1" t="s">
        <v>764</v>
      </c>
      <c r="D1" t="s">
        <v>765</v>
      </c>
      <c r="E1" t="s">
        <v>14</v>
      </c>
    </row>
    <row r="2">
      <c r="A2" t="s">
        <v>748</v>
      </c>
      <c r="B2" t="s">
        <v>753</v>
      </c>
      <c r="C2" s="6">
        <v>238.21823120117188</v>
      </c>
      <c r="D2" s="6">
        <v>418.23635864257813</v>
      </c>
    </row>
    <row r="3">
      <c r="A3" t="s">
        <v>748</v>
      </c>
      <c r="B3" t="s">
        <v>754</v>
      </c>
      <c r="C3" s="6">
        <v>14.251849174499512</v>
      </c>
      <c r="D3" s="6">
        <v>29.189088821411133</v>
      </c>
    </row>
    <row r="4">
      <c r="A4" t="s">
        <v>748</v>
      </c>
      <c r="B4" t="s">
        <v>755</v>
      </c>
      <c r="C4" s="6">
        <v>11.198628425598145</v>
      </c>
      <c r="D4" s="6">
        <v>16.744485855102539</v>
      </c>
    </row>
    <row r="5">
      <c r="A5" t="s">
        <v>749</v>
      </c>
      <c r="B5" t="s">
        <v>756</v>
      </c>
      <c r="C5" s="6">
        <v>142.73052978515625</v>
      </c>
      <c r="D5" s="6">
        <v>234.04188537597656</v>
      </c>
    </row>
    <row r="6">
      <c r="A6" t="s">
        <v>749</v>
      </c>
      <c r="B6" t="s">
        <v>757</v>
      </c>
      <c r="C6" s="6"/>
      <c r="D6" s="6">
        <v>7.4319610595703125</v>
      </c>
    </row>
    <row r="7">
      <c r="A7" t="s">
        <v>749</v>
      </c>
      <c r="B7" t="s">
        <v>758</v>
      </c>
      <c r="C7" s="6">
        <v>5.1552729606628418</v>
      </c>
      <c r="D7" s="6"/>
    </row>
    <row r="8">
      <c r="A8" t="s">
        <v>750</v>
      </c>
      <c r="B8" t="s">
        <v>759</v>
      </c>
      <c r="C8" s="6">
        <v>73.050689697265625</v>
      </c>
      <c r="D8" s="6">
        <v>126.11838531494141</v>
      </c>
    </row>
    <row r="9">
      <c r="A9" t="s">
        <v>750</v>
      </c>
      <c r="B9" t="s">
        <v>760</v>
      </c>
      <c r="C9" s="6">
        <v>3.2941179275512695</v>
      </c>
      <c r="D9" s="6">
        <v>7.2363839149475098</v>
      </c>
    </row>
    <row r="10">
      <c r="A10" t="s">
        <v>750</v>
      </c>
      <c r="B10" t="s">
        <v>761</v>
      </c>
      <c r="C10" s="6"/>
      <c r="D10" s="6">
        <v>1</v>
      </c>
    </row>
    <row r="11">
      <c r="A11" t="s">
        <v>751</v>
      </c>
      <c r="B11" t="s">
        <v>762</v>
      </c>
      <c r="C11" s="6">
        <v>44.624092102050781</v>
      </c>
      <c r="D11" s="6">
        <v>72.112831115722656</v>
      </c>
    </row>
    <row r="12">
      <c r="A12" t="s">
        <v>751</v>
      </c>
      <c r="B12" t="s">
        <v>763</v>
      </c>
      <c r="C12" s="6">
        <v>3.1996080875396729</v>
      </c>
      <c r="D12" s="6">
        <v>5</v>
      </c>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18"/>
  <sheetViews>
    <sheetView workbookViewId="0">
      <selection activeCell="H21" sqref="H21"/>
    </sheetView>
  </sheetViews>
  <sheetFormatPr defaultRowHeight="15"/>
  <cols>
    <col min="3" max="3" width="17.5703125" customWidth="true"/>
  </cols>
  <sheetData>
    <row r="1">
      <c r="A1" t="s">
        <v>838</v>
      </c>
      <c r="B1" t="s">
        <v>840</v>
      </c>
      <c r="C1" t="s">
        <v>846</v>
      </c>
      <c r="D1" t="s">
        <v>859</v>
      </c>
      <c r="E1" t="s">
        <v>860</v>
      </c>
      <c r="F1" t="s">
        <v>861</v>
      </c>
      <c r="G1" t="s">
        <v>862</v>
      </c>
    </row>
    <row r="2">
      <c r="A2" t="s">
        <v>839</v>
      </c>
      <c r="B2" t="s">
        <v>841</v>
      </c>
      <c r="C2" t="s">
        <v>847</v>
      </c>
      <c r="D2" s="6">
        <v>1</v>
      </c>
      <c r="E2" s="6">
        <v>1</v>
      </c>
      <c r="F2" s="6">
        <v>1</v>
      </c>
      <c r="G2" s="6">
        <v>0.84782606363296509</v>
      </c>
    </row>
    <row r="3">
      <c r="A3" t="s">
        <v>839</v>
      </c>
      <c r="B3" t="s">
        <v>841</v>
      </c>
      <c r="C3" t="s">
        <v>848</v>
      </c>
      <c r="D3" s="6">
        <v>1</v>
      </c>
      <c r="E3" s="6">
        <v>1</v>
      </c>
      <c r="F3" s="6">
        <v>1</v>
      </c>
      <c r="G3" s="6">
        <v>0.875</v>
      </c>
    </row>
    <row r="4">
      <c r="A4" t="s">
        <v>839</v>
      </c>
      <c r="B4" t="s">
        <v>842</v>
      </c>
      <c r="C4" t="s">
        <v>849</v>
      </c>
      <c r="D4" s="6">
        <v>1</v>
      </c>
      <c r="E4" s="6">
        <v>1</v>
      </c>
      <c r="F4" s="6">
        <v>1</v>
      </c>
      <c r="G4" s="6">
        <v>0.89655172824859619</v>
      </c>
    </row>
    <row r="5">
      <c r="A5" t="s">
        <v>839</v>
      </c>
      <c r="B5" t="s">
        <v>842</v>
      </c>
      <c r="C5" t="s">
        <v>850</v>
      </c>
      <c r="D5" s="6">
        <v>1</v>
      </c>
      <c r="E5" s="6">
        <v>1</v>
      </c>
      <c r="F5" s="6">
        <v>1</v>
      </c>
      <c r="G5" s="6">
        <v>0.71428573131561279</v>
      </c>
    </row>
    <row r="6">
      <c r="A6" t="s">
        <v>839</v>
      </c>
      <c r="B6" t="s">
        <v>842</v>
      </c>
      <c r="C6" t="s">
        <v>851</v>
      </c>
      <c r="D6" s="6">
        <v>1</v>
      </c>
      <c r="E6" s="6">
        <v>1</v>
      </c>
      <c r="F6" s="6">
        <v>1</v>
      </c>
      <c r="G6" s="6">
        <v>0</v>
      </c>
    </row>
    <row r="7">
      <c r="A7" t="s">
        <v>839</v>
      </c>
      <c r="B7" t="s">
        <v>843</v>
      </c>
      <c r="C7" t="s">
        <v>852</v>
      </c>
      <c r="D7" s="6">
        <v>1</v>
      </c>
      <c r="E7" s="6">
        <v>1</v>
      </c>
      <c r="F7" s="6">
        <v>1</v>
      </c>
      <c r="G7" s="6">
        <v>0.90196079015731812</v>
      </c>
    </row>
    <row r="8">
      <c r="A8" t="s">
        <v>839</v>
      </c>
      <c r="B8" t="s">
        <v>843</v>
      </c>
      <c r="C8" t="s">
        <v>853</v>
      </c>
      <c r="D8" s="6">
        <v>1</v>
      </c>
      <c r="E8" s="6">
        <v>1</v>
      </c>
      <c r="F8" s="6">
        <v>1</v>
      </c>
      <c r="G8" s="6">
        <v>0.6875</v>
      </c>
    </row>
    <row r="9">
      <c r="A9" t="s">
        <v>839</v>
      </c>
      <c r="B9" t="s">
        <v>843</v>
      </c>
      <c r="C9" t="s">
        <v>854</v>
      </c>
      <c r="D9" s="6">
        <v>1</v>
      </c>
      <c r="E9" s="6">
        <v>1</v>
      </c>
      <c r="F9" s="6">
        <v>1</v>
      </c>
      <c r="G9" s="6">
        <v>0.73333334922790527</v>
      </c>
    </row>
    <row r="10">
      <c r="A10" t="s">
        <v>839</v>
      </c>
      <c r="B10" t="s">
        <v>843</v>
      </c>
      <c r="C10" t="s">
        <v>855</v>
      </c>
      <c r="D10" s="6">
        <v>1</v>
      </c>
      <c r="E10" s="6">
        <v>1</v>
      </c>
      <c r="F10" s="6">
        <v>1</v>
      </c>
      <c r="G10" s="6">
        <v>1</v>
      </c>
    </row>
    <row r="11">
      <c r="A11" t="s">
        <v>839</v>
      </c>
      <c r="B11" t="s">
        <v>844</v>
      </c>
      <c r="C11" t="s">
        <v>856</v>
      </c>
      <c r="D11" s="6">
        <v>1</v>
      </c>
      <c r="E11" s="6">
        <v>1</v>
      </c>
      <c r="F11" s="6">
        <v>1</v>
      </c>
      <c r="G11" s="6">
        <v>0.86138612031936646</v>
      </c>
    </row>
    <row r="12">
      <c r="A12" t="s">
        <v>839</v>
      </c>
      <c r="B12" t="s">
        <v>844</v>
      </c>
      <c r="C12" t="s">
        <v>857</v>
      </c>
      <c r="D12" s="6">
        <v>1</v>
      </c>
      <c r="E12" s="6">
        <v>1</v>
      </c>
      <c r="F12" s="6">
        <v>1</v>
      </c>
      <c r="G12" s="6">
        <v>1</v>
      </c>
    </row>
    <row r="13">
      <c r="A13" t="s">
        <v>839</v>
      </c>
      <c r="B13" t="s">
        <v>845</v>
      </c>
      <c r="C13" t="s">
        <v>858</v>
      </c>
      <c r="D13" s="6">
        <v>1</v>
      </c>
      <c r="E13" s="6">
        <v>1</v>
      </c>
      <c r="F13" s="6">
        <v>1</v>
      </c>
      <c r="G13" s="6">
        <v>0.86274510622024536</v>
      </c>
    </row>
    <row r="14">
      <c r="D14" s="6"/>
      <c r="E14" s="6"/>
      <c r="F14" s="6"/>
      <c r="G14" s="6"/>
    </row>
    <row r="15">
      <c r="D15" s="6"/>
      <c r="E15" s="6"/>
      <c r="F15" s="6"/>
      <c r="G15" s="6"/>
    </row>
    <row r="16">
      <c r="B16" s="10"/>
      <c r="D16" s="6"/>
      <c r="E16" s="6"/>
      <c r="F16" s="6"/>
      <c r="G16" s="6"/>
    </row>
    <row r="17">
      <c r="D17" s="6"/>
      <c r="E17" s="6"/>
      <c r="F17" s="6"/>
      <c r="G17" s="6"/>
    </row>
    <row r="18">
      <c r="B18" s="10"/>
      <c r="D18" s="6"/>
      <c r="E18" s="6"/>
      <c r="F18" s="6"/>
      <c r="G18" s="6"/>
    </row>
  </sheetData>
  <autoFilter ref="A1:G13"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Maria Xafa</cp:lastModifiedBy>
  <dcterms:created xsi:type="dcterms:W3CDTF">2017-10-24T16:55:12Z</dcterms:created>
  <dcterms:modified xsi:type="dcterms:W3CDTF">2023-04-26T15:09:01Z</dcterms:modified>
</cp:coreProperties>
</file>