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worldbankgroup-my.sharepoint.com/personal/rgansey_worldbank_org1/Documents/Documents/Sudan/WelfareSurvey/StatSolutions/Round1/Publication/"/>
    </mc:Choice>
  </mc:AlternateContent>
  <xr:revisionPtr revIDLastSave="337" documentId="8_{1554888F-8B75-426B-A025-6F6DF59DFBFB}" xr6:coauthVersionLast="47" xr6:coauthVersionMax="47" xr10:uidLastSave="{78A7882F-CCD1-439D-BA51-6286741E2C1B}"/>
  <bookViews>
    <workbookView xWindow="-98" yWindow="-98" windowWidth="19396" windowHeight="11475" tabRatio="780" activeTab="3" xr2:uid="{BB06D3DE-2B41-4611-BAC9-29592EF0899B}"/>
  </bookViews>
  <sheets>
    <sheet name="Intro" sheetId="2" r:id="rId1"/>
    <sheet name="Demographic characteristics" sheetId="14" r:id="rId2"/>
    <sheet name="Education" sheetId="29" r:id="rId3"/>
    <sheet name="Labor &amp; Income sources" sheetId="15" r:id="rId4"/>
    <sheet name="Food Security" sheetId="17" r:id="rId5"/>
    <sheet name="Housing" sheetId="27" r:id="rId6"/>
    <sheet name="Harm&amp;Health" sheetId="26" r:id="rId7"/>
    <sheet name="Questionnaire length" sheetId="20" r:id="rId8"/>
    <sheet name="Sheet2" sheetId="22"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8" i="15" l="1"/>
  <c r="B9" i="14"/>
  <c r="E6" i="20"/>
  <c r="E5" i="20"/>
  <c r="G1" i="29"/>
  <c r="B47" i="29"/>
  <c r="B27" i="29"/>
  <c r="C7" i="20"/>
  <c r="E7" i="20" s="1"/>
  <c r="D7" i="20" s="1"/>
  <c r="B6" i="29"/>
  <c r="C6" i="20"/>
  <c r="C5" i="20"/>
  <c r="G1" i="26"/>
  <c r="G1" i="27"/>
  <c r="G1" i="17"/>
  <c r="D6" i="20" l="1"/>
  <c r="B51" i="17"/>
  <c r="B8" i="29" l="1"/>
  <c r="B10" i="29" s="1"/>
  <c r="B12" i="29" s="1"/>
  <c r="B14" i="29" s="1"/>
  <c r="B16" i="29" s="1"/>
  <c r="B18" i="29" s="1"/>
  <c r="B25" i="29" l="1"/>
  <c r="C8" i="20"/>
  <c r="E8" i="20" s="1"/>
  <c r="A3" i="27"/>
  <c r="A18" i="27" s="1"/>
  <c r="A25" i="27" s="1"/>
  <c r="A34" i="27" s="1"/>
  <c r="A43" i="27" s="1"/>
  <c r="A46" i="27" s="1"/>
  <c r="A49" i="27" s="1"/>
  <c r="A61" i="27" s="1"/>
  <c r="A76" i="27" s="1"/>
  <c r="D8" i="20" l="1"/>
  <c r="A90" i="27"/>
  <c r="K3" i="27" s="1"/>
  <c r="K8" i="27" s="1"/>
  <c r="K13" i="27" s="1"/>
  <c r="B9" i="26"/>
  <c r="D9" i="26" s="1"/>
  <c r="F9" i="26" s="1"/>
  <c r="J9" i="26" s="1"/>
  <c r="L9" i="26" l="1"/>
  <c r="N9" i="26" s="1"/>
  <c r="P9" i="26" s="1"/>
  <c r="Q9" i="26" s="1"/>
  <c r="K30" i="27"/>
  <c r="K35" i="27" s="1"/>
  <c r="K40" i="27" l="1"/>
  <c r="K52" i="27" s="1"/>
  <c r="K69" i="27" s="1"/>
  <c r="K74" i="27" s="1"/>
  <c r="T9" i="26"/>
  <c r="U9" i="26" s="1"/>
  <c r="X9" i="26" s="1"/>
  <c r="AA9" i="26" s="1"/>
  <c r="AD9" i="26" s="1"/>
  <c r="K80" i="27" l="1"/>
  <c r="K92" i="27" s="1"/>
  <c r="K98" i="27" s="1"/>
  <c r="K103" i="27" s="1"/>
  <c r="K109" i="27" s="1"/>
  <c r="K116" i="27" s="1"/>
  <c r="K138" i="27" s="1"/>
  <c r="K149" i="27" s="1"/>
  <c r="B6" i="17"/>
  <c r="D5" i="20"/>
  <c r="C3" i="17"/>
  <c r="B10" i="15"/>
  <c r="J8" i="15"/>
  <c r="I17" i="15"/>
  <c r="J33" i="14"/>
  <c r="J34" i="14" s="1"/>
  <c r="J35" i="14" s="1"/>
  <c r="J36" i="14" s="1"/>
  <c r="J37" i="14" s="1"/>
  <c r="J38" i="14" s="1"/>
  <c r="J39" i="14" s="1"/>
  <c r="J40" i="14" s="1"/>
  <c r="E33" i="14"/>
  <c r="E34" i="14" s="1"/>
  <c r="E35" i="14" s="1"/>
  <c r="E36" i="14" s="1"/>
  <c r="E37" i="14" s="1"/>
  <c r="E38" i="14" s="1"/>
  <c r="E39" i="14" s="1"/>
  <c r="E40" i="14" s="1"/>
  <c r="B13" i="15" l="1"/>
  <c r="B12" i="14"/>
  <c r="B21" i="14" s="1"/>
  <c r="B12" i="17"/>
  <c r="A33" i="15"/>
  <c r="B30" i="15"/>
  <c r="B35" i="15" s="1"/>
  <c r="B26" i="14" l="1"/>
  <c r="B15" i="17"/>
  <c r="B20" i="17" s="1"/>
  <c r="A16" i="17"/>
  <c r="B28" i="14" l="1"/>
  <c r="B30" i="14" s="1"/>
  <c r="B32" i="14" s="1"/>
  <c r="B42" i="14" s="1"/>
  <c r="B25" i="17"/>
  <c r="A88" i="15"/>
  <c r="B40" i="15"/>
  <c r="B46" i="15" l="1"/>
  <c r="B57" i="15" s="1"/>
  <c r="B68" i="15" s="1"/>
  <c r="B72" i="15" s="1"/>
  <c r="B77" i="15" s="1"/>
  <c r="L44" i="14"/>
  <c r="B44" i="14"/>
  <c r="B36" i="17"/>
  <c r="B37" i="17" s="1"/>
  <c r="B39" i="17" s="1"/>
  <c r="B41" i="17" s="1"/>
  <c r="B43" i="17" s="1"/>
  <c r="B45" i="17" s="1"/>
  <c r="B47" i="17" s="1"/>
  <c r="B49" i="17" s="1"/>
  <c r="H13" i="17"/>
  <c r="B45" i="14" l="1"/>
  <c r="B53" i="14" s="1"/>
  <c r="A13" i="15"/>
  <c r="I28" i="15"/>
  <c r="G1" i="14" l="1"/>
  <c r="C3" i="20" s="1"/>
  <c r="E3" i="20" s="1"/>
  <c r="B89" i="15"/>
  <c r="D3" i="20" l="1"/>
  <c r="I69" i="15" l="1"/>
  <c r="I94" i="15" l="1"/>
  <c r="B94" i="15" l="1"/>
  <c r="B101" i="15" l="1"/>
  <c r="B126" i="15" l="1"/>
  <c r="B144" i="15" s="1"/>
  <c r="B152" i="15" s="1"/>
  <c r="G1" i="15" s="1"/>
  <c r="C4" i="20" s="1"/>
  <c r="E4" i="20" l="1"/>
  <c r="D4" i="20" s="1"/>
  <c r="C10" i="20"/>
  <c r="E10" i="20" s="1"/>
  <c r="D10" i="20" s="1"/>
</calcChain>
</file>

<file path=xl/sharedStrings.xml><?xml version="1.0" encoding="utf-8"?>
<sst xmlns="http://schemas.openxmlformats.org/spreadsheetml/2006/main" count="1012" uniqueCount="698">
  <si>
    <t>0. Introduction</t>
  </si>
  <si>
    <t>Needs revision</t>
  </si>
  <si>
    <t>Q no</t>
  </si>
  <si>
    <t>Question</t>
  </si>
  <si>
    <t>Options</t>
  </si>
  <si>
    <t>Code</t>
  </si>
  <si>
    <t>Question (Arabic)</t>
  </si>
  <si>
    <t>Options (Arabic)</t>
  </si>
  <si>
    <t>Code (Arabic)</t>
  </si>
  <si>
    <t>Skip</t>
  </si>
  <si>
    <t>Constraint</t>
  </si>
  <si>
    <t>Hello, my name is [name enumerator/operator].  I am calling on behalf of the World Bank. The World Bank is conducting nationwide phone surveys in Sudan to learn about the impact of the current crisis on well-being of the population. If you agree to participate in this survey, we will ask you some questions about your household and food security, as well as your work and income opportunities. Your participation in this survey is voluntary. Each survey will take maximum 15-20 minutes of your time. All your answers will remain confidential. 
We would like to speak with the main  income earner in the household, or the spouse of the main income earner. If this is not you and they are available to speak with me, can you pass the phone to them or give me their phone number?</t>
  </si>
  <si>
    <t>مرحبًا ، اسمي [اسم الباحث/عامل المُشَغِّل]. أنا أتصل بك نيابة عن البنك الدولي. يجري البنك الدولي مسح عن طريق الهاتف يشمل معظم انحاء السودان للتعرف على وضع الأمن الغذائي للاسر السودانية و سبل العيش. ونتمنى منك مشاركتنا هذا المسح الهام والذي لن يستغرق الكثير من الوقت حوالي 15-20 دقيقة تقريبا كحد اقصى.  سنطرح عليك بعض الاسئلة العامة عن وضع الاسرة والأمن الغذائي بالإضافة الى بعض الاسئله عن عمل رب الأسرة و مصادر الدخل المتوفرة. مشاركتك في هذا المسح اختياريه، وستبقة جميع اجاباتك سرية للغاية . نود ان نتحدث مع المعيل الرئيسي للأسره او زوج\ زوجة المعيل الرئيسي. (في حال لم يكن المعيل الرئيسي) هل من الممكن ان اتحدث مع المعيل الرئيسي أو اعطائي رقم هاتفة للتواصل معه.</t>
  </si>
  <si>
    <t>1. Demographic characteristics</t>
  </si>
  <si>
    <t>What is your year of birth?</t>
  </si>
  <si>
    <t>Year</t>
  </si>
  <si>
    <t>ما هي سنة ميلادك؟</t>
  </si>
  <si>
    <t>السنة</t>
  </si>
  <si>
    <t>If after 2005 (less than 18 years, end survey)</t>
  </si>
  <si>
    <t>Yes</t>
  </si>
  <si>
    <t>هل يوجد شخص بالغ آخر في المنزل يمكنني التحدث إليه؟</t>
  </si>
  <si>
    <t>نعم</t>
  </si>
  <si>
    <t>No</t>
  </si>
  <si>
    <t>لا</t>
  </si>
  <si>
    <t>إذا كانت بعد 2005 (أقل من 18 عامًا ، يتم انهاء المسح)</t>
  </si>
  <si>
    <t>Gender
RECORD WITHOUT ASKING</t>
  </si>
  <si>
    <t>Male</t>
  </si>
  <si>
    <t>الجنس
سجل دون أن تسأل</t>
  </si>
  <si>
    <t>ذكر</t>
  </si>
  <si>
    <t>Female</t>
  </si>
  <si>
    <t>أنثى</t>
  </si>
  <si>
    <t>What is your country of citizenship?</t>
  </si>
  <si>
    <t>Sudan</t>
  </si>
  <si>
    <t>South Sudan</t>
  </si>
  <si>
    <t>Somalia</t>
  </si>
  <si>
    <t>Eritrea</t>
  </si>
  <si>
    <t>Yemen</t>
  </si>
  <si>
    <t>Kenya</t>
  </si>
  <si>
    <t>Ethiopia</t>
  </si>
  <si>
    <t>Urban</t>
  </si>
  <si>
    <t>هل تصف المنطقة التي تعيش فيها بأنها مدينة بها أكثر من 2500 شخص ، أم أنها منطقة ريفية بها أقل من 2500 شخص؟</t>
  </si>
  <si>
    <t>حضرية</t>
  </si>
  <si>
    <t>Semi urban</t>
  </si>
  <si>
    <t>شبة حضريه</t>
  </si>
  <si>
    <t>Rural</t>
  </si>
  <si>
    <t>ريفية</t>
  </si>
  <si>
    <t>مناطق نائية</t>
  </si>
  <si>
    <t>Not sure</t>
  </si>
  <si>
    <t>What is your highest level of completed education?</t>
  </si>
  <si>
    <t>No school, cannot read or write</t>
  </si>
  <si>
    <t>ما هو أعلى مستوى تحصيل علمي لك؟</t>
  </si>
  <si>
    <t>لم أذهب الى المدرسة، لا أستطيع القراءة أو الكتابة</t>
  </si>
  <si>
    <t>No school, can read and write</t>
  </si>
  <si>
    <t>لم أذهب الى المدرسة، يمكنني القراءة والكتابة</t>
  </si>
  <si>
    <t>Completed part of first level (part of elementary school)</t>
  </si>
  <si>
    <t>أكملت جزءا من المستوى الأول (جزءا من المدرسة الابتدائية)</t>
  </si>
  <si>
    <t>Completed elementary</t>
  </si>
  <si>
    <t>أكملت المرحلة الابتدائية 1-6</t>
  </si>
  <si>
    <t>Pre-high school diploma</t>
  </si>
  <si>
    <t>المرحلة الاعدادية 7-9</t>
  </si>
  <si>
    <t>General high school and equivalent</t>
  </si>
  <si>
    <t>الثانوية العامة وما يعادلها 10-12</t>
  </si>
  <si>
    <t>Post high school diploma</t>
  </si>
  <si>
    <t>دبلوم ما بعد المدرسة الثانوية</t>
  </si>
  <si>
    <t>Bachelor degree/license/or higher</t>
  </si>
  <si>
    <t>درجة البكالوريوس/شهادة/أو أعلى</t>
  </si>
  <si>
    <t>Other</t>
  </si>
  <si>
    <t>غير ذلك</t>
  </si>
  <si>
    <t>How many members have been living in the household for at least the past 3 months?
A household is defined by all the people who sleep under the same roof and share meals/expenses together for at least 15 days a month.</t>
  </si>
  <si>
    <t>Household members</t>
  </si>
  <si>
    <t>كم عدد أفراد الأسرة الذين يعيشون في الأسرة منذ 3 أشهر على الأقل؟
تعرف الأسرة بجميع الأفراد الذين ينامون تحت سقف واحد ويتشاركون الوجبات / النفقات معًا لمدة 15 يوما على الأقل في الشهر.</t>
  </si>
  <si>
    <t>أفراد أسرة</t>
  </si>
  <si>
    <t>Of your household members, how many are children less than 15 years old?</t>
  </si>
  <si>
    <t>من بين أفراد أسرتك ، كم عدد الأطفال الذين تقل أعمارهم عن 15 عامًا؟</t>
  </si>
  <si>
    <t>What is your relationship to the head of household</t>
  </si>
  <si>
    <t>I am the head (or joint head) of the household</t>
  </si>
  <si>
    <t>ما هي علاقتك برب الأسرة؟</t>
  </si>
  <si>
    <t>أنا رب الأسرة (أو رب الأسرة المشترك)</t>
  </si>
  <si>
    <t>Spouse of household head</t>
  </si>
  <si>
    <t>زوج \ زوجة رب الأسرة</t>
  </si>
  <si>
    <t>Son or daughter of household head</t>
  </si>
  <si>
    <t>ابن أو ابنة رب الأسرة</t>
  </si>
  <si>
    <t>Son or daughter in law of household head</t>
  </si>
  <si>
    <t>زوج ابنة أو زوجة ابن رب الأسرة</t>
  </si>
  <si>
    <t>Parent of household head</t>
  </si>
  <si>
    <t>والد رب الأسرة</t>
  </si>
  <si>
    <t>Brother or sister of household head</t>
  </si>
  <si>
    <t>أخ أو أخت رب الأسرة</t>
  </si>
  <si>
    <t>Other relative of household head</t>
  </si>
  <si>
    <t>قريب آخر لرب الأسرة</t>
  </si>
  <si>
    <t>Not directly related to household head, specify</t>
  </si>
  <si>
    <t>لا تربطني علاقة مباشرة برب الأسرة، اذكر</t>
  </si>
  <si>
    <t>What is your relationship to the main breadwinner of household?</t>
  </si>
  <si>
    <t>I am the breadwinner (or joint head) of the household</t>
  </si>
  <si>
    <t>ما هي علاقتك بالمعيل الرئيسي أو رب الأسرة؟</t>
  </si>
  <si>
    <t>أنا معيل \رب الأسرة (أو رب الأسرة المشترك)</t>
  </si>
  <si>
    <t>Spouse of household breadwinner</t>
  </si>
  <si>
    <t>زوج \ زوجة معيل أو رب الأسرة</t>
  </si>
  <si>
    <t>Son or daughter of household breadwinner</t>
  </si>
  <si>
    <t>ابن أو ابنة  معيل او رب الأسرة</t>
  </si>
  <si>
    <t>Son or daughter in law of breadwinner</t>
  </si>
  <si>
    <t>زوج ابنة أو زوجة ابن معيل أو رب الأسرة</t>
  </si>
  <si>
    <t>Parent of breadwinner</t>
  </si>
  <si>
    <t>والد  معيل \رب الأسرة</t>
  </si>
  <si>
    <t>Brother or sister of breadwinner</t>
  </si>
  <si>
    <t>أخ أو أخت  معيل \رب الأسرة</t>
  </si>
  <si>
    <t>Other relative of breadwinner</t>
  </si>
  <si>
    <t>Not directly related to breadwinner, specify</t>
  </si>
  <si>
    <t xml:space="preserve">لا تربطني علاقة مباشرة برب الأسرة، اذكر </t>
  </si>
  <si>
    <t>Relevance</t>
  </si>
  <si>
    <t>Background information</t>
  </si>
  <si>
    <t>معلومات أساسية</t>
  </si>
  <si>
    <t>I would like to ask you some background information.</t>
  </si>
  <si>
    <t xml:space="preserve">أود أن أسألك عن بعض المعلومات الأساسية </t>
  </si>
  <si>
    <t>ضمن أسرتك، كم عدد الأفراد الذين تبلغ أعمارهم 15 عامًا فأكثر ويعملون حاليًا (في آخر ثلاثين يوما)؟ حتى لو اشتغل ساعة واحده.</t>
  </si>
  <si>
    <t>How many of which are female?</t>
  </si>
  <si>
    <t>كم  منهم اناث؟</t>
  </si>
  <si>
    <t>=&lt; Q &amp; =&lt;Q</t>
  </si>
  <si>
    <t>هل يعمل أي من أطفال الأسرة (أقل من 15 عامًا) حاليًا (في آخر ثلاثين يوما)؟ حتى لو اشتغل ساعة واحده.</t>
  </si>
  <si>
    <t>if  Q113 ≠ 1</t>
  </si>
  <si>
    <t>هل هناك فرد اخر في الاسره يعمل حاليا ويعيل الأسرة،  اود ان اطرح بقية الاسئلة عن العامل الرئيسي في الأسرة.  
(اذا كانت الاجابة بنعم الرجاء قمت بطرح الأسئلة عن المعيل الرئيسي للاسره وليس المجيب على المكالمة.)</t>
  </si>
  <si>
    <t xml:space="preserve">نعم </t>
  </si>
  <si>
    <t xml:space="preserve">لا </t>
  </si>
  <si>
    <t>Age of main income earner</t>
  </si>
  <si>
    <t>Gender of main income earner</t>
  </si>
  <si>
    <t>Codes of Q103</t>
  </si>
  <si>
    <t>Education level of main income earner</t>
  </si>
  <si>
    <t>Codes of Q106</t>
  </si>
  <si>
    <t>Is the work of the main income earner inside or outside Sudan?</t>
  </si>
  <si>
    <t>Inside Sudan</t>
  </si>
  <si>
    <t>Outside Sudan</t>
  </si>
  <si>
    <t>I would like to ask you about your main work. I will start with the past 7 days.</t>
  </si>
  <si>
    <t>Past 7 days</t>
  </si>
  <si>
    <t>ASK ALL</t>
  </si>
  <si>
    <t xml:space="preserve">No </t>
  </si>
  <si>
    <t>خلال الاثني عشر شهرًا الماضية ، هل قمت بأي عمل؟
 قد يكون هذا العمل مدفوع له نقدًا أو عينيًا أو غير مدفوع كمشروع خاص بالأسرة أو  أحد أفراد الأسرة.
ويشمل ذلك العمل في مزرعة، والعمل في بيع شيء ما ، أوصناعة الأشغال اليدوية لغرض بيعها، أوغسيل السيارات، أوبيع القات، أوبيع الوجبات .</t>
  </si>
  <si>
    <t>Unpaid -(NOT DOMESTIC WORK) working for a family business like farming 
Personal consumption (Children workingon the farm while one person is taking the money from the produce)</t>
  </si>
  <si>
    <t>Do you have more than one job or type of work?</t>
  </si>
  <si>
    <t>هل لديك أكثر من وظيفة أو أكثر من عمل؟</t>
  </si>
  <si>
    <t xml:space="preserve">Skip to </t>
  </si>
  <si>
    <t>For my remaining questions I will just ask you about your main work, which would be the one that produces the most income for you.</t>
  </si>
  <si>
    <t>بالنسبة لأسئلتي المتبقية، سأسألك فقط عن عملك الرئيسي، والذي سيكون عن العمل الذي يُوَلِّدُ لك أكبر دخل.</t>
  </si>
  <si>
    <t>Wage worker or employee</t>
  </si>
  <si>
    <t>"خلال الاثني عشر شهرًا الماضية حيث كنت تعمل بشكل أساسي كـ:
(قراءة الخيارات بصوت عالٍ) "</t>
  </si>
  <si>
    <t>عامل بأجر أو موظف</t>
  </si>
  <si>
    <t>Amend all questions to ask about other individula (206) in case the respondent doesn’t work. Amend phrasing</t>
  </si>
  <si>
    <t>Own-account worker or employer (including household enterprises)</t>
  </si>
  <si>
    <t>يعمل لحسابه الخاص أو هو  صاحب العمل (بما في ذلك المشاربع الأسرية)</t>
  </si>
  <si>
    <t>Unpaid family member</t>
  </si>
  <si>
    <t xml:space="preserve"> يعمل للأسرة بغير أجر</t>
  </si>
  <si>
    <t>Other, specify</t>
  </si>
  <si>
    <t>غير ذلك، يرجى التحديد</t>
  </si>
  <si>
    <t>During the past 7 days what type of sector were you working in?
(READ OPTIONS OUT LOUD)</t>
  </si>
  <si>
    <t>Private sector</t>
  </si>
  <si>
    <t>"خلال الاثني عشر شهرًا الماضية ، ما هو نوع القطاع الذي كنت تعمل فيه؟
(قراءة الخيارات بصوت عالٍ) "</t>
  </si>
  <si>
    <t>القطاع الخاص</t>
  </si>
  <si>
    <t>Public sector/government</t>
  </si>
  <si>
    <t>القطاع العام / الحكومة</t>
  </si>
  <si>
    <t>Mixed sector (for example Sudan construction bank, Sudan mobile, Social Fund for Development)</t>
  </si>
  <si>
    <t>قطاع مختلط (على سبيل المثال الخطوط الجوية اليمنية ،  ، يمن موبايل ،البنك اليمني للإنشاء والتعمير، الصندوق الاجتماعي للتنمية)</t>
  </si>
  <si>
    <t>Combination between private and public</t>
  </si>
  <si>
    <t>Non-governmental organization or civil society organization</t>
  </si>
  <si>
    <t>منظمة غير حكومية أو منظمة مجتمع مدني</t>
  </si>
  <si>
    <t>International organization</t>
  </si>
  <si>
    <t xml:space="preserve">منظمة دولية </t>
  </si>
  <si>
    <t>What is the main economic activity of the enterprise that you work at over the past 7 days?</t>
  </si>
  <si>
    <t>Agriculture, forestry and fishing</t>
  </si>
  <si>
    <t>ما هو النشاط الاقتصادي الرئيسي للمؤسسة التي تعمل بها خلال الـ 12 شهرًا الماضية؟</t>
  </si>
  <si>
    <t>الزراعة والغابات وصيد الأسماك</t>
  </si>
  <si>
    <t>Manufacturing, mining and quarrying and other industrial activities</t>
  </si>
  <si>
    <t>التصنيع والتعدين واستغلال المحاجر والأنشطة الصناعية الأخرى</t>
  </si>
  <si>
    <t>Construction</t>
  </si>
  <si>
    <t>بناء</t>
  </si>
  <si>
    <t>Wholesale and retail trade, transportation and storage, accommodation and food service activities</t>
  </si>
  <si>
    <t>تجارة الجملة والتجزئة والنقل والتخزين وأنشطة الإقامة والخدمات الغذائية</t>
  </si>
  <si>
    <t>Information and communication</t>
  </si>
  <si>
    <t>المعلومات والاتصال</t>
  </si>
  <si>
    <t>Financial and insurance activities</t>
  </si>
  <si>
    <t>الأنشطة المالية والتأمينية</t>
  </si>
  <si>
    <t>Real estate activities</t>
  </si>
  <si>
    <t>الأنشطة العقارية</t>
  </si>
  <si>
    <t>Professional, scientific, technical, administrative and support service activities</t>
  </si>
  <si>
    <t>الأنشطة المهنية والعلمية والتقنية والإدارية وأنشطة الخدمات المساندة</t>
  </si>
  <si>
    <t>Public administration and defense, education, human health
and social work activities</t>
  </si>
  <si>
    <t xml:space="preserve">الإدارة العامة والدفاع والتعليم وأنشطة صحة الإنسان والعمل الاجتماعي </t>
  </si>
  <si>
    <t>Other service activities</t>
  </si>
  <si>
    <t>أنشطة الخدمات الأخرى</t>
  </si>
  <si>
    <t>What was the main type of job or work that you were doing at this enterprise over the past 7 days?</t>
  </si>
  <si>
    <t>Manager</t>
  </si>
  <si>
    <t>ما هو النوع الرئيسي للوظيفة أو العمل الذي كنت تقوم به في هذا المشروع خلال الـ 12 شهرًا الماضية؟</t>
  </si>
  <si>
    <t>مدير</t>
  </si>
  <si>
    <t>Professional</t>
  </si>
  <si>
    <t>مهني</t>
  </si>
  <si>
    <t>Technicians and associate professional</t>
  </si>
  <si>
    <t>الفنيون والمهنيون المنتسبون</t>
  </si>
  <si>
    <t>Clerical support workers</t>
  </si>
  <si>
    <t xml:space="preserve">دعم اداري </t>
  </si>
  <si>
    <t>Service and sales workers</t>
  </si>
  <si>
    <t>عامل في الخدمات والمبيعات</t>
  </si>
  <si>
    <t>Skilled agricultural, forestry and fishery workers</t>
  </si>
  <si>
    <t>مختص في الزراعة والغابات وصيد الأسماك</t>
  </si>
  <si>
    <t>Skilled Craft and related trades workers</t>
  </si>
  <si>
    <t>خبير الحرف والتجارة ذات الصلة</t>
  </si>
  <si>
    <t>Skilled Plant and machine operators and assemblers</t>
  </si>
  <si>
    <t>احترافي وخبير المصانع والآلات والعاملون في التجميع</t>
  </si>
  <si>
    <t>Elementary occupations (Cleaners and helpers, Agricultural, forestry and fishery laborers, labourers in mining, construction, manufacturing, and transport,  food preparation assistants,  Street and related sales and service workers, Refuse workers and other elementary workers)</t>
  </si>
  <si>
    <t>المهن الأولية (عمال النظافة والمساعدين ، عمال الزراعة والحراجة وصيد الأسماك ، والعاملين في التعدين ، والبناء ، والتصنيع ، والنقل ، ومساعدي إعداد الطعام ، وعمال البيع والخدمات في الشوارع ، وعمال النفايات ، والعمال الأساسيين الآخرين)</t>
  </si>
  <si>
    <t>اخرى</t>
  </si>
  <si>
    <t>هل تغير نوع العمل الذي تقوم به منذ ما قبل الصراع 2023؟</t>
  </si>
  <si>
    <t>Don't know</t>
  </si>
  <si>
    <t>Other (specify)</t>
  </si>
  <si>
    <t>If wage worker or employee:</t>
  </si>
  <si>
    <t>إذا كان العامل أو الموظف بأجر:</t>
  </si>
  <si>
    <t>What is the status of your job?</t>
  </si>
  <si>
    <t>Permanent</t>
  </si>
  <si>
    <t>ما هو وضع عملك؟</t>
  </si>
  <si>
    <t>دائم</t>
  </si>
  <si>
    <t>Temporary</t>
  </si>
  <si>
    <t>مؤقت</t>
  </si>
  <si>
    <t>Seasonal</t>
  </si>
  <si>
    <t>موسمي</t>
  </si>
  <si>
    <t>Occasional</t>
  </si>
  <si>
    <t>عَرَضِي (من حين لآخر)</t>
  </si>
  <si>
    <t>Since the start of the conflict (April 2023), how often has your payment been delayed?</t>
  </si>
  <si>
    <t>Always on time</t>
  </si>
  <si>
    <t>على مدار الاثني عشر شهرًا الماضية ، كم مرة تأخرت فيها دفعاتك المالية (الرواتب)؟</t>
  </si>
  <si>
    <t>تؤدى دائما في الوقت المحدد</t>
  </si>
  <si>
    <t>Sometimes it is late (Up to 6 times)</t>
  </si>
  <si>
    <t>في بعض الأحيان تتأخر (لحد 6 مرات)</t>
  </si>
  <si>
    <t>More often that not it is late (More than 6 times)</t>
  </si>
  <si>
    <t>تتأخر في معظم الأحيان (أكثر من 6 مرات)</t>
  </si>
  <si>
    <t>It is always late</t>
  </si>
  <si>
    <t xml:space="preserve"> دائما تتأخر</t>
  </si>
  <si>
    <t>Other, mention</t>
  </si>
  <si>
    <t>أخرى (حدد)</t>
  </si>
  <si>
    <t>If your payment has ever been late since the start of the conflict, how late has it usually been?</t>
  </si>
  <si>
    <t>A couple of days</t>
  </si>
  <si>
    <t>إذا كانت دفعتك قد تأخرت خلال الاثني عشر شهرًا الماضية، فكم كانت فترة التأخير عادةً؟</t>
  </si>
  <si>
    <t>يومين</t>
  </si>
  <si>
    <t>A month</t>
  </si>
  <si>
    <t>شهر</t>
  </si>
  <si>
    <t>1-6 months</t>
  </si>
  <si>
    <t xml:space="preserve">6-1 شهر </t>
  </si>
  <si>
    <t>6-12 months</t>
  </si>
  <si>
    <t>12-6 شهرًا</t>
  </si>
  <si>
    <t>I have not yet been paid</t>
  </si>
  <si>
    <t>لم أتلقى أجري  بعد</t>
  </si>
  <si>
    <t>Wages</t>
  </si>
  <si>
    <t>الأجور</t>
  </si>
  <si>
    <t>Profit from non-household based enterprise</t>
  </si>
  <si>
    <t>الربح من المشاريع غير المنزلية</t>
  </si>
  <si>
    <t>Sale of food crops</t>
  </si>
  <si>
    <t>بيع المحاصيل الغذائية</t>
  </si>
  <si>
    <t>Sale of livestock/animal products</t>
  </si>
  <si>
    <t>بيع المواشي/المنتجات الحيوانية</t>
  </si>
  <si>
    <t>Sale of food assistance</t>
  </si>
  <si>
    <t>بيع المساعدات الغذائية</t>
  </si>
  <si>
    <t>Sale of other goods or profit from other household based enterprise (Qat, handicrafts, meals, vegetables, internet services)</t>
  </si>
  <si>
    <t>بيع سلع أخرى أو ربح من مشروع منزلي آخر (القات، الأشغال اليدوية، الوجبات، الخضار، خدمات الإنترنت)</t>
  </si>
  <si>
    <t>Cash transfers from humanitarian agencies</t>
  </si>
  <si>
    <t>International remittances</t>
  </si>
  <si>
    <t>التحويلات الدولية (من خارج اليمن)</t>
  </si>
  <si>
    <t>National remittances</t>
  </si>
  <si>
    <t>التحويلات الداخلية (من داخل اليمن)</t>
  </si>
  <si>
    <t>Renting of land, buildings or machinery</t>
  </si>
  <si>
    <t>تأجير الأراضي أو المباني أو الآلات</t>
  </si>
  <si>
    <t>Support from family or friends</t>
  </si>
  <si>
    <t>دعم من العائلة أو الأصدقاء</t>
  </si>
  <si>
    <t>Pensions</t>
  </si>
  <si>
    <t>المعاشات التقاعدية</t>
  </si>
  <si>
    <t>Other social benefits</t>
  </si>
  <si>
    <t>الفوائد الاجتماعية الأخرى</t>
  </si>
  <si>
    <t xml:space="preserve">Rephrase in Arabic- Other Social Benefits </t>
  </si>
  <si>
    <t>Begging</t>
  </si>
  <si>
    <t>التسول</t>
  </si>
  <si>
    <t>Regular government salary</t>
  </si>
  <si>
    <t>راتب حكومي منتظم</t>
  </si>
  <si>
    <t>Irregular government salary</t>
  </si>
  <si>
    <t>راتب حكومي غير منتظم</t>
  </si>
  <si>
    <t>Not at all</t>
  </si>
  <si>
    <t>4. Food Security and Water</t>
  </si>
  <si>
    <t>Over the last 3 months, has household income been enough to cover food costs so that no family member has to go hungry at the end of the day?</t>
  </si>
  <si>
    <t>Yes, absolutely</t>
  </si>
  <si>
    <t>على مدى الأشهر الثلاثة الماضية، هل كان دخل الأسرة كافياً لتغطية تكاليف الطعام حتى لا يعاني أي فرد من أفراد الأسرة من الجوع في نهاية اليوم؟</t>
  </si>
  <si>
    <t>نعم بالتاكيد</t>
  </si>
  <si>
    <t>Yes, somewhat</t>
  </si>
  <si>
    <t>نعم إلى حد ما</t>
  </si>
  <si>
    <t>No, not realy</t>
  </si>
  <si>
    <t>لا ليس بالفعل</t>
  </si>
  <si>
    <t>كلا على الاطلاق</t>
  </si>
  <si>
    <t>Have you received food supplies or assistance from external entities?</t>
  </si>
  <si>
    <t>Never received food assistance</t>
  </si>
  <si>
    <t>لم يتلق أي مساعدات غذائية</t>
  </si>
  <si>
    <t>Less than a month ago</t>
  </si>
  <si>
    <t>قبل أقل من شهر</t>
  </si>
  <si>
    <t>Between 1 and 3 months ago</t>
  </si>
  <si>
    <t>قبل شهر إلى ثلاثة أشهر</t>
  </si>
  <si>
    <t xml:space="preserve">More than 3 months ago </t>
  </si>
  <si>
    <t>قبل أكثر من ثلاثة أشهر</t>
  </si>
  <si>
    <t>In which form did you receive food assistance? 
(Check all that apply)</t>
  </si>
  <si>
    <t>In-kind</t>
  </si>
  <si>
    <t>عيني</t>
  </si>
  <si>
    <t>Cash</t>
  </si>
  <si>
    <t>نقدي</t>
  </si>
  <si>
    <t>Vouchers</t>
  </si>
  <si>
    <t>قسائم او كوبونات</t>
  </si>
  <si>
    <t xml:space="preserve">Food source codes </t>
  </si>
  <si>
    <t>رموز مصادر الغذاء</t>
  </si>
  <si>
    <t>مصدر الغذاء الرئيسي: من أين تحصل على طعامك بشكل أساسي؟</t>
  </si>
  <si>
    <t>Main food source: Where do you primarily get your food from?</t>
  </si>
  <si>
    <t>1 = Own production (crops, animals)</t>
  </si>
  <si>
    <t xml:space="preserve"> الإنتاج الذاتي (محاصيل، حيوانات)</t>
  </si>
  <si>
    <t>(أدخل الرمز من القائمة أدناه)</t>
  </si>
  <si>
    <t>(Insert code from the list below)</t>
  </si>
  <si>
    <t xml:space="preserve">2 = Fishing / Hunting </t>
  </si>
  <si>
    <t xml:space="preserve"> الصيد / القنص</t>
  </si>
  <si>
    <t xml:space="preserve">3 = Gathering </t>
  </si>
  <si>
    <t>التجميع</t>
  </si>
  <si>
    <t xml:space="preserve">4 = Loan </t>
  </si>
  <si>
    <t>القرض</t>
  </si>
  <si>
    <t>5 = Market (purchase on cash)</t>
  </si>
  <si>
    <t>السوق (شراء نقدًا)</t>
  </si>
  <si>
    <t xml:space="preserve">6 = Market (purchase on credit) </t>
  </si>
  <si>
    <t>السوق (شراء بالائتمان)</t>
  </si>
  <si>
    <t xml:space="preserve">7 = Beg for food </t>
  </si>
  <si>
    <t xml:space="preserve"> التسول للحصول على الطعام</t>
  </si>
  <si>
    <t xml:space="preserve">8 = Exchange labor or items for food </t>
  </si>
  <si>
    <t>تبادل العمل أو الأشياء مقابل الطعام</t>
  </si>
  <si>
    <t xml:space="preserve">9 = Gift (food) from family/relatives </t>
  </si>
  <si>
    <t>هدية (طعام) من العائلة / الأقارب</t>
  </si>
  <si>
    <t>10= Food aid (NGOs, WFP)</t>
  </si>
  <si>
    <t>المساعدة الغذائية (منظمات غير حكومية، برنامج الأغذية العالمي)</t>
  </si>
  <si>
    <t xml:space="preserve">
القسم ٣: استهلاك الطعام (الـ٧ أيام الماضية)  
بالنسبة للأسئلة التالية، يرجى الإشارة إلى عدد الأيام التي استهلكت فيها أسرتك المواد الغذائية المحددة في الأيام الـ٧ الماضية:</t>
  </si>
  <si>
    <t>Days</t>
  </si>
  <si>
    <t>الايام</t>
  </si>
  <si>
    <t>البقوليات، والمكسرات، و/أو البذور (بما في ذلك الفول، الفاصوليا، البازلاء، الفول السوداني، العدس أو غيرها)</t>
  </si>
  <si>
    <t>البقوليات، والمكسرات، و/أو البذور (بما في ذلك الفاصوليا، الفول، البازلاء، الفول السوداني، العدس أو غيرها)</t>
  </si>
  <si>
    <t>الخضروات و/أو الأوراق (بما في ذلك الجزر، الطماطم، الخيار، الفلفل الأحمر، القرع، الكالي، الجرجير، البصل، البروكلي، السبانخ، الخس أو غيرها من الخضروات)</t>
  </si>
  <si>
    <t>الفواكه (بما في ذلك الفواكه الحمضية مثل البرتقال والليمون، والمشمش، والتفاح، والتمور، واليوسفي وغيرها من الفواكه)</t>
  </si>
  <si>
    <t>اللحوم، البيض و/أو الأسماك أو المأكولات البحرية الأخرى كطبق رئيسي، وليس كمُكمل غذائي</t>
  </si>
  <si>
    <t xml:space="preserve">In the past 7 days, how many days did your household consume a substantial amount of milk (powdered or fresh) or other dairy products (including yogurt/Kefir, cheese, curd, condensed milk, sour cream or others)? (Excluding butter) </t>
  </si>
  <si>
    <t>في الأيام الـ7 الماضية، كم عدد الأيام التي استهلكت فيها أسرتك كمية كبيرة من الحليب (مسحوق أو طازج) أو منتجات الألبان الأخرى (بما في ذلك الزبادي/الكفير، الجبن، اللبن الرائب، الحليب المكثف، الكريمة الحامضة أو غيرها)؟ (باستثناء الزبدة)</t>
  </si>
  <si>
    <t xml:space="preserve">In the past 7 days, how many days did your household eat oil, fat or butter? (Including vegetable oil, palm oil, margarine, other fats / oil)  </t>
  </si>
  <si>
    <t>في الأيام الـ7 الماضية، كم عدد الأيام التي استهلكت فيها أسرتك الزيت، أو الدهن، أو الزبدة؟ (بما في ذلك زيت النبات، زيت النخيل، السمن، أو الدهون/الزيوت الأخرى</t>
  </si>
  <si>
    <t>In the past 7 days, how many days did your household consumed sugar or sweets? (Sugar, honey, jam, cakes, candy, cookies, sugary drinks, other)</t>
  </si>
  <si>
    <t>في الأيام الـ7 الماضية، كم عدد الأيام التي استهلكت فيها أسرتك السكر أو الحلويات؟ (السكر، العسل، المربى، الكعك، الحلوى، البسكويت، المشروبات السكرية، أو غيرها</t>
  </si>
  <si>
    <t>Don’t know</t>
  </si>
  <si>
    <t>Protected well</t>
  </si>
  <si>
    <t>Unprotected well</t>
  </si>
  <si>
    <t>Where is the drinking water collected from?
Please read the responses</t>
  </si>
  <si>
    <t>In own dwelling</t>
  </si>
  <si>
    <t>In own land (yard, plot)</t>
  </si>
  <si>
    <t>Elsewhere</t>
  </si>
  <si>
    <t>How long does it take to go there, get drinking water, and come back?(For enumerator: including waiting time)</t>
  </si>
  <si>
    <t>Members do not collect water</t>
  </si>
  <si>
    <t>Minutes</t>
  </si>
  <si>
    <t>Water source has dried up or empty</t>
  </si>
  <si>
    <t>Waiting time is too long</t>
  </si>
  <si>
    <t>Unpredictable and irregular supply of water</t>
  </si>
  <si>
    <t>Transportation costs to access water source are too high</t>
  </si>
  <si>
    <t>Access to water source is difficult because of security situation</t>
  </si>
  <si>
    <t>Water is too expensive</t>
  </si>
  <si>
    <t>Water quality was not good</t>
  </si>
  <si>
    <t>Water source is too far away</t>
  </si>
  <si>
    <t>No challenges</t>
  </si>
  <si>
    <t>Refuse to answer</t>
  </si>
  <si>
    <t>Lack of food</t>
  </si>
  <si>
    <t>Other (Specify)</t>
  </si>
  <si>
    <t>Count Per Section after revision</t>
  </si>
  <si>
    <t>Section</t>
  </si>
  <si>
    <t>Initial # of questions</t>
  </si>
  <si>
    <t>Max vs initial questions</t>
  </si>
  <si>
    <t>Max # of questions in the section</t>
  </si>
  <si>
    <t>Min # of questions with skips</t>
  </si>
  <si>
    <t>Comments</t>
  </si>
  <si>
    <t>Mandatory</t>
  </si>
  <si>
    <t>Labor &amp; Income</t>
  </si>
  <si>
    <t>Section 8: Harm and Health</t>
  </si>
  <si>
    <t>Section 8: harm and health (Unit of Analysis: Household level)</t>
  </si>
  <si>
    <t>Medicine</t>
  </si>
  <si>
    <t>Health service</t>
  </si>
  <si>
    <t>/__/__/</t>
  </si>
  <si>
    <t>Do you consider [type of abuse] as violence? (MULTIPLE ANSWERS)</t>
  </si>
  <si>
    <t>During the last 7 days, has anyone in your household been unable to buy Medicine?</t>
  </si>
  <si>
    <t>Why was your household not able to buy Medicine?</t>
  </si>
  <si>
    <t>Have you or any member of your household needed medical treatment since last month?</t>
  </si>
  <si>
    <t>What type of services did you or any member of your household need? [DO NOT READ OUT]
[SELECT ALL THAT APPLY]</t>
  </si>
  <si>
    <t>Were you or the member of your household able to access the [SERVICE]? -ASK THIS QUESTION FOR EACH SERVICE SELECTED]</t>
  </si>
  <si>
    <t>What was the main reason that this person was unable to access medical services? [DO NOT PROMPT, SINGLE RESPONSE]</t>
  </si>
  <si>
    <t>Month</t>
  </si>
  <si>
    <t>Physical</t>
  </si>
  <si>
    <t>UNAVAILABLE/OUT OF STOCK</t>
  </si>
  <si>
    <t>FAMILY PLANNING</t>
  </si>
  <si>
    <t>LACK OF MONEY</t>
  </si>
  <si>
    <t>Verbal</t>
  </si>
  <si>
    <t>Was verbally threatened</t>
  </si>
  <si>
    <t>/__/</t>
  </si>
  <si>
    <t>/__/__/__/__/</t>
  </si>
  <si>
    <t>NO</t>
  </si>
  <si>
    <t>LOCAL PHARMACIES CLOSED</t>
  </si>
  <si>
    <t>NO &gt;&gt; next section</t>
  </si>
  <si>
    <t>VACCINATION</t>
  </si>
  <si>
    <t>NO MEDICAL PERSONNEL AVAILABLE</t>
  </si>
  <si>
    <t>Psychological</t>
  </si>
  <si>
    <t>NOT NEEDED</t>
  </si>
  <si>
    <t>AFRAID TO GO OUTSIDE</t>
  </si>
  <si>
    <t>MATERNAL HEALTH/ PREGNANCY CARE</t>
  </si>
  <si>
    <t>TURNED AWAY BECAUSE FACILITY WAS FULL</t>
  </si>
  <si>
    <t>Sexual</t>
  </si>
  <si>
    <t>Was threatened with knife, gun or other type of weapon</t>
  </si>
  <si>
    <t>INCREASE IN PRICE</t>
  </si>
  <si>
    <t>CHILD HEALTH</t>
  </si>
  <si>
    <t>FACILITY CLOSED</t>
  </si>
  <si>
    <t>ADULT HEALTH</t>
  </si>
  <si>
    <t>LIMITED/NO TRANSPORTATION</t>
  </si>
  <si>
    <t>Was beaten/assaulted/kicked</t>
  </si>
  <si>
    <t>SECURITY CONCERNS/ARMED CONFLICT</t>
  </si>
  <si>
    <t>EMERGENCY CARE</t>
  </si>
  <si>
    <t>OTHER, SPECIFY</t>
  </si>
  <si>
    <t>DENTAL CARE</t>
  </si>
  <si>
    <t>Was forced to labour</t>
  </si>
  <si>
    <t>Was kidnapped/abducted</t>
  </si>
  <si>
    <t>Was extorted for money or other goods</t>
  </si>
  <si>
    <t>Others, please specify</t>
  </si>
  <si>
    <t>ici</t>
  </si>
  <si>
    <t>NONE OF THE BELOW (if no, skip to 8.07)</t>
  </si>
  <si>
    <t xml:space="preserve">Household Housing </t>
  </si>
  <si>
    <t>What type of dwelling does this household live in? (mark only one)</t>
  </si>
  <si>
    <t>1   Tent</t>
  </si>
  <si>
    <t>2   Dwelling of straw mats</t>
  </si>
  <si>
    <t>Number of days per week</t>
  </si>
  <si>
    <t>3   Tukul/gottiya-mud</t>
  </si>
  <si>
    <t>Number of hours</t>
  </si>
  <si>
    <t>4   Tukul/gottiya-sticks</t>
  </si>
  <si>
    <t>What is the main source of drinking water for this household?</t>
  </si>
  <si>
    <t>What is floor material?</t>
  </si>
  <si>
    <t>1   Ceramic</t>
  </si>
  <si>
    <t>2   Tile/ Bulat</t>
  </si>
  <si>
    <t>3   Burnt Bricks and cement</t>
  </si>
  <si>
    <t>4   Earth</t>
  </si>
  <si>
    <t>5  Other</t>
  </si>
  <si>
    <t xml:space="preserve">What is wall material? </t>
  </si>
  <si>
    <t>Protected spring</t>
  </si>
  <si>
    <t>1. Green (mud) brick / clay</t>
  </si>
  <si>
    <t>Unprotected spring</t>
  </si>
  <si>
    <t>2. Red brick / stone</t>
  </si>
  <si>
    <t>3. Block bricks (cement and sand)</t>
  </si>
  <si>
    <t>4. Wood and tree branches</t>
  </si>
  <si>
    <t>5. Reinforced concrete (cement)</t>
  </si>
  <si>
    <t>6. There are no walls for the residence</t>
  </si>
  <si>
    <t>97. Other</t>
  </si>
  <si>
    <t xml:space="preserve">What is roof material? </t>
  </si>
  <si>
    <t>1. Straw</t>
  </si>
  <si>
    <t>2. Green (mud) brick/clay</t>
  </si>
  <si>
    <t xml:space="preserve">Other (specify) </t>
  </si>
  <si>
    <t>3. Wood boards</t>
  </si>
  <si>
    <t>4. Steel (galvanised)</t>
  </si>
  <si>
    <t>6. Tiles and slabs (red brick)</t>
  </si>
  <si>
    <t>Yes, at least once</t>
  </si>
  <si>
    <t>No, always sufficient</t>
  </si>
  <si>
    <t>How many rooms does this household have total?</t>
  </si>
  <si>
    <t>Number of rooms</t>
  </si>
  <si>
    <t>How many rooms are used for sleeping indoors?</t>
  </si>
  <si>
    <t>What is the main tenure status of this dwelling?</t>
  </si>
  <si>
    <t>1- Owned</t>
  </si>
  <si>
    <t>1- Rented, furnished</t>
  </si>
  <si>
    <t>&gt;&gt; 2.08</t>
  </si>
  <si>
    <t>2- Rented, unfurnished</t>
  </si>
  <si>
    <t>3-Housing provided as part of work</t>
  </si>
  <si>
    <t>4-Fringe benefit from job</t>
  </si>
  <si>
    <t>5-Gift</t>
  </si>
  <si>
    <t>6-Inherited</t>
  </si>
  <si>
    <t>Flush/ pour flush</t>
  </si>
  <si>
    <t>7-Temoprary Living with family members</t>
  </si>
  <si>
    <t>Flushed to piper sewer system</t>
  </si>
  <si>
    <t>Flushed to septic tank</t>
  </si>
  <si>
    <t>Flushed to pit latrine</t>
  </si>
  <si>
    <t xml:space="preserve">Flushed to open drain </t>
  </si>
  <si>
    <t>Flushed to don't know where</t>
  </si>
  <si>
    <t>Dry pit latrines</t>
  </si>
  <si>
    <t>Pit latrine with slab</t>
  </si>
  <si>
    <t>Pit latrine without slab/ Open pit</t>
  </si>
  <si>
    <t>Composting toilets</t>
  </si>
  <si>
    <t>Twin pit with slab</t>
  </si>
  <si>
    <t>Twin pit without slab</t>
  </si>
  <si>
    <t>Other composting toilet</t>
  </si>
  <si>
    <t>Bucket</t>
  </si>
  <si>
    <t>Container based sanitation</t>
  </si>
  <si>
    <t>Hanging toilet/ hanging latrine</t>
  </si>
  <si>
    <t>No facility/ bush/ field</t>
  </si>
  <si>
    <t xml:space="preserve">What type of fuel or energy source does this household use most of the time for lighting? </t>
  </si>
  <si>
    <t>Do you or any member of your household have access to internet?</t>
  </si>
  <si>
    <t xml:space="preserve"> DSL</t>
  </si>
  <si>
    <t xml:space="preserve">1   Public electricity                                                                                  </t>
  </si>
  <si>
    <t xml:space="preserve"> USB modem</t>
  </si>
  <si>
    <t>2   Private electricity (generator)</t>
  </si>
  <si>
    <t xml:space="preserve"> Dial-up</t>
  </si>
  <si>
    <t>3   Gas</t>
  </si>
  <si>
    <t xml:space="preserve"> Through neighbors</t>
  </si>
  <si>
    <t>4   Paraffin lantern</t>
  </si>
  <si>
    <t xml:space="preserve"> None</t>
  </si>
  <si>
    <t>5   Paraffin lamp</t>
  </si>
  <si>
    <t xml:space="preserve"> Other</t>
  </si>
  <si>
    <t>6   Firewood</t>
  </si>
  <si>
    <t>7   Grass</t>
  </si>
  <si>
    <t>8   Candle wax</t>
  </si>
  <si>
    <t>9   Solar power</t>
  </si>
  <si>
    <t>10 Biogas</t>
  </si>
  <si>
    <t>11 No lighting</t>
  </si>
  <si>
    <t>What type of fuel or energy source does this household use most of the time for cooking?</t>
  </si>
  <si>
    <t xml:space="preserve">1 Firewood                                                                 </t>
  </si>
  <si>
    <t>2 Charcoal</t>
  </si>
  <si>
    <t>3 Gas</t>
  </si>
  <si>
    <t>4 Electricity</t>
  </si>
  <si>
    <t>5 Paraffin</t>
  </si>
  <si>
    <t>6 Cow dung/Animal Waste</t>
  </si>
  <si>
    <t>7 Grass/Straw</t>
  </si>
  <si>
    <t>8 Biogas</t>
  </si>
  <si>
    <t>11 Battery (recharcheable/dry cell torch)</t>
  </si>
  <si>
    <t>9 Solar</t>
  </si>
  <si>
    <t>10 Generator</t>
  </si>
  <si>
    <t>12 No source is available</t>
  </si>
  <si>
    <t>5 Makeshift shelter</t>
  </si>
  <si>
    <t>6   Flat or apartment</t>
  </si>
  <si>
    <t>7   Villa</t>
  </si>
  <si>
    <t>8   House of one floor-mud</t>
  </si>
  <si>
    <t>9   House of one floor-brick/concrete</t>
  </si>
  <si>
    <t>10   House constructed of wood</t>
  </si>
  <si>
    <t>11 Multi-storey house</t>
  </si>
  <si>
    <t>12 Incomplete</t>
  </si>
  <si>
    <t>Public tap/standpipe</t>
  </si>
  <si>
    <t>Handpumps/boreholes</t>
  </si>
  <si>
    <t>Water seller/kiosks</t>
  </si>
  <si>
    <t>Piped connection to house (or neighbor's house)</t>
  </si>
  <si>
    <t>Rain water collection</t>
  </si>
  <si>
    <t>Bottled water, water sachets</t>
  </si>
  <si>
    <t>Tanker trucks</t>
  </si>
  <si>
    <t>Surface water (lake, pond, dam, river)</t>
  </si>
  <si>
    <t>Other (please specify)</t>
  </si>
  <si>
    <t>Before the current conflict, has there been any time when your household did not have sufficient quantities  of drinking water when needed?</t>
  </si>
  <si>
    <t>Before the current conflict, did you or any member of your household have access to internet?</t>
  </si>
  <si>
    <t>What kind of sanitation facility (latrine/toilet) do members of your household usually use?</t>
  </si>
  <si>
    <t>Were you working before the start of the current conflict ?</t>
  </si>
  <si>
    <t>What was the main economic activity of the enterprise that you worked for before the start of the current conflict?</t>
  </si>
  <si>
    <t>Lack of employment opportunities</t>
  </si>
  <si>
    <t>Loss of necessary assets or inputs/ destruction of dwellings</t>
  </si>
  <si>
    <t>Restricted acces or Loss of access to input markets</t>
  </si>
  <si>
    <t>Restrictted or Loss of access to output markets</t>
  </si>
  <si>
    <t>Market is closed/destroyed/unsafe</t>
  </si>
  <si>
    <t>No credit available</t>
  </si>
  <si>
    <t>Lack of manpower</t>
  </si>
  <si>
    <t>Vandalism or crime in the area</t>
  </si>
  <si>
    <t>Business closed but reopen or can be reopened</t>
  </si>
  <si>
    <t xml:space="preserve">Business lost and closed completely                               </t>
  </si>
  <si>
    <t>Forced military service/abduction</t>
  </si>
  <si>
    <t>Had to pay money to the warring parties</t>
  </si>
  <si>
    <t>Setbacks in terms of health (e.g. injuries, handicaps, psychological distress) caused by violence</t>
  </si>
  <si>
    <t>Household member sick/killed/left</t>
  </si>
  <si>
    <t>Inflation; volatility of prices</t>
  </si>
  <si>
    <t>The war brought new opportunities</t>
  </si>
  <si>
    <t>Other reasons (specify)</t>
  </si>
  <si>
    <t>We would like you to specify the reasons for the losses of income. Did you experience any of the following?</t>
  </si>
  <si>
    <t>9-No occupancy arrangement</t>
  </si>
  <si>
    <t>8-Hoisted for free</t>
  </si>
  <si>
    <t>In the last month, has there been any time when your household did not have sufficient quantities  of drinking water when needed?</t>
  </si>
  <si>
    <t>Before the conflict (April 2023), what type of dwelling did this household live in? (mark only one)</t>
  </si>
  <si>
    <t>Before the conflict, what was the main source of drinking water for this household?</t>
  </si>
  <si>
    <t>Before the conflict, where was the drinking water collected from?
Please read the responses</t>
  </si>
  <si>
    <t>Before the conflict, how long did it take to go there, get drinking water, and come back?(For enumerator: including waiting time)</t>
  </si>
  <si>
    <t>Members did not collect water</t>
  </si>
  <si>
    <t>When was the harm inflicted for the first time?</t>
  </si>
  <si>
    <t>Food Security</t>
  </si>
  <si>
    <t>Housing</t>
  </si>
  <si>
    <t>Before the conflict, from your household's income sources, can you rank the three most important source? This could include wages, sale of crops, remittances, support from family or friends…
SHOULD RECORD THREE IN ORDER OF IMPORTANCE</t>
  </si>
  <si>
    <t>Now, from your household's income sources, can you rank the three most important source? This could include wages, sale of crops, remittances, support from family or friends…
SHOULD RECORD THREE IN ORDER OF IMPORTANCE</t>
  </si>
  <si>
    <t xml:space="preserve">Since the current conflict started, has income from [SOURCE] ..? </t>
  </si>
  <si>
    <t>Increased</t>
  </si>
  <si>
    <t>Stayed the same</t>
  </si>
  <si>
    <t>Decreased somewhat</t>
  </si>
  <si>
    <t>Decreased by half</t>
  </si>
  <si>
    <t>Decreased by more than half</t>
  </si>
  <si>
    <t>No income anymore</t>
  </si>
  <si>
    <t>Codes provided separately</t>
  </si>
  <si>
    <t>في اي ولاية تعيش اسرتك معظم الوقت خلال الثلاث الاشهر الاخيرة؟</t>
  </si>
  <si>
    <t>يتم توفيرالرموز بصورة منفصلة</t>
  </si>
  <si>
    <t>في أي محلية تعيش أسرتك معظم الوقت خلال الثلاث الاشهر الأخيرة؟</t>
  </si>
  <si>
    <t>Before the start of the current conflict, were you mainly working as:
(READ OPTIONS OUT LOUD)</t>
  </si>
  <si>
    <t>During the past 7 days were you mainly working as:
(READ OPTIONS OUT LOUD)</t>
  </si>
  <si>
    <t>When did you last receive food assistance? If never received food assistance, skip to sQ405 (Food Sources)</t>
  </si>
  <si>
    <t>Before the current conflict, how many hours of electricity were available each day on average?</t>
  </si>
  <si>
    <t xml:space="preserve">In the last month, How many hours per day is drinking water supplied on average (if 2.13=1, 6)? </t>
  </si>
  <si>
    <t xml:space="preserve">Before the current conflict started, How many hours per day is drinking water supplied on average (if 2.17=1,6)? </t>
  </si>
  <si>
    <t>Since the war started, have people in your household experienced any of the following? (MULTIPLE ANSWERS)</t>
  </si>
  <si>
    <t>Would you describe the area that you live in as a city, a semi-urban area, or rural area?</t>
  </si>
  <si>
    <t>Was injured in violence</t>
  </si>
  <si>
    <t>In which state do you currently live?</t>
  </si>
  <si>
    <t>In which district do you currently live?</t>
  </si>
  <si>
    <t>Since the war started (April 2023), has anyone in your household passed away?</t>
  </si>
  <si>
    <t>Mortality</t>
  </si>
  <si>
    <t>If yes, how old was (were) this person (these persons) at time of death?</t>
  </si>
  <si>
    <t>If yes, how many persons?</t>
  </si>
  <si>
    <t>1-</t>
  </si>
  <si>
    <t>2-</t>
  </si>
  <si>
    <t>For each death, what do you think was the cause of death?</t>
  </si>
  <si>
    <t>3-</t>
  </si>
  <si>
    <t>4-</t>
  </si>
  <si>
    <t>5-</t>
  </si>
  <si>
    <t>6-</t>
  </si>
  <si>
    <t>Old age</t>
  </si>
  <si>
    <t>Traffic accident</t>
  </si>
  <si>
    <t>Disease/illness</t>
  </si>
  <si>
    <t>Killed because of the war</t>
  </si>
  <si>
    <t>How many boys in the household are between 6-15?</t>
  </si>
  <si>
    <t>How many girls in the household are between 6-15?</t>
  </si>
  <si>
    <t>During the past 7 days, did you do any paid or unpaid work?
This could be paid in cash or in-kind,  or unpaid for a household business or the business of a household member.
This includes working on a farm, working selling something, making handcrafts for sale, washing cars, selling qat, selling meals.</t>
  </si>
  <si>
    <t>a- now /__/__/</t>
  </si>
  <si>
    <t>How many boys between 6-15 in the household are currently attending school?</t>
  </si>
  <si>
    <t>How many of these boys between 6-15 were attending school prior to the start of the war?</t>
  </si>
  <si>
    <t>How many girls between 6-15 in the household are currently attending school?</t>
  </si>
  <si>
    <t>How many of these girls between 6-15 were attending school prior to the start of the war?</t>
  </si>
  <si>
    <t>b- before the war started (April 2023) /__/__/</t>
  </si>
  <si>
    <t>In which locality do you currently live?</t>
  </si>
  <si>
    <t>Of your household members, how many members that are 15 and above worked in the last 7 days? Even if they worked for one hour.</t>
  </si>
  <si>
    <t>Did any children (younger than 15) in the household work in the last 7 days? Even if they worked for one hour.</t>
  </si>
  <si>
    <t>414 a- During the past 30 days, did anyone in your household have to engage in any following actions due to a lack of food or a lack of money to buy food?</t>
  </si>
  <si>
    <t>CODE</t>
  </si>
  <si>
    <t>414 b- If no, why?</t>
  </si>
  <si>
    <t>1 = No, because it wasn't necessary</t>
  </si>
  <si>
    <t>1= Yes</t>
  </si>
  <si>
    <t>2 = No, because I already aplied this strategy i.e (read strategy... ) and I cannot continue to do</t>
  </si>
  <si>
    <t>2= No</t>
  </si>
  <si>
    <t>3 = Don't know</t>
  </si>
  <si>
    <t>4 = Other (to be precised).</t>
  </si>
  <si>
    <t>1. Sold household assets/goods (radio, furniture, refrigerator, television, jewelry etc.)</t>
  </si>
  <si>
    <t>2. Reduced non-food expenses on health (including drugs) and education</t>
  </si>
  <si>
    <t>3. Sold productive assets or means of transport (sewing machine, wheelbarrow, bicycle, car, etc.)</t>
  </si>
  <si>
    <t>4. Spent savings</t>
  </si>
  <si>
    <t>5. Borrowed money / food from a formal lender / bank</t>
  </si>
  <si>
    <t>6. Sold house or land</t>
  </si>
  <si>
    <t>7. Withdrew children from school</t>
  </si>
  <si>
    <t>9. Begging</t>
  </si>
  <si>
    <t>8. Sold last female animals</t>
  </si>
  <si>
    <t>10 Sold more animals (non-productive) than usual</t>
  </si>
  <si>
    <t xml:space="preserve">In the last month, how many hours of electricity were available each day on average (if 5.10=4)?   </t>
  </si>
  <si>
    <t>Other country (Specify)</t>
  </si>
  <si>
    <r>
      <t xml:space="preserve">Is there another adult in the household that I can speak to? </t>
    </r>
    <r>
      <rPr>
        <i/>
        <sz val="10"/>
        <rFont val="Arial Narrow"/>
        <family val="2"/>
      </rPr>
      <t>[Ask If respondent at Q101 is below 18 years old. If no adult available at the moment, call back]</t>
    </r>
  </si>
  <si>
    <r>
      <rPr>
        <i/>
        <sz val="10"/>
        <rFont val="Arial Narrow"/>
        <family val="2"/>
      </rPr>
      <t>[I would like to ask the remaining questions about the main income earner of your household.</t>
    </r>
    <r>
      <rPr>
        <sz val="10"/>
        <rFont val="Arial Narrow"/>
        <family val="2"/>
      </rPr>
      <t>] Did the main income earner work in the past 7 days? Even if they worked for one hour.
IF YES, PLEASE ASK THE REMAINING QUESTIONS ABOUT THE MAIN INCOME EARNER NOT THE RESPONDENT</t>
    </r>
  </si>
  <si>
    <t>"من بين مصادر دخل أسرتك، هل يمكنك تصنيف أهم ثلاثة مصادر؟ ويمكن أن يشمل ذلك الأجور، وبيع المحاصيل، والتحويلات المالية، والدعم من العائلة أو الأصدقاء ...
ينبغي تصنيف المصادر الثلاثة حسب الأهمية "
DO NOT READ</t>
  </si>
  <si>
    <r>
      <t xml:space="preserve">Section 3: Food Consumption (Past 7 days) </t>
    </r>
    <r>
      <rPr>
        <sz val="10"/>
        <color rgb="FF000000"/>
        <rFont val="Arial Narrow"/>
        <family val="2"/>
      </rPr>
      <t>For the following questions, please indicate the number of days your household consumed the specified food items in the past 7 days:</t>
    </r>
  </si>
  <si>
    <r>
      <rPr>
        <b/>
        <sz val="10"/>
        <color rgb="FF000000"/>
        <rFont val="Arial Narrow"/>
        <family val="2"/>
      </rPr>
      <t>Main staple starches</t>
    </r>
    <r>
      <rPr>
        <sz val="10"/>
        <color rgb="FF000000"/>
        <rFont val="Arial Narrow"/>
        <family val="2"/>
      </rPr>
      <t>, including cereals, grains, tubers and/or roots (such as potatoes, rice, pasta, bread, wheat flour, or other grains/cereals)</t>
    </r>
  </si>
  <si>
    <r>
      <rPr>
        <b/>
        <sz val="10"/>
        <color rgb="FF000000"/>
        <rFont val="Arial Narrow"/>
        <family val="2"/>
      </rPr>
      <t>Pulses, nuts, and/or seeds</t>
    </r>
    <r>
      <rPr>
        <sz val="10"/>
        <color rgb="FF000000"/>
        <rFont val="Arial Narrow"/>
        <family val="2"/>
      </rPr>
      <t xml:space="preserve"> (Including beans, fava bean, peas, peanuts, lentils or others)</t>
    </r>
  </si>
  <si>
    <r>
      <rPr>
        <b/>
        <sz val="10"/>
        <color rgb="FF000000"/>
        <rFont val="Arial Narrow"/>
        <family val="2"/>
      </rPr>
      <t>Vegetables and/or leaves</t>
    </r>
    <r>
      <rPr>
        <sz val="10"/>
        <color rgb="FF000000"/>
        <rFont val="Arial Narrow"/>
        <family val="2"/>
      </rPr>
      <t xml:space="preserve"> (including carrots, tomatoes, cucumbers, red peppers, pumpkin, kale, jarjir, onions, broccoli, spinach, lettuce or other vegetables) </t>
    </r>
  </si>
  <si>
    <r>
      <rPr>
        <b/>
        <sz val="10"/>
        <color rgb="FF000000"/>
        <rFont val="Arial Narrow"/>
        <family val="2"/>
      </rPr>
      <t>Fruits</t>
    </r>
    <r>
      <rPr>
        <sz val="10"/>
        <color rgb="FF000000"/>
        <rFont val="Arial Narrow"/>
        <family val="2"/>
      </rPr>
      <t xml:space="preserve"> (including citrus fruits such as oranges and limes, apricots, apples, dates, tangerine and other fruits)</t>
    </r>
  </si>
  <si>
    <r>
      <rPr>
        <b/>
        <sz val="10"/>
        <color rgb="FF000000"/>
        <rFont val="Arial Narrow"/>
        <family val="2"/>
      </rPr>
      <t>Meat, eggs and/or fish or other seafood</t>
    </r>
    <r>
      <rPr>
        <sz val="10"/>
        <color rgb="FF000000"/>
        <rFont val="Arial Narrow"/>
        <family val="2"/>
      </rPr>
      <t xml:space="preserve"> as a main dish, so not as a condiment</t>
    </r>
  </si>
  <si>
    <r>
      <t xml:space="preserve">3 = N.A. (I did not have animals/Assets in the first place; </t>
    </r>
    <r>
      <rPr>
        <sz val="10"/>
        <color rgb="FFFF0000"/>
        <rFont val="Arial Narrow"/>
        <family val="2"/>
      </rPr>
      <t>Not socially acceptable</t>
    </r>
    <r>
      <rPr>
        <sz val="10"/>
        <color theme="1"/>
        <rFont val="Arial Narrow"/>
        <family val="2"/>
      </rPr>
      <t>)</t>
    </r>
  </si>
  <si>
    <r>
      <t xml:space="preserve">Over the last month, which of the following challenges have you faced in accessing drinking water?
</t>
    </r>
    <r>
      <rPr>
        <i/>
        <sz val="10"/>
        <rFont val="Arial Narrow"/>
        <family val="2"/>
      </rPr>
      <t xml:space="preserve">Multiple response possible
</t>
    </r>
  </si>
  <si>
    <r>
      <t xml:space="preserve">Before the conflict, which of the following challenges did you face in accessing drinking water?
</t>
    </r>
    <r>
      <rPr>
        <i/>
        <sz val="10"/>
        <rFont val="Arial Narrow"/>
        <family val="2"/>
      </rPr>
      <t xml:space="preserve">Multiple response possible
</t>
    </r>
  </si>
  <si>
    <r>
      <t>Other</t>
    </r>
    <r>
      <rPr>
        <sz val="10"/>
        <color theme="1"/>
        <rFont val="Arial Narrow"/>
        <family val="2"/>
      </rPr>
      <t xml:space="preserve"> (Specify)</t>
    </r>
  </si>
  <si>
    <t>Demographic Characteristics</t>
  </si>
  <si>
    <t>Education</t>
  </si>
  <si>
    <t>Displaced, no school available</t>
  </si>
  <si>
    <t>It was not safe to go to school</t>
  </si>
  <si>
    <t>School is closed due to armed conflict</t>
  </si>
  <si>
    <t>Suffered from disease or injury/Illness</t>
  </si>
  <si>
    <t>Death of household members</t>
  </si>
  <si>
    <t>Got married/For marriage/ Pregnacy</t>
  </si>
  <si>
    <t>Hunger/Family Poverty</t>
  </si>
  <si>
    <t>No money to pay for school costs</t>
  </si>
  <si>
    <t>Ethnic based or religious exclusion)</t>
  </si>
  <si>
    <t>Harassment/injustice at school</t>
  </si>
  <si>
    <t>Military service</t>
  </si>
  <si>
    <t>Had a good working opportunity</t>
  </si>
  <si>
    <t>Was searching for a working opportunity</t>
  </si>
  <si>
    <t>To help with the family business</t>
  </si>
  <si>
    <t>Lack of interest for education</t>
  </si>
  <si>
    <t>Customs and traditions</t>
  </si>
  <si>
    <t>School year not started</t>
  </si>
  <si>
    <t>School building is destroyed</t>
  </si>
  <si>
    <t>What's the main reason why these kids did not attend and sit for the 2024/2025 school year? [Multiple answers may apply]</t>
  </si>
  <si>
    <t>2. Education</t>
  </si>
  <si>
    <t>Ask if some school ages girls or boys are not attendinf school (Q202≠Q201a OR Q204a≠Q205)</t>
  </si>
  <si>
    <t>Harm&amp;Health</t>
  </si>
  <si>
    <t xml:space="preserve">Government </t>
  </si>
  <si>
    <t xml:space="preserve">Private religious </t>
  </si>
  <si>
    <t xml:space="preserve">Private non-religious </t>
  </si>
  <si>
    <t xml:space="preserve">International private </t>
  </si>
  <si>
    <t xml:space="preserve">The Community </t>
  </si>
  <si>
    <t>Ask if some kids are currently attending school</t>
  </si>
  <si>
    <t>Did these kids who are not currently in school participate in any education or learning activities?</t>
  </si>
  <si>
    <t>Approximately, how many days per week did these kids attend on-site classes during the 2024/25 school year? [Specify if multiple answers]</t>
  </si>
  <si>
    <t>What type of organization manages the school that these kids are currently attending for the 2024/2025 school year? [Multiple answers may apply]</t>
  </si>
  <si>
    <t>Firm 1</t>
  </si>
  <si>
    <t>304a</t>
  </si>
  <si>
    <t>304b</t>
  </si>
  <si>
    <t>304c</t>
  </si>
  <si>
    <t>304d</t>
  </si>
  <si>
    <t>3. Labor and employment income</t>
  </si>
  <si>
    <t>101_1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</si>
</sst>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000401]0"/>
    <numFmt numFmtId="165" formatCode="0.00."/>
  </numFmts>
  <fonts count="23" x14ac:knownFonts="1">
    <font>
      <sz val="11"/>
      <color theme="1"/>
      <name val="Calibri"/>
      <family val="2"/>
      <scheme val="minor"/>
    </font>
    <font>
      <sz val="11"/>
      <color rgb="FFFF0000"/>
      <name val="Calibri"/>
      <family val="2"/>
      <scheme val="minor"/>
    </font>
    <font>
      <b/>
      <sz val="11"/>
      <color theme="1"/>
      <name val="Calibri"/>
      <family val="2"/>
      <scheme val="minor"/>
    </font>
    <font>
      <b/>
      <sz val="14"/>
      <name val="Calibri"/>
      <family val="2"/>
      <scheme val="minor"/>
    </font>
    <font>
      <sz val="11"/>
      <name val="Calibri"/>
      <family val="2"/>
      <scheme val="minor"/>
    </font>
    <font>
      <b/>
      <sz val="11"/>
      <name val="Calibri"/>
      <family val="2"/>
      <scheme val="minor"/>
    </font>
    <font>
      <sz val="11"/>
      <color theme="1"/>
      <name val="Calibri"/>
      <family val="2"/>
      <scheme val="minor"/>
    </font>
    <font>
      <sz val="10"/>
      <name val="Arial"/>
      <family val="2"/>
    </font>
    <font>
      <b/>
      <sz val="10"/>
      <color theme="1"/>
      <name val="Arial Narrow"/>
      <family val="2"/>
    </font>
    <font>
      <sz val="10"/>
      <color theme="1"/>
      <name val="Arial Narrow"/>
      <family val="2"/>
    </font>
    <font>
      <sz val="10"/>
      <color rgb="FF000000"/>
      <name val="Arial Narrow"/>
      <family val="2"/>
    </font>
    <font>
      <sz val="10"/>
      <name val="Arial Narrow"/>
      <family val="2"/>
    </font>
    <font>
      <b/>
      <sz val="10"/>
      <name val="Arial Narrow"/>
      <family val="2"/>
    </font>
    <font>
      <i/>
      <sz val="10"/>
      <name val="Arial Narrow"/>
      <family val="2"/>
    </font>
    <font>
      <sz val="10"/>
      <color rgb="FF242424"/>
      <name val="Arial Narrow"/>
      <family val="2"/>
    </font>
    <font>
      <sz val="10"/>
      <color rgb="FFFF0000"/>
      <name val="Arial Narrow"/>
      <family val="2"/>
    </font>
    <font>
      <sz val="10"/>
      <color theme="2"/>
      <name val="Arial Narrow"/>
      <family val="2"/>
    </font>
    <font>
      <i/>
      <sz val="10"/>
      <color theme="1"/>
      <name val="Arial Narrow"/>
      <family val="2"/>
    </font>
    <font>
      <b/>
      <sz val="10"/>
      <color rgb="FF000000"/>
      <name val="Arial Narrow"/>
      <family val="2"/>
    </font>
    <font>
      <b/>
      <sz val="10"/>
      <color rgb="FFFF0000"/>
      <name val="Arial Narrow"/>
      <family val="2"/>
    </font>
    <font>
      <b/>
      <sz val="10"/>
      <color rgb="FF0070C0"/>
      <name val="Arial Narrow"/>
      <family val="2"/>
    </font>
    <font>
      <sz val="10"/>
      <color rgb="FF0070C0"/>
      <name val="Arial Narrow"/>
      <family val="2"/>
    </font>
    <font>
      <b/>
      <sz val="10"/>
      <color rgb="FFC00000"/>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rgb="FFFFC000"/>
        <bgColor indexed="64"/>
      </patternFill>
    </fill>
    <fill>
      <patternFill patternType="solid">
        <fgColor theme="4" tint="0.39997558519241921"/>
        <bgColor indexed="64"/>
      </patternFill>
    </fill>
    <fill>
      <patternFill patternType="solid">
        <fgColor rgb="FF00B050"/>
        <bgColor indexed="64"/>
      </patternFill>
    </fill>
  </fills>
  <borders count="6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style="medium">
        <color indexed="64"/>
      </top>
      <bottom/>
      <diagonal/>
    </border>
    <border>
      <left/>
      <right/>
      <top/>
      <bottom style="thin">
        <color indexed="64"/>
      </bottom>
      <diagonal/>
    </border>
    <border>
      <left style="thin">
        <color indexed="64"/>
      </left>
      <right style="thin">
        <color indexed="64"/>
      </right>
      <top style="medium">
        <color indexed="64"/>
      </top>
      <bottom/>
      <diagonal/>
    </border>
    <border>
      <left style="medium">
        <color indexed="64"/>
      </left>
      <right style="thin">
        <color rgb="FF000000"/>
      </right>
      <top style="thin">
        <color indexed="64"/>
      </top>
      <bottom/>
      <diagonal/>
    </border>
    <border>
      <left style="medium">
        <color indexed="64"/>
      </left>
      <right style="thin">
        <color rgb="FF000000"/>
      </right>
      <top/>
      <bottom/>
      <diagonal/>
    </border>
    <border>
      <left style="medium">
        <color indexed="64"/>
      </left>
      <right style="thin">
        <color rgb="FF000000"/>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double">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double">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diagonal/>
    </border>
  </borders>
  <cellStyleXfs count="6">
    <xf numFmtId="0" fontId="0" fillId="0" borderId="0"/>
    <xf numFmtId="0" fontId="6" fillId="0" borderId="0"/>
    <xf numFmtId="0" fontId="7" fillId="0" borderId="0"/>
    <xf numFmtId="0" fontId="7" fillId="0" borderId="0"/>
    <xf numFmtId="0" fontId="6" fillId="0" borderId="0"/>
    <xf numFmtId="0" fontId="7" fillId="0" borderId="0"/>
  </cellStyleXfs>
  <cellXfs count="340">
    <xf numFmtId="0" fontId="0" fillId="0" borderId="0" xfId="0"/>
    <xf numFmtId="0" fontId="0" fillId="0" borderId="0" xfId="0" applyAlignment="1">
      <alignment wrapText="1"/>
    </xf>
    <xf numFmtId="0" fontId="0" fillId="0" borderId="0" xfId="0" applyAlignment="1">
      <alignment horizontal="left" vertical="center" wrapText="1"/>
    </xf>
    <xf numFmtId="0" fontId="0" fillId="0" borderId="0" xfId="0" applyAlignment="1">
      <alignment vertical="center" wrapText="1"/>
    </xf>
    <xf numFmtId="0" fontId="1"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1" xfId="0" applyFont="1" applyBorder="1" applyAlignment="1">
      <alignment horizontal="center" vertical="center" wrapText="1"/>
    </xf>
    <xf numFmtId="0" fontId="0" fillId="0" borderId="2" xfId="0" applyBorder="1" applyAlignment="1">
      <alignment wrapText="1"/>
    </xf>
    <xf numFmtId="0" fontId="0" fillId="0" borderId="3" xfId="0" applyBorder="1" applyAlignment="1">
      <alignment wrapText="1"/>
    </xf>
    <xf numFmtId="0" fontId="4" fillId="0" borderId="0" xfId="0" applyFont="1"/>
    <xf numFmtId="0" fontId="3" fillId="0" borderId="0" xfId="0" applyFont="1" applyAlignment="1">
      <alignment horizontal="left" vertical="top"/>
    </xf>
    <xf numFmtId="0" fontId="5" fillId="0" borderId="0" xfId="0" applyFont="1" applyAlignment="1">
      <alignment wrapText="1"/>
    </xf>
    <xf numFmtId="0" fontId="5" fillId="0" borderId="35" xfId="0" applyFont="1" applyBorder="1" applyAlignment="1">
      <alignment wrapText="1"/>
    </xf>
    <xf numFmtId="0" fontId="4" fillId="0" borderId="35" xfId="0" applyFont="1" applyBorder="1"/>
    <xf numFmtId="0" fontId="0" fillId="0" borderId="35" xfId="0" applyBorder="1"/>
    <xf numFmtId="0" fontId="0" fillId="2" borderId="35" xfId="0" applyFill="1" applyBorder="1"/>
    <xf numFmtId="0" fontId="4" fillId="0" borderId="2" xfId="0" applyFont="1" applyBorder="1" applyAlignment="1">
      <alignment horizontal="left" vertical="center" wrapText="1"/>
    </xf>
    <xf numFmtId="0" fontId="0" fillId="4" borderId="1" xfId="0" applyFill="1" applyBorder="1" applyAlignment="1">
      <alignment vertical="center" wrapText="1"/>
    </xf>
    <xf numFmtId="0" fontId="0" fillId="4" borderId="0" xfId="0" applyFill="1" applyAlignment="1">
      <alignment wrapText="1"/>
    </xf>
    <xf numFmtId="0" fontId="9" fillId="0" borderId="0" xfId="0" applyFont="1" applyAlignment="1">
      <alignment horizontal="center" vertical="center"/>
    </xf>
    <xf numFmtId="0" fontId="9" fillId="0" borderId="0" xfId="0" applyFont="1"/>
    <xf numFmtId="0" fontId="8" fillId="0" borderId="0" xfId="0" applyFont="1" applyAlignment="1">
      <alignment horizontal="center" vertical="center"/>
    </xf>
    <xf numFmtId="0" fontId="8" fillId="0" borderId="0" xfId="0" applyFont="1" applyAlignment="1">
      <alignment horizontal="left" vertical="top" wrapText="1"/>
    </xf>
    <xf numFmtId="0" fontId="11" fillId="0" borderId="0" xfId="0" applyFont="1" applyAlignment="1">
      <alignment vertical="center"/>
    </xf>
    <xf numFmtId="0" fontId="12"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xf>
    <xf numFmtId="0" fontId="12" fillId="0" borderId="0" xfId="0" applyFont="1" applyAlignment="1">
      <alignment horizontal="left" vertical="center"/>
    </xf>
    <xf numFmtId="0" fontId="11" fillId="0" borderId="0" xfId="0" applyFont="1" applyAlignment="1">
      <alignment horizontal="left" vertical="center" wrapText="1"/>
    </xf>
    <xf numFmtId="0" fontId="9" fillId="4" borderId="0" xfId="0" applyFont="1" applyFill="1" applyAlignment="1">
      <alignment wrapText="1"/>
    </xf>
    <xf numFmtId="0" fontId="9" fillId="0" borderId="0" xfId="0" applyFont="1" applyAlignment="1">
      <alignment vertical="center" wrapText="1"/>
    </xf>
    <xf numFmtId="0" fontId="11" fillId="0" borderId="0" xfId="0" applyFont="1" applyAlignment="1">
      <alignment wrapText="1"/>
    </xf>
    <xf numFmtId="0" fontId="12"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wrapText="1"/>
    </xf>
    <xf numFmtId="0" fontId="12" fillId="0" borderId="4" xfId="0" applyFont="1" applyBorder="1" applyAlignment="1">
      <alignment horizontal="center" vertical="center" wrapText="1"/>
    </xf>
    <xf numFmtId="0" fontId="11" fillId="0" borderId="5" xfId="0" applyFont="1" applyBorder="1" applyAlignment="1">
      <alignment horizontal="left" vertical="center" wrapText="1"/>
    </xf>
    <xf numFmtId="0" fontId="11" fillId="0" borderId="5" xfId="0" applyFont="1" applyBorder="1" applyAlignment="1">
      <alignment wrapText="1"/>
    </xf>
    <xf numFmtId="0" fontId="11" fillId="0" borderId="6" xfId="0" applyFont="1" applyBorder="1" applyAlignment="1">
      <alignment wrapText="1"/>
    </xf>
    <xf numFmtId="0" fontId="11" fillId="0" borderId="4" xfId="0" applyFont="1" applyBorder="1" applyAlignment="1">
      <alignment vertical="center" wrapText="1"/>
    </xf>
    <xf numFmtId="164" fontId="11" fillId="0" borderId="6" xfId="0" applyNumberFormat="1" applyFont="1" applyBorder="1" applyAlignment="1">
      <alignment wrapText="1"/>
    </xf>
    <xf numFmtId="0" fontId="11" fillId="0" borderId="11" xfId="0" applyFont="1" applyBorder="1" applyAlignment="1">
      <alignment wrapText="1"/>
    </xf>
    <xf numFmtId="0" fontId="11" fillId="0" borderId="25" xfId="0" applyFont="1" applyBorder="1" applyAlignment="1">
      <alignment vertical="center" wrapText="1"/>
    </xf>
    <xf numFmtId="0" fontId="11" fillId="0" borderId="2" xfId="0" applyFont="1" applyBorder="1" applyAlignment="1">
      <alignment wrapText="1"/>
    </xf>
    <xf numFmtId="0" fontId="11" fillId="0" borderId="9" xfId="0" applyFont="1" applyBorder="1" applyAlignment="1">
      <alignment horizontal="right"/>
    </xf>
    <xf numFmtId="0" fontId="11" fillId="0" borderId="16" xfId="0" applyFont="1" applyBorder="1" applyAlignment="1">
      <alignment wrapText="1"/>
    </xf>
    <xf numFmtId="0" fontId="11" fillId="0" borderId="27" xfId="0" applyFont="1" applyBorder="1" applyAlignment="1">
      <alignment horizontal="right"/>
    </xf>
    <xf numFmtId="0" fontId="11" fillId="0" borderId="16" xfId="0" applyFont="1" applyBorder="1" applyAlignment="1">
      <alignment horizontal="left" vertical="top" wrapText="1"/>
    </xf>
    <xf numFmtId="0" fontId="12" fillId="0" borderId="8" xfId="0" applyFont="1" applyBorder="1" applyAlignment="1">
      <alignment vertical="center" wrapText="1"/>
    </xf>
    <xf numFmtId="0" fontId="11" fillId="0" borderId="2" xfId="0" applyFont="1" applyBorder="1" applyAlignment="1">
      <alignment vertical="center" wrapText="1"/>
    </xf>
    <xf numFmtId="0" fontId="11" fillId="0" borderId="9" xfId="0" applyFont="1" applyBorder="1" applyAlignment="1">
      <alignment vertical="center" wrapText="1"/>
    </xf>
    <xf numFmtId="0" fontId="11" fillId="0" borderId="29" xfId="0" applyFont="1" applyBorder="1" applyAlignment="1">
      <alignment vertical="center" wrapText="1"/>
    </xf>
    <xf numFmtId="0" fontId="11" fillId="0" borderId="3" xfId="0" applyFont="1" applyBorder="1" applyAlignment="1">
      <alignment vertical="center" wrapText="1"/>
    </xf>
    <xf numFmtId="0" fontId="12" fillId="0" borderId="10" xfId="0" applyFont="1" applyBorder="1" applyAlignment="1">
      <alignment vertical="center" wrapText="1"/>
    </xf>
    <xf numFmtId="0" fontId="11" fillId="0" borderId="5" xfId="0" applyFont="1" applyBorder="1" applyAlignment="1">
      <alignment vertical="center" wrapText="1"/>
    </xf>
    <xf numFmtId="0" fontId="11" fillId="0" borderId="11" xfId="0" applyFont="1" applyBorder="1" applyAlignment="1">
      <alignment vertical="center" wrapText="1"/>
    </xf>
    <xf numFmtId="0" fontId="11" fillId="0" borderId="6" xfId="0" applyFont="1" applyBorder="1" applyAlignment="1">
      <alignment vertical="center" wrapText="1"/>
    </xf>
    <xf numFmtId="0" fontId="12" fillId="0" borderId="12" xfId="0" applyFont="1" applyBorder="1" applyAlignment="1">
      <alignment vertical="center" wrapText="1"/>
    </xf>
    <xf numFmtId="0" fontId="11" fillId="0" borderId="30" xfId="0" applyFont="1" applyBorder="1" applyAlignment="1">
      <alignment vertical="center" wrapText="1"/>
    </xf>
    <xf numFmtId="0" fontId="11" fillId="0" borderId="23" xfId="0" applyFont="1" applyBorder="1" applyAlignment="1">
      <alignment wrapText="1"/>
    </xf>
    <xf numFmtId="0" fontId="12" fillId="0" borderId="12" xfId="0" applyFont="1" applyBorder="1" applyAlignment="1">
      <alignment horizontal="center" vertical="center" wrapText="1"/>
    </xf>
    <xf numFmtId="0" fontId="11" fillId="0" borderId="26" xfId="0" applyFont="1" applyBorder="1" applyAlignment="1">
      <alignment vertical="center" wrapText="1"/>
    </xf>
    <xf numFmtId="0" fontId="11" fillId="0" borderId="27" xfId="0" applyFont="1" applyBorder="1" applyAlignment="1">
      <alignment wrapText="1"/>
    </xf>
    <xf numFmtId="0" fontId="11" fillId="0" borderId="6" xfId="0" applyFont="1" applyBorder="1" applyAlignment="1">
      <alignment vertical="top" wrapText="1"/>
    </xf>
    <xf numFmtId="0" fontId="11" fillId="0" borderId="28" xfId="0" applyFont="1" applyBorder="1" applyAlignment="1">
      <alignment vertical="center" wrapText="1"/>
    </xf>
    <xf numFmtId="0" fontId="11" fillId="0" borderId="18" xfId="0" applyFont="1" applyBorder="1" applyAlignment="1">
      <alignment vertical="center" wrapText="1"/>
    </xf>
    <xf numFmtId="0" fontId="12" fillId="0" borderId="10"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4" xfId="0" applyFont="1" applyBorder="1" applyAlignment="1">
      <alignment vertical="center" wrapText="1"/>
    </xf>
    <xf numFmtId="0" fontId="11" fillId="0" borderId="22" xfId="0" applyFont="1" applyBorder="1" applyAlignment="1">
      <alignment vertical="center" wrapText="1"/>
    </xf>
    <xf numFmtId="0" fontId="11"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14" fillId="0" borderId="14" xfId="0" applyFont="1" applyBorder="1" applyAlignment="1">
      <alignment horizontal="left" vertical="top" wrapText="1" indent="1"/>
    </xf>
    <xf numFmtId="0" fontId="11" fillId="0" borderId="14" xfId="0" applyFont="1" applyBorder="1" applyAlignment="1">
      <alignment wrapText="1"/>
    </xf>
    <xf numFmtId="0" fontId="9" fillId="0" borderId="14" xfId="0" applyFont="1" applyBorder="1" applyAlignment="1">
      <alignment vertical="top"/>
    </xf>
    <xf numFmtId="0" fontId="9" fillId="0" borderId="16" xfId="0" applyFont="1" applyBorder="1" applyAlignment="1">
      <alignment wrapText="1"/>
    </xf>
    <xf numFmtId="0" fontId="9" fillId="0" borderId="0" xfId="0" applyFont="1" applyAlignment="1">
      <alignment wrapText="1"/>
    </xf>
    <xf numFmtId="0" fontId="9" fillId="0" borderId="14" xfId="0" applyFont="1" applyBorder="1" applyAlignment="1">
      <alignment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50" xfId="0" applyFont="1" applyBorder="1"/>
    <xf numFmtId="0" fontId="9" fillId="0" borderId="49" xfId="0" applyFont="1" applyBorder="1"/>
    <xf numFmtId="0" fontId="9" fillId="0" borderId="44" xfId="0" applyFont="1" applyBorder="1"/>
    <xf numFmtId="0" fontId="9" fillId="0" borderId="23" xfId="0" applyFont="1" applyBorder="1"/>
    <xf numFmtId="0" fontId="11" fillId="5" borderId="4" xfId="0" applyFont="1" applyFill="1" applyBorder="1" applyAlignment="1">
      <alignment vertical="center" wrapText="1"/>
    </xf>
    <xf numFmtId="0" fontId="11" fillId="0" borderId="5" xfId="0" applyFont="1" applyBorder="1" applyAlignment="1">
      <alignment vertical="top" wrapText="1"/>
    </xf>
    <xf numFmtId="0" fontId="11" fillId="0" borderId="14" xfId="0" applyFont="1" applyBorder="1" applyAlignment="1">
      <alignment horizontal="left" vertical="center" wrapText="1"/>
    </xf>
    <xf numFmtId="0" fontId="11" fillId="0" borderId="25" xfId="0" applyFont="1" applyBorder="1" applyAlignment="1">
      <alignment vertical="top" wrapText="1"/>
    </xf>
    <xf numFmtId="0" fontId="11" fillId="0" borderId="25" xfId="0" applyFont="1" applyBorder="1" applyAlignment="1">
      <alignment wrapText="1"/>
    </xf>
    <xf numFmtId="0" fontId="12" fillId="0" borderId="35" xfId="0" applyFont="1" applyBorder="1" applyAlignment="1">
      <alignment vertical="center"/>
    </xf>
    <xf numFmtId="0" fontId="11" fillId="0" borderId="35" xfId="0" applyFont="1" applyBorder="1" applyAlignment="1">
      <alignment vertical="center"/>
    </xf>
    <xf numFmtId="0" fontId="11" fillId="0" borderId="35" xfId="0" applyFont="1" applyBorder="1" applyAlignment="1">
      <alignment horizontal="center" vertical="center"/>
    </xf>
    <xf numFmtId="0" fontId="11" fillId="0" borderId="0" xfId="0" applyFont="1" applyAlignment="1">
      <alignment vertical="center" wrapText="1" readingOrder="2"/>
    </xf>
    <xf numFmtId="0" fontId="11" fillId="0" borderId="5" xfId="0" applyFont="1" applyBorder="1" applyAlignment="1">
      <alignment horizontal="right" vertical="center" wrapText="1"/>
    </xf>
    <xf numFmtId="0" fontId="11" fillId="0" borderId="16" xfId="0" applyFont="1" applyBorder="1" applyAlignment="1">
      <alignment horizontal="left" vertical="center" wrapText="1"/>
    </xf>
    <xf numFmtId="0" fontId="12" fillId="0" borderId="4" xfId="0" applyFont="1" applyBorder="1" applyAlignment="1">
      <alignment vertical="center" wrapText="1"/>
    </xf>
    <xf numFmtId="0" fontId="12" fillId="0" borderId="5" xfId="0" applyFont="1" applyBorder="1" applyAlignment="1">
      <alignment vertical="center" wrapText="1"/>
    </xf>
    <xf numFmtId="0" fontId="11" fillId="5" borderId="4" xfId="0" applyFont="1" applyFill="1" applyBorder="1" applyAlignment="1">
      <alignment horizontal="center" vertical="center" wrapText="1"/>
    </xf>
    <xf numFmtId="49" fontId="11" fillId="0" borderId="5" xfId="0" applyNumberFormat="1" applyFont="1" applyBorder="1" applyAlignment="1">
      <alignment horizontal="left" vertical="center" wrapText="1"/>
    </xf>
    <xf numFmtId="0" fontId="12" fillId="0" borderId="13"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vertical="center" wrapText="1"/>
    </xf>
    <xf numFmtId="17" fontId="11" fillId="0" borderId="25" xfId="0" applyNumberFormat="1" applyFont="1" applyBorder="1" applyAlignment="1">
      <alignment vertical="center" wrapText="1"/>
    </xf>
    <xf numFmtId="0" fontId="11" fillId="0" borderId="16" xfId="0" applyFont="1" applyBorder="1" applyAlignment="1">
      <alignment vertical="center" wrapText="1"/>
    </xf>
    <xf numFmtId="0" fontId="11" fillId="0" borderId="5" xfId="0" applyFont="1" applyBorder="1" applyAlignment="1">
      <alignment horizontal="right" vertical="center" wrapText="1" readingOrder="2"/>
    </xf>
    <xf numFmtId="17" fontId="11" fillId="0" borderId="5" xfId="0" applyNumberFormat="1" applyFont="1" applyBorder="1" applyAlignment="1">
      <alignment vertical="center" wrapText="1"/>
    </xf>
    <xf numFmtId="0" fontId="11" fillId="0" borderId="5" xfId="0" applyFont="1" applyBorder="1"/>
    <xf numFmtId="0" fontId="11" fillId="0" borderId="6" xfId="0" applyFont="1" applyBorder="1"/>
    <xf numFmtId="0" fontId="11" fillId="0" borderId="0" xfId="0" applyFont="1"/>
    <xf numFmtId="0" fontId="11" fillId="0" borderId="5" xfId="0" applyFont="1" applyBorder="1" applyAlignment="1">
      <alignment wrapText="1" readingOrder="2"/>
    </xf>
    <xf numFmtId="165" fontId="8" fillId="0" borderId="23" xfId="4" applyNumberFormat="1" applyFont="1" applyBorder="1" applyAlignment="1">
      <alignment horizontal="left" vertical="top" wrapText="1"/>
    </xf>
    <xf numFmtId="0" fontId="15" fillId="0" borderId="0" xfId="0" applyFont="1" applyAlignment="1">
      <alignment vertical="center"/>
    </xf>
    <xf numFmtId="0" fontId="11" fillId="0" borderId="44" xfId="5" applyFont="1" applyBorder="1" applyAlignment="1">
      <alignment vertical="center"/>
    </xf>
    <xf numFmtId="0" fontId="9" fillId="0" borderId="15" xfId="0" applyFont="1" applyBorder="1" applyAlignment="1">
      <alignment vertical="center"/>
    </xf>
    <xf numFmtId="0" fontId="9" fillId="0" borderId="15" xfId="0" applyFont="1" applyBorder="1"/>
    <xf numFmtId="0" fontId="9" fillId="0" borderId="16" xfId="0" applyFont="1" applyBorder="1"/>
    <xf numFmtId="0" fontId="9" fillId="0" borderId="27" xfId="0" applyFont="1" applyBorder="1"/>
    <xf numFmtId="0" fontId="16" fillId="0" borderId="0" xfId="0" applyFont="1" applyAlignment="1">
      <alignment horizontal="center" vertical="center"/>
    </xf>
    <xf numFmtId="0" fontId="11" fillId="2" borderId="0" xfId="0" applyFont="1" applyFill="1" applyAlignment="1">
      <alignment vertical="center" wrapText="1"/>
    </xf>
    <xf numFmtId="0" fontId="11" fillId="2" borderId="5" xfId="0" applyFont="1" applyFill="1" applyBorder="1"/>
    <xf numFmtId="0" fontId="11" fillId="2" borderId="11" xfId="0" applyFont="1" applyFill="1" applyBorder="1" applyAlignment="1">
      <alignment vertical="center" wrapText="1"/>
    </xf>
    <xf numFmtId="0" fontId="11" fillId="2" borderId="6" xfId="0" applyFont="1" applyFill="1" applyBorder="1" applyAlignment="1">
      <alignment vertical="center" wrapText="1"/>
    </xf>
    <xf numFmtId="0" fontId="12" fillId="2" borderId="5" xfId="0" applyFont="1" applyFill="1" applyBorder="1"/>
    <xf numFmtId="0" fontId="11" fillId="2" borderId="14" xfId="0" applyFont="1" applyFill="1" applyBorder="1" applyAlignment="1">
      <alignment vertical="center" wrapText="1"/>
    </xf>
    <xf numFmtId="0" fontId="11" fillId="2" borderId="22" xfId="0" applyFont="1" applyFill="1" applyBorder="1" applyAlignment="1">
      <alignment vertical="center" wrapText="1"/>
    </xf>
    <xf numFmtId="0" fontId="11" fillId="2" borderId="24" xfId="0" applyFont="1" applyFill="1" applyBorder="1" applyAlignment="1">
      <alignment vertical="center" wrapText="1"/>
    </xf>
    <xf numFmtId="0" fontId="12" fillId="2" borderId="36" xfId="0" applyFont="1" applyFill="1" applyBorder="1" applyAlignment="1">
      <alignment horizontal="right" vertical="center" wrapText="1"/>
    </xf>
    <xf numFmtId="0" fontId="11" fillId="2" borderId="35" xfId="0" applyFont="1" applyFill="1" applyBorder="1" applyAlignment="1">
      <alignment horizontal="left" vertical="center" wrapText="1"/>
    </xf>
    <xf numFmtId="0" fontId="11" fillId="2" borderId="36" xfId="0" applyFont="1" applyFill="1" applyBorder="1" applyAlignment="1">
      <alignment vertical="center" wrapText="1"/>
    </xf>
    <xf numFmtId="0" fontId="11" fillId="2" borderId="36" xfId="0" applyFont="1" applyFill="1" applyBorder="1" applyAlignment="1">
      <alignment horizontal="center" vertical="center" wrapText="1"/>
    </xf>
    <xf numFmtId="0" fontId="11" fillId="0" borderId="40" xfId="0" applyFont="1" applyBorder="1" applyAlignment="1">
      <alignment vertical="center" wrapText="1"/>
    </xf>
    <xf numFmtId="0" fontId="11" fillId="2" borderId="40" xfId="0" applyFont="1" applyFill="1" applyBorder="1" applyAlignment="1">
      <alignment vertical="center" wrapText="1"/>
    </xf>
    <xf numFmtId="0" fontId="11" fillId="2" borderId="35" xfId="0" applyFont="1" applyFill="1" applyBorder="1" applyAlignment="1">
      <alignment horizontal="center" vertical="center" wrapText="1"/>
    </xf>
    <xf numFmtId="0" fontId="11" fillId="2" borderId="35" xfId="0" applyFont="1" applyFill="1" applyBorder="1" applyAlignment="1">
      <alignment vertical="center" wrapText="1"/>
    </xf>
    <xf numFmtId="0" fontId="12" fillId="2" borderId="39" xfId="0" applyFont="1" applyFill="1" applyBorder="1" applyAlignment="1">
      <alignment horizontal="center" vertical="center" wrapText="1"/>
    </xf>
    <xf numFmtId="0" fontId="11" fillId="0" borderId="38" xfId="0" applyFont="1" applyBorder="1" applyAlignment="1">
      <alignment horizontal="center" vertical="center" wrapText="1"/>
    </xf>
    <xf numFmtId="0" fontId="11" fillId="2" borderId="0" xfId="0" applyFont="1" applyFill="1" applyAlignment="1">
      <alignment horizontal="center" vertical="center" wrapText="1"/>
    </xf>
    <xf numFmtId="0" fontId="9" fillId="0" borderId="16" xfId="0" applyFont="1" applyBorder="1" applyAlignment="1">
      <alignment horizontal="left" vertical="center" wrapText="1"/>
    </xf>
    <xf numFmtId="0" fontId="9" fillId="0" borderId="16" xfId="0" applyFont="1" applyBorder="1" applyAlignment="1">
      <alignment horizontal="center" vertical="center"/>
    </xf>
    <xf numFmtId="0" fontId="9" fillId="0" borderId="5" xfId="0" applyFont="1" applyBorder="1" applyAlignment="1">
      <alignment horizontal="center" vertical="center"/>
    </xf>
    <xf numFmtId="0" fontId="8" fillId="0" borderId="4" xfId="0" applyFont="1" applyBorder="1" applyAlignment="1">
      <alignment horizontal="center" vertical="center"/>
    </xf>
    <xf numFmtId="0" fontId="9" fillId="0" borderId="7" xfId="0" applyFont="1" applyBorder="1" applyAlignment="1">
      <alignment horizontal="center" vertical="center"/>
    </xf>
    <xf numFmtId="0" fontId="8" fillId="0" borderId="1" xfId="0" applyFont="1" applyBorder="1" applyAlignment="1">
      <alignment horizontal="center"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10" fillId="0" borderId="0" xfId="0" applyFont="1" applyAlignment="1">
      <alignment readingOrder="2"/>
    </xf>
    <xf numFmtId="0" fontId="9" fillId="0" borderId="0" xfId="0" applyFont="1" applyAlignment="1">
      <alignment horizontal="center" vertical="center" wrapText="1"/>
    </xf>
    <xf numFmtId="0" fontId="8" fillId="0" borderId="0" xfId="0" applyFont="1"/>
    <xf numFmtId="0" fontId="9" fillId="0" borderId="5" xfId="0" applyFont="1" applyBorder="1" applyAlignment="1">
      <alignment horizontal="center" vertical="center" wrapText="1"/>
    </xf>
    <xf numFmtId="0" fontId="9" fillId="0" borderId="5" xfId="0" applyFont="1" applyBorder="1" applyAlignment="1">
      <alignment horizontal="left" vertical="center" wrapText="1"/>
    </xf>
    <xf numFmtId="0" fontId="10" fillId="0" borderId="0" xfId="0" applyFont="1"/>
    <xf numFmtId="0" fontId="8" fillId="0" borderId="10" xfId="0" applyFont="1" applyBorder="1" applyAlignment="1">
      <alignment horizontal="center" vertical="center" wrapText="1"/>
    </xf>
    <xf numFmtId="0" fontId="17" fillId="0" borderId="0" xfId="0" applyFont="1"/>
    <xf numFmtId="0" fontId="15" fillId="0" borderId="5" xfId="0" applyFont="1" applyBorder="1" applyAlignment="1">
      <alignment horizontal="left" vertical="center" wrapText="1"/>
    </xf>
    <xf numFmtId="0" fontId="8" fillId="0" borderId="12" xfId="0" applyFont="1" applyBorder="1" applyAlignment="1">
      <alignment horizontal="center" vertical="center" wrapText="1"/>
    </xf>
    <xf numFmtId="0" fontId="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0" xfId="0" applyFont="1" applyAlignment="1">
      <alignment horizontal="center"/>
    </xf>
    <xf numFmtId="0" fontId="8"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8" fillId="0" borderId="28"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51" xfId="5" applyFont="1" applyBorder="1" applyAlignment="1">
      <alignment horizontal="center" vertical="top" wrapText="1"/>
    </xf>
    <xf numFmtId="0" fontId="9" fillId="0" borderId="22" xfId="0" applyFont="1" applyBorder="1" applyAlignment="1">
      <alignment vertical="center" wrapText="1"/>
    </xf>
    <xf numFmtId="0" fontId="8" fillId="0" borderId="43" xfId="0" applyFont="1" applyBorder="1" applyAlignment="1">
      <alignment horizontal="center" vertical="center" wrapText="1"/>
    </xf>
    <xf numFmtId="0" fontId="9" fillId="0" borderId="52" xfId="5" applyFont="1" applyBorder="1" applyAlignment="1">
      <alignment vertical="top" wrapText="1"/>
    </xf>
    <xf numFmtId="0" fontId="9" fillId="0" borderId="53" xfId="5" applyFont="1" applyBorder="1"/>
    <xf numFmtId="0" fontId="9" fillId="0" borderId="46" xfId="5" applyFont="1" applyBorder="1" applyAlignment="1">
      <alignment vertical="top" wrapText="1"/>
    </xf>
    <xf numFmtId="0" fontId="9" fillId="0" borderId="54" xfId="5" applyFont="1" applyBorder="1" applyAlignment="1">
      <alignment vertical="top" wrapText="1"/>
    </xf>
    <xf numFmtId="0" fontId="8" fillId="0" borderId="55" xfId="5" applyFont="1" applyBorder="1" applyAlignment="1">
      <alignment horizontal="center" vertical="top" wrapText="1"/>
    </xf>
    <xf numFmtId="0" fontId="9" fillId="0" borderId="56" xfId="5" applyFont="1" applyBorder="1"/>
    <xf numFmtId="0" fontId="9" fillId="0" borderId="57" xfId="0" applyFont="1" applyBorder="1" applyAlignment="1">
      <alignment horizontal="center"/>
    </xf>
    <xf numFmtId="0" fontId="9" fillId="0" borderId="45" xfId="5" applyFont="1" applyBorder="1"/>
    <xf numFmtId="0" fontId="15" fillId="0" borderId="45" xfId="5" applyFont="1" applyBorder="1"/>
    <xf numFmtId="0" fontId="11" fillId="0" borderId="58" xfId="5" applyFont="1" applyBorder="1"/>
    <xf numFmtId="0" fontId="9" fillId="0" borderId="59" xfId="0" applyFont="1" applyBorder="1" applyAlignment="1">
      <alignment horizontal="center"/>
    </xf>
    <xf numFmtId="0" fontId="9" fillId="0" borderId="0" xfId="0" applyFont="1" applyAlignment="1">
      <alignment horizontal="left"/>
    </xf>
    <xf numFmtId="2" fontId="8" fillId="0" borderId="0" xfId="0" applyNumberFormat="1" applyFont="1"/>
    <xf numFmtId="0" fontId="8" fillId="0" borderId="0" xfId="0" applyFont="1" applyAlignment="1">
      <alignment horizontal="left" vertical="center" wrapText="1"/>
    </xf>
    <xf numFmtId="0" fontId="9" fillId="0" borderId="5" xfId="0" applyFont="1" applyBorder="1"/>
    <xf numFmtId="0" fontId="8" fillId="0" borderId="0" xfId="0" applyFont="1" applyAlignment="1">
      <alignment vertical="top" wrapText="1"/>
    </xf>
    <xf numFmtId="0" fontId="8" fillId="0" borderId="0" xfId="0" applyFont="1" applyAlignment="1">
      <alignment vertical="top"/>
    </xf>
    <xf numFmtId="2" fontId="8" fillId="0" borderId="0" xfId="0" applyNumberFormat="1" applyFont="1" applyAlignment="1">
      <alignment vertical="top"/>
    </xf>
    <xf numFmtId="2" fontId="20" fillId="0" borderId="0" xfId="0" applyNumberFormat="1" applyFont="1" applyAlignment="1">
      <alignment horizontal="left"/>
    </xf>
    <xf numFmtId="0" fontId="20" fillId="0" borderId="0" xfId="0" applyFont="1" applyAlignment="1">
      <alignment horizontal="left" vertical="center"/>
    </xf>
    <xf numFmtId="0" fontId="21" fillId="0" borderId="0" xfId="0" applyFont="1"/>
    <xf numFmtId="0" fontId="8" fillId="0" borderId="0" xfId="0" applyFont="1" applyAlignment="1">
      <alignment horizontal="left" vertical="center"/>
    </xf>
    <xf numFmtId="0" fontId="9" fillId="0" borderId="47" xfId="3" applyFont="1" applyBorder="1"/>
    <xf numFmtId="0" fontId="11" fillId="0" borderId="0" xfId="0" applyFont="1" applyAlignment="1">
      <alignment vertical="top"/>
    </xf>
    <xf numFmtId="0" fontId="12" fillId="0" borderId="0" xfId="0" applyFont="1" applyAlignment="1">
      <alignment horizontal="center" vertical="top"/>
    </xf>
    <xf numFmtId="0" fontId="9" fillId="0" borderId="0" xfId="3" applyFont="1"/>
    <xf numFmtId="0" fontId="9" fillId="0" borderId="0" xfId="3" applyFont="1" applyAlignment="1">
      <alignment horizontal="center"/>
    </xf>
    <xf numFmtId="0" fontId="9" fillId="0" borderId="48" xfId="0" applyFont="1" applyBorder="1"/>
    <xf numFmtId="0" fontId="12" fillId="0" borderId="0" xfId="0" applyFont="1"/>
    <xf numFmtId="2" fontId="8" fillId="0" borderId="0" xfId="0" applyNumberFormat="1" applyFont="1" applyAlignment="1">
      <alignment horizontal="left"/>
    </xf>
    <xf numFmtId="0" fontId="8" fillId="0" borderId="0" xfId="0" applyFont="1" applyAlignment="1">
      <alignment horizontal="left"/>
    </xf>
    <xf numFmtId="2" fontId="8" fillId="0" borderId="0" xfId="0" applyNumberFormat="1" applyFont="1" applyAlignment="1">
      <alignment horizontal="left" vertical="top"/>
    </xf>
    <xf numFmtId="0" fontId="20" fillId="0" borderId="0" xfId="0" applyFont="1" applyAlignment="1">
      <alignment horizontal="left" wrapText="1"/>
    </xf>
    <xf numFmtId="0" fontId="8" fillId="0" borderId="0" xfId="0" applyFont="1" applyAlignment="1">
      <alignment horizontal="left" wrapText="1"/>
    </xf>
    <xf numFmtId="0" fontId="11" fillId="0" borderId="0" xfId="0" applyFont="1" applyAlignment="1">
      <alignment horizontal="left" vertical="top" wrapText="1"/>
    </xf>
    <xf numFmtId="0" fontId="8" fillId="0" borderId="0" xfId="0" applyFont="1" applyAlignment="1">
      <alignment horizontal="center" wrapText="1"/>
    </xf>
    <xf numFmtId="0" fontId="17" fillId="0" borderId="0" xfId="0" applyFont="1" applyAlignment="1">
      <alignment horizontal="left"/>
    </xf>
    <xf numFmtId="0" fontId="19" fillId="0" borderId="0" xfId="0" applyFont="1" applyAlignment="1">
      <alignment vertical="top" wrapText="1"/>
    </xf>
    <xf numFmtId="0" fontId="15" fillId="0" borderId="0" xfId="0" applyFont="1"/>
    <xf numFmtId="0" fontId="8" fillId="0" borderId="0" xfId="0" applyFont="1" applyAlignment="1">
      <alignment horizontal="left" vertical="top"/>
    </xf>
    <xf numFmtId="2" fontId="19" fillId="0" borderId="0" xfId="0" applyNumberFormat="1" applyFont="1"/>
    <xf numFmtId="0" fontId="19" fillId="0" borderId="0" xfId="0" applyFont="1"/>
    <xf numFmtId="0" fontId="9" fillId="0" borderId="0" xfId="0" applyFont="1" applyAlignment="1">
      <alignment vertical="top"/>
    </xf>
    <xf numFmtId="0" fontId="9" fillId="2" borderId="0" xfId="0" applyFont="1" applyFill="1"/>
    <xf numFmtId="0" fontId="9" fillId="3" borderId="0" xfId="0" applyFont="1" applyFill="1"/>
    <xf numFmtId="0" fontId="9" fillId="3" borderId="0" xfId="0" applyFont="1" applyFill="1" applyAlignment="1">
      <alignment vertical="top"/>
    </xf>
    <xf numFmtId="0" fontId="9" fillId="0" borderId="0" xfId="0" applyFont="1" applyAlignment="1">
      <alignment horizontal="center" vertical="top"/>
    </xf>
    <xf numFmtId="2" fontId="8" fillId="0" borderId="11" xfId="0" applyNumberFormat="1" applyFont="1" applyBorder="1"/>
    <xf numFmtId="2" fontId="8" fillId="0" borderId="18" xfId="0" applyNumberFormat="1" applyFont="1" applyBorder="1" applyAlignment="1">
      <alignment horizontal="center" vertical="top"/>
    </xf>
    <xf numFmtId="2" fontId="8" fillId="0" borderId="11" xfId="0" applyNumberFormat="1" applyFont="1" applyBorder="1" applyAlignment="1">
      <alignment vertical="top"/>
    </xf>
    <xf numFmtId="2" fontId="8" fillId="0" borderId="25" xfId="0" applyNumberFormat="1" applyFont="1" applyBorder="1" applyAlignment="1">
      <alignment vertical="top"/>
    </xf>
    <xf numFmtId="2" fontId="8" fillId="0" borderId="18" xfId="0" applyNumberFormat="1" applyFont="1" applyBorder="1" applyAlignment="1">
      <alignment vertical="top"/>
    </xf>
    <xf numFmtId="2" fontId="8" fillId="0" borderId="5" xfId="0" applyNumberFormat="1" applyFont="1" applyBorder="1" applyAlignment="1">
      <alignment horizontal="center" vertical="top"/>
    </xf>
    <xf numFmtId="0" fontId="8" fillId="0" borderId="25" xfId="0" applyFont="1" applyBorder="1" applyAlignment="1">
      <alignment vertical="top"/>
    </xf>
    <xf numFmtId="0" fontId="9" fillId="0" borderId="23" xfId="0" applyFont="1" applyBorder="1" applyAlignment="1">
      <alignment vertical="top"/>
    </xf>
    <xf numFmtId="0" fontId="9" fillId="0" borderId="44" xfId="0" applyFont="1" applyBorder="1" applyAlignment="1">
      <alignment vertical="top"/>
    </xf>
    <xf numFmtId="0" fontId="9" fillId="0" borderId="45" xfId="0" applyFont="1" applyBorder="1" applyAlignment="1">
      <alignment horizontal="center" vertical="top"/>
    </xf>
    <xf numFmtId="0" fontId="9" fillId="0" borderId="46" xfId="0" applyFont="1" applyBorder="1" applyAlignment="1">
      <alignment vertical="top"/>
    </xf>
    <xf numFmtId="0" fontId="14" fillId="0" borderId="0" xfId="0" applyFont="1" applyAlignment="1">
      <alignment vertical="top"/>
    </xf>
    <xf numFmtId="0" fontId="9" fillId="0" borderId="45" xfId="0" applyFont="1" applyBorder="1" applyAlignment="1">
      <alignment vertical="top"/>
    </xf>
    <xf numFmtId="0" fontId="9" fillId="0" borderId="47" xfId="0" applyFont="1" applyBorder="1" applyAlignment="1">
      <alignment vertical="top"/>
    </xf>
    <xf numFmtId="0" fontId="9" fillId="0" borderId="27" xfId="0" applyFont="1" applyBorder="1" applyAlignment="1">
      <alignment vertical="top"/>
    </xf>
    <xf numFmtId="0" fontId="9" fillId="0" borderId="30" xfId="0" applyFont="1" applyBorder="1" applyAlignment="1">
      <alignment vertical="top"/>
    </xf>
    <xf numFmtId="0" fontId="9" fillId="0" borderId="26" xfId="0" applyFont="1" applyBorder="1" applyAlignment="1">
      <alignment vertical="top"/>
    </xf>
    <xf numFmtId="0" fontId="9" fillId="0" borderId="14" xfId="0" applyFont="1" applyBorder="1" applyAlignment="1">
      <alignment vertical="top" wrapText="1"/>
    </xf>
    <xf numFmtId="0" fontId="9" fillId="0" borderId="15" xfId="0" applyFont="1" applyBorder="1" applyAlignment="1">
      <alignment vertical="top" wrapText="1"/>
    </xf>
    <xf numFmtId="0" fontId="9" fillId="0" borderId="16" xfId="0" applyFont="1" applyBorder="1" applyAlignment="1">
      <alignment vertical="top" wrapText="1"/>
    </xf>
    <xf numFmtId="0" fontId="9" fillId="0" borderId="16" xfId="0" applyFont="1" applyBorder="1" applyAlignment="1">
      <alignment horizontal="left" vertical="top" wrapText="1"/>
    </xf>
    <xf numFmtId="0" fontId="9" fillId="0" borderId="15" xfId="0" applyFont="1" applyBorder="1" applyAlignment="1">
      <alignment horizontal="left" vertical="top" wrapText="1"/>
    </xf>
    <xf numFmtId="1" fontId="9" fillId="0" borderId="0" xfId="0" applyNumberFormat="1" applyFont="1"/>
    <xf numFmtId="0" fontId="11" fillId="0" borderId="15" xfId="0" applyFont="1" applyBorder="1" applyAlignment="1">
      <alignment horizontal="left" vertical="top"/>
    </xf>
    <xf numFmtId="0" fontId="14" fillId="0" borderId="14" xfId="0" applyFont="1" applyBorder="1" applyAlignment="1">
      <alignment horizontal="left" vertical="top" wrapText="1"/>
    </xf>
    <xf numFmtId="0" fontId="11" fillId="0" borderId="29" xfId="0" applyFont="1" applyBorder="1" applyAlignment="1">
      <alignment vertical="top"/>
    </xf>
    <xf numFmtId="0" fontId="11" fillId="0" borderId="60" xfId="0" applyFont="1" applyBorder="1" applyAlignment="1">
      <alignment horizontal="right" vertical="top" wrapText="1"/>
    </xf>
    <xf numFmtId="0" fontId="14" fillId="0" borderId="15" xfId="0" applyFont="1" applyBorder="1" applyAlignment="1">
      <alignment horizontal="left" vertical="top" wrapText="1"/>
    </xf>
    <xf numFmtId="0" fontId="11" fillId="0" borderId="20" xfId="0" applyFont="1" applyBorder="1" applyAlignment="1">
      <alignment horizontal="right" vertical="top" wrapText="1"/>
    </xf>
    <xf numFmtId="0" fontId="9" fillId="0" borderId="0" xfId="0" applyFont="1" applyAlignment="1">
      <alignment vertical="top" wrapText="1"/>
    </xf>
    <xf numFmtId="1" fontId="0" fillId="0" borderId="35" xfId="0" applyNumberFormat="1" applyBorder="1"/>
    <xf numFmtId="0" fontId="4" fillId="7" borderId="35" xfId="0" applyFont="1" applyFill="1" applyBorder="1"/>
    <xf numFmtId="1" fontId="4" fillId="7" borderId="35" xfId="0" applyNumberFormat="1" applyFont="1" applyFill="1" applyBorder="1"/>
    <xf numFmtId="0" fontId="4" fillId="6" borderId="35" xfId="0" applyFont="1" applyFill="1" applyBorder="1"/>
    <xf numFmtId="0" fontId="12"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right" vertical="center" wrapText="1"/>
    </xf>
    <xf numFmtId="0" fontId="11" fillId="0" borderId="5" xfId="0" applyFont="1" applyBorder="1" applyAlignment="1">
      <alignment horizontal="left" vertical="center" wrapText="1"/>
    </xf>
    <xf numFmtId="0" fontId="11" fillId="0" borderId="2" xfId="0" applyFont="1" applyBorder="1" applyAlignment="1">
      <alignment horizontal="left" vertical="top" wrapText="1"/>
    </xf>
    <xf numFmtId="0" fontId="11" fillId="0" borderId="16" xfId="0" applyFont="1" applyBorder="1" applyAlignment="1">
      <alignment horizontal="left" vertical="top"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5" xfId="0" applyFont="1" applyBorder="1" applyAlignment="1">
      <alignment vertical="center" wrapText="1"/>
    </xf>
    <xf numFmtId="0" fontId="11" fillId="0" borderId="31"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35" xfId="0" applyFont="1" applyBorder="1" applyAlignment="1">
      <alignment horizontal="center" vertical="center" wrapText="1"/>
    </xf>
    <xf numFmtId="0" fontId="11" fillId="5" borderId="4" xfId="0" applyFont="1" applyFill="1" applyBorder="1" applyAlignment="1">
      <alignment horizontal="center" vertical="center" wrapText="1"/>
    </xf>
    <xf numFmtId="0" fontId="11" fillId="0" borderId="25" xfId="0" applyFont="1" applyBorder="1" applyAlignment="1">
      <alignment horizontal="left" vertical="center" wrapText="1"/>
    </xf>
    <xf numFmtId="0" fontId="12" fillId="0" borderId="36"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25" xfId="0" applyFont="1" applyBorder="1" applyAlignment="1">
      <alignment horizontal="left" vertical="top" wrapText="1"/>
    </xf>
    <xf numFmtId="0" fontId="12" fillId="5" borderId="17"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19" xfId="0" applyFont="1" applyFill="1" applyBorder="1" applyAlignment="1">
      <alignment horizontal="center" vertical="center" wrapText="1"/>
    </xf>
    <xf numFmtId="0" fontId="11" fillId="0" borderId="14" xfId="0" applyFont="1" applyBorder="1" applyAlignment="1">
      <alignment horizontal="left" vertical="center" wrapText="1"/>
    </xf>
    <xf numFmtId="0" fontId="11" fillId="0" borderId="14" xfId="0" applyFont="1" applyBorder="1" applyAlignment="1">
      <alignment horizontal="left" vertical="top" wrapText="1"/>
    </xf>
    <xf numFmtId="0" fontId="11" fillId="0" borderId="5" xfId="0" applyFont="1" applyBorder="1" applyAlignment="1">
      <alignment horizontal="right" vertical="top" wrapText="1" readingOrder="2"/>
    </xf>
    <xf numFmtId="0" fontId="11" fillId="0" borderId="5" xfId="0" applyFont="1" applyBorder="1" applyAlignment="1">
      <alignment horizontal="right" vertical="top" readingOrder="2"/>
    </xf>
    <xf numFmtId="0" fontId="12" fillId="0" borderId="41"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42" xfId="0" applyFont="1" applyBorder="1" applyAlignment="1">
      <alignment horizontal="center" vertical="center" wrapText="1"/>
    </xf>
    <xf numFmtId="0" fontId="11" fillId="0" borderId="35" xfId="0" applyFont="1" applyBorder="1" applyAlignment="1">
      <alignment horizontal="left" vertical="center" wrapText="1"/>
    </xf>
    <xf numFmtId="0" fontId="12" fillId="2" borderId="13" xfId="0" applyFont="1" applyFill="1" applyBorder="1" applyAlignment="1">
      <alignment horizontal="right" vertical="center" wrapText="1"/>
    </xf>
    <xf numFmtId="0" fontId="12" fillId="2" borderId="10" xfId="0" applyFont="1" applyFill="1" applyBorder="1" applyAlignment="1">
      <alignment horizontal="right" vertical="center" wrapText="1"/>
    </xf>
    <xf numFmtId="0" fontId="11" fillId="2" borderId="5" xfId="0" applyFont="1" applyFill="1" applyBorder="1" applyAlignment="1">
      <alignment horizontal="left" vertical="center" wrapText="1"/>
    </xf>
    <xf numFmtId="0" fontId="11" fillId="2" borderId="14" xfId="0" applyFont="1" applyFill="1" applyBorder="1" applyAlignment="1">
      <alignment horizontal="left" vertical="center" wrapText="1"/>
    </xf>
    <xf numFmtId="0" fontId="11" fillId="2" borderId="4"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0" borderId="37" xfId="0" applyFont="1" applyBorder="1" applyAlignment="1">
      <alignment horizontal="center" vertical="center" wrapText="1"/>
    </xf>
    <xf numFmtId="0" fontId="11" fillId="0" borderId="38" xfId="0" applyFont="1" applyBorder="1" applyAlignment="1">
      <alignment horizontal="center" vertical="center" wrapText="1"/>
    </xf>
    <xf numFmtId="0" fontId="12" fillId="2" borderId="36" xfId="0" applyFont="1" applyFill="1" applyBorder="1" applyAlignment="1">
      <alignment horizontal="center" vertical="center" wrapText="1"/>
    </xf>
    <xf numFmtId="0" fontId="12" fillId="2" borderId="39" xfId="0" applyFont="1" applyFill="1" applyBorder="1" applyAlignment="1">
      <alignment horizontal="center" vertical="center" wrapText="1"/>
    </xf>
    <xf numFmtId="0" fontId="9" fillId="0" borderId="28" xfId="0" applyFont="1" applyBorder="1" applyAlignment="1">
      <alignment horizontal="center" vertical="center" wrapText="1"/>
    </xf>
    <xf numFmtId="0" fontId="9" fillId="0" borderId="0" xfId="0" applyFont="1" applyAlignment="1">
      <alignment horizontal="center" vertical="center" wrapText="1"/>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9" fillId="0" borderId="16" xfId="0" applyFont="1" applyBorder="1" applyAlignment="1">
      <alignment horizontal="left" vertical="center" wrapText="1"/>
    </xf>
    <xf numFmtId="0" fontId="9" fillId="0" borderId="5" xfId="0" applyFont="1" applyBorder="1" applyAlignment="1">
      <alignment horizontal="left" vertical="center" wrapText="1"/>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9" fillId="0" borderId="5" xfId="0" applyFont="1" applyBorder="1" applyAlignment="1">
      <alignment horizontal="center" vertical="center" wrapText="1"/>
    </xf>
    <xf numFmtId="0" fontId="9" fillId="0" borderId="5" xfId="0" applyFont="1" applyBorder="1" applyAlignment="1">
      <alignment horizontal="center" vertical="center"/>
    </xf>
    <xf numFmtId="0" fontId="9" fillId="0" borderId="7" xfId="0" applyFont="1" applyBorder="1" applyAlignment="1">
      <alignment horizontal="center" vertical="center"/>
    </xf>
    <xf numFmtId="0" fontId="8" fillId="0" borderId="1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Alignment="1">
      <alignment horizontal="left" wrapText="1"/>
    </xf>
    <xf numFmtId="0" fontId="20"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horizontal="left" vertical="center"/>
    </xf>
    <xf numFmtId="0" fontId="20" fillId="0" borderId="0" xfId="0" applyFont="1" applyAlignment="1">
      <alignment horizontal="left" wrapText="1"/>
    </xf>
    <xf numFmtId="2" fontId="8" fillId="0" borderId="0" xfId="0" applyNumberFormat="1" applyFont="1" applyAlignment="1">
      <alignment horizontal="left" vertical="top"/>
    </xf>
    <xf numFmtId="0" fontId="8" fillId="0" borderId="0" xfId="0" applyFont="1" applyAlignment="1">
      <alignment horizontal="left" vertical="top"/>
    </xf>
    <xf numFmtId="2" fontId="8" fillId="0" borderId="0" xfId="0" applyNumberFormat="1" applyFont="1" applyAlignment="1">
      <alignment horizontal="center" vertical="center"/>
    </xf>
    <xf numFmtId="2" fontId="20" fillId="0" borderId="0" xfId="0" applyNumberFormat="1" applyFont="1" applyAlignment="1">
      <alignment horizontal="left" vertical="top"/>
    </xf>
    <xf numFmtId="0" fontId="20" fillId="0" borderId="0" xfId="0" applyFont="1" applyAlignment="1">
      <alignment horizontal="left" vertical="top"/>
    </xf>
    <xf numFmtId="0" fontId="8" fillId="0" borderId="11" xfId="0" applyFont="1" applyBorder="1" applyAlignment="1">
      <alignment horizontal="left" vertical="top" wrapText="1"/>
    </xf>
    <xf numFmtId="0" fontId="8" fillId="0" borderId="25" xfId="0" applyFont="1" applyBorder="1" applyAlignment="1">
      <alignment horizontal="left" vertical="top" wrapText="1"/>
    </xf>
    <xf numFmtId="0" fontId="8" fillId="0" borderId="18" xfId="0" applyFont="1" applyBorder="1" applyAlignment="1">
      <alignment horizontal="left" vertical="top" wrapText="1"/>
    </xf>
    <xf numFmtId="2" fontId="8" fillId="0" borderId="11" xfId="0" applyNumberFormat="1" applyFont="1" applyBorder="1" applyAlignment="1">
      <alignment horizontal="center" vertical="top"/>
    </xf>
    <xf numFmtId="2" fontId="8" fillId="0" borderId="18" xfId="0" applyNumberFormat="1" applyFont="1" applyBorder="1" applyAlignment="1">
      <alignment horizontal="center" vertical="top"/>
    </xf>
    <xf numFmtId="2" fontId="8" fillId="0" borderId="25" xfId="0" applyNumberFormat="1" applyFont="1" applyBorder="1" applyAlignment="1">
      <alignment horizontal="center" vertical="top"/>
    </xf>
    <xf numFmtId="0" fontId="22" fillId="0" borderId="11" xfId="0" applyFont="1" applyBorder="1" applyAlignment="1">
      <alignment horizontal="left" vertical="top" wrapText="1"/>
    </xf>
    <xf numFmtId="0" fontId="22" fillId="0" borderId="18" xfId="0" applyFont="1" applyBorder="1" applyAlignment="1">
      <alignment horizontal="left" vertical="top" wrapText="1"/>
    </xf>
    <xf numFmtId="0" fontId="22" fillId="0" borderId="25" xfId="0" applyFont="1" applyBorder="1" applyAlignment="1">
      <alignment horizontal="left" vertical="top" wrapText="1"/>
    </xf>
    <xf numFmtId="0" fontId="5" fillId="0" borderId="0" xfId="0" applyFont="1" applyAlignment="1">
      <alignment horizontal="center"/>
    </xf>
  </cellXfs>
  <cellStyles count="6">
    <cellStyle name="Normal" xfId="0" builtinId="0"/>
    <cellStyle name="Normal 11" xfId="3" xr:uid="{15B1DBC5-2707-4ACF-A4DA-E838254A0213}"/>
    <cellStyle name="Normal 15 2" xfId="1" xr:uid="{9D4974D0-CC53-4637-9030-F5E9DC436F6C}"/>
    <cellStyle name="Normal 2" xfId="2" xr:uid="{442412E1-27CC-4C38-9DF4-A4FF3250CD7C}"/>
    <cellStyle name="Normal 2 2" xfId="5" xr:uid="{DBB00C1C-FE44-46F4-9AA3-01AB0D8CCEC7}"/>
    <cellStyle name="Normal 7 2" xfId="4" xr:uid="{0EF1E211-AE8D-436A-8B33-7D4828632217}"/>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F7525B09-9114-4A43-995F-E0C997A2407D}"/>
            </a:ext>
          </a:extLst>
        </xdr:cNvPr>
        <xdr:cNvSpPr txBox="1"/>
      </xdr:nvSpPr>
      <xdr:spPr>
        <a:xfrm>
          <a:off x="17811750" y="6858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10</xdr:col>
      <xdr:colOff>0</xdr:colOff>
      <xdr:row>1</xdr:row>
      <xdr:rowOff>0</xdr:rowOff>
    </xdr:from>
    <xdr:ext cx="1076739" cy="208519"/>
    <xdr:sp macro="" textlink="">
      <xdr:nvSpPr>
        <xdr:cNvPr id="2" name="TextBox 1">
          <a:extLst>
            <a:ext uri="{FF2B5EF4-FFF2-40B4-BE49-F238E27FC236}">
              <a16:creationId xmlns:a16="http://schemas.microsoft.com/office/drawing/2014/main" id="{FAB77C1C-B9B1-4A21-BD21-78AE8D21E63E}"/>
            </a:ext>
          </a:extLst>
        </xdr:cNvPr>
        <xdr:cNvSpPr txBox="1"/>
      </xdr:nvSpPr>
      <xdr:spPr>
        <a:xfrm>
          <a:off x="1595437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10</xdr:col>
      <xdr:colOff>0</xdr:colOff>
      <xdr:row>1</xdr:row>
      <xdr:rowOff>0</xdr:rowOff>
    </xdr:from>
    <xdr:ext cx="1076739" cy="208519"/>
    <xdr:sp macro="" textlink="">
      <xdr:nvSpPr>
        <xdr:cNvPr id="2" name="TextBox 1">
          <a:extLst>
            <a:ext uri="{FF2B5EF4-FFF2-40B4-BE49-F238E27FC236}">
              <a16:creationId xmlns:a16="http://schemas.microsoft.com/office/drawing/2014/main" id="{E027F26B-6CEA-470A-A4DA-CDB705F756F1}"/>
            </a:ext>
          </a:extLst>
        </xdr:cNvPr>
        <xdr:cNvSpPr txBox="1"/>
      </xdr:nvSpPr>
      <xdr:spPr>
        <a:xfrm>
          <a:off x="2038350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2" name="TextBox 1">
          <a:extLst>
            <a:ext uri="{FF2B5EF4-FFF2-40B4-BE49-F238E27FC236}">
              <a16:creationId xmlns:a16="http://schemas.microsoft.com/office/drawing/2014/main" id="{49053B41-AC80-4D1E-903A-9AAF4C40BC6A}"/>
            </a:ext>
          </a:extLst>
        </xdr:cNvPr>
        <xdr:cNvSpPr txBox="1"/>
      </xdr:nvSpPr>
      <xdr:spPr>
        <a:xfrm>
          <a:off x="16421100"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8</xdr:col>
      <xdr:colOff>457200</xdr:colOff>
      <xdr:row>47</xdr:row>
      <xdr:rowOff>123825</xdr:rowOff>
    </xdr:from>
    <xdr:ext cx="65" cy="172227"/>
    <xdr:sp macro="" textlink="">
      <xdr:nvSpPr>
        <xdr:cNvPr id="2" name="TextBox 1">
          <a:extLst>
            <a:ext uri="{FF2B5EF4-FFF2-40B4-BE49-F238E27FC236}">
              <a16:creationId xmlns:a16="http://schemas.microsoft.com/office/drawing/2014/main" id="{857D8571-1B7D-4041-A645-2E3E44994BE2}"/>
            </a:ext>
          </a:extLst>
        </xdr:cNvPr>
        <xdr:cNvSpPr txBox="1"/>
      </xdr:nvSpPr>
      <xdr:spPr>
        <a:xfrm>
          <a:off x="5321300" y="939482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2768B-0F19-4026-84A5-13F9F9049190}">
  <sheetPr>
    <tabColor theme="4" tint="0.39997558519241921"/>
  </sheetPr>
  <dimension ref="A1:K5"/>
  <sheetViews>
    <sheetView zoomScale="60" zoomScaleNormal="60" workbookViewId="0">
      <selection activeCell="C24" sqref="C24"/>
    </sheetView>
  </sheetViews>
  <sheetFormatPr defaultColWidth="8.86328125" defaultRowHeight="14.25" x14ac:dyDescent="0.45"/>
  <cols>
    <col min="1" max="1" width="7.3984375" style="5" customWidth="1"/>
    <col min="2" max="2" width="65.73046875" style="2" customWidth="1"/>
    <col min="3" max="3" width="27.86328125" style="1" bestFit="1" customWidth="1"/>
    <col min="4" max="4" width="22" style="1" bestFit="1" customWidth="1"/>
    <col min="5" max="6" width="8.86328125" style="1"/>
    <col min="7" max="7" width="65.73046875" style="3" customWidth="1"/>
    <col min="8" max="8" width="22.265625" style="1" bestFit="1" customWidth="1"/>
    <col min="9" max="9" width="10.59765625" style="1" customWidth="1"/>
    <col min="10" max="10" width="13.265625" style="1" customWidth="1"/>
    <col min="11" max="11" width="11.59765625" style="1" customWidth="1"/>
    <col min="12" max="16384" width="8.86328125" style="1"/>
  </cols>
  <sheetData>
    <row r="1" spans="1:11" ht="18" x14ac:dyDescent="0.45">
      <c r="A1" s="13" t="s">
        <v>0</v>
      </c>
      <c r="F1" s="21"/>
      <c r="G1" s="3" t="s">
        <v>1</v>
      </c>
      <c r="J1" s="4"/>
      <c r="K1" s="4"/>
    </row>
    <row r="3" spans="1:11" s="6" customFormat="1" ht="28.5" x14ac:dyDescent="0.45">
      <c r="A3" s="5" t="s">
        <v>2</v>
      </c>
      <c r="B3" s="7" t="s">
        <v>3</v>
      </c>
      <c r="C3" s="6" t="s">
        <v>4</v>
      </c>
      <c r="D3" s="6" t="s">
        <v>5</v>
      </c>
      <c r="G3" s="8" t="s">
        <v>6</v>
      </c>
      <c r="H3" s="6" t="s">
        <v>7</v>
      </c>
      <c r="I3" s="6" t="s">
        <v>8</v>
      </c>
      <c r="J3" s="6" t="s">
        <v>9</v>
      </c>
      <c r="K3" s="6" t="s">
        <v>10</v>
      </c>
    </row>
    <row r="4" spans="1:11" ht="14.65" thickBot="1" x14ac:dyDescent="0.5"/>
    <row r="5" spans="1:11" ht="150" customHeight="1" x14ac:dyDescent="0.45">
      <c r="A5" s="9"/>
      <c r="B5" s="19" t="s">
        <v>11</v>
      </c>
      <c r="C5" s="10"/>
      <c r="D5" s="11"/>
      <c r="G5" s="20" t="s">
        <v>12</v>
      </c>
      <c r="H5" s="10"/>
      <c r="I5" s="11"/>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C3A2-C55D-486A-924F-15B46C4D0486}">
  <sheetPr>
    <tabColor theme="4" tint="0.39997558519241921"/>
  </sheetPr>
  <dimension ref="B1:L61"/>
  <sheetViews>
    <sheetView zoomScale="80" zoomScaleNormal="80" workbookViewId="0">
      <pane ySplit="3" topLeftCell="A42" activePane="bottomLeft" state="frozen"/>
      <selection activeCell="F1" sqref="F1:G1"/>
      <selection pane="bottomLeft" activeCell="F50" sqref="F50"/>
    </sheetView>
  </sheetViews>
  <sheetFormatPr defaultColWidth="8.86328125" defaultRowHeight="12.75" x14ac:dyDescent="0.35"/>
  <cols>
    <col min="1" max="1" width="14" style="81" customWidth="1"/>
    <col min="2" max="2" width="7.3984375" style="83" customWidth="1"/>
    <col min="3" max="3" width="65.73046875" style="84" customWidth="1"/>
    <col min="4" max="4" width="27.86328125" style="81" bestFit="1" customWidth="1"/>
    <col min="5" max="5" width="22" style="81" bestFit="1" customWidth="1"/>
    <col min="6" max="7" width="9.1328125" style="81"/>
    <col min="8" max="8" width="65.73046875" style="35" customWidth="1"/>
    <col min="9" max="9" width="53.73046875" style="81" customWidth="1"/>
    <col min="10" max="10" width="10.59765625" style="81" customWidth="1"/>
    <col min="11" max="11" width="13.265625" style="81" customWidth="1"/>
    <col min="12" max="12" width="11.59765625" style="81" customWidth="1"/>
    <col min="13" max="16384" width="8.86328125" style="81"/>
  </cols>
  <sheetData>
    <row r="1" spans="2:12" s="36" customFormat="1" x14ac:dyDescent="0.35">
      <c r="B1" s="32" t="s">
        <v>13</v>
      </c>
      <c r="C1" s="33"/>
      <c r="D1" s="34"/>
      <c r="E1" s="35" t="s">
        <v>1</v>
      </c>
      <c r="G1" s="36">
        <f>COUNT(B6:B61)</f>
        <v>12</v>
      </c>
      <c r="H1" s="28"/>
    </row>
    <row r="2" spans="2:12" s="36" customFormat="1" x14ac:dyDescent="0.35">
      <c r="B2" s="37"/>
      <c r="C2" s="33"/>
      <c r="H2" s="28"/>
    </row>
    <row r="3" spans="2:12" s="39" customFormat="1" x14ac:dyDescent="0.35">
      <c r="B3" s="37" t="s">
        <v>2</v>
      </c>
      <c r="C3" s="38" t="s">
        <v>3</v>
      </c>
      <c r="D3" s="39" t="s">
        <v>4</v>
      </c>
      <c r="E3" s="39" t="s">
        <v>5</v>
      </c>
      <c r="H3" s="30" t="s">
        <v>6</v>
      </c>
      <c r="I3" s="39" t="s">
        <v>7</v>
      </c>
      <c r="J3" s="39" t="s">
        <v>8</v>
      </c>
      <c r="K3" s="39" t="s">
        <v>9</v>
      </c>
      <c r="L3" s="39" t="s">
        <v>10</v>
      </c>
    </row>
    <row r="4" spans="2:12" s="36" customFormat="1" x14ac:dyDescent="0.35">
      <c r="B4" s="37"/>
      <c r="C4" s="33"/>
      <c r="H4" s="28"/>
    </row>
    <row r="5" spans="2:12" s="36" customFormat="1" x14ac:dyDescent="0.35">
      <c r="B5" s="40"/>
      <c r="C5" s="41"/>
      <c r="D5" s="42"/>
      <c r="E5" s="43"/>
      <c r="H5" s="44"/>
      <c r="I5" s="42"/>
      <c r="J5" s="43"/>
    </row>
    <row r="6" spans="2:12" s="36" customFormat="1" ht="38.25" x14ac:dyDescent="0.35">
      <c r="B6" s="40">
        <v>101</v>
      </c>
      <c r="C6" s="41" t="s">
        <v>14</v>
      </c>
      <c r="D6" s="42"/>
      <c r="E6" s="43" t="s">
        <v>15</v>
      </c>
      <c r="H6" s="44" t="s">
        <v>16</v>
      </c>
      <c r="I6" s="42"/>
      <c r="J6" s="43" t="s">
        <v>17</v>
      </c>
      <c r="K6" s="36" t="s">
        <v>18</v>
      </c>
    </row>
    <row r="7" spans="2:12" s="36" customFormat="1" x14ac:dyDescent="0.35">
      <c r="B7" s="252" t="s">
        <v>697</v>
      </c>
      <c r="C7" s="253" t="s">
        <v>645</v>
      </c>
      <c r="D7" s="42" t="s">
        <v>19</v>
      </c>
      <c r="E7" s="43">
        <v>1</v>
      </c>
      <c r="H7" s="254" t="s">
        <v>20</v>
      </c>
      <c r="I7" s="42" t="s">
        <v>21</v>
      </c>
      <c r="J7" s="43">
        <v>1</v>
      </c>
    </row>
    <row r="8" spans="2:12" s="36" customFormat="1" ht="38.25" x14ac:dyDescent="0.35">
      <c r="B8" s="252"/>
      <c r="C8" s="253"/>
      <c r="D8" s="42" t="s">
        <v>22</v>
      </c>
      <c r="E8" s="43">
        <v>2</v>
      </c>
      <c r="H8" s="254"/>
      <c r="I8" s="42" t="s">
        <v>23</v>
      </c>
      <c r="J8" s="43">
        <v>2</v>
      </c>
      <c r="K8" s="36" t="s">
        <v>24</v>
      </c>
    </row>
    <row r="9" spans="2:12" s="36" customFormat="1" ht="25.5" x14ac:dyDescent="0.35">
      <c r="B9" s="40">
        <f>B6+1</f>
        <v>102</v>
      </c>
      <c r="C9" s="255" t="s">
        <v>25</v>
      </c>
      <c r="D9" s="42" t="s">
        <v>26</v>
      </c>
      <c r="E9" s="43">
        <v>1</v>
      </c>
      <c r="H9" s="44" t="s">
        <v>27</v>
      </c>
      <c r="I9" s="42" t="s">
        <v>28</v>
      </c>
      <c r="J9" s="45">
        <v>1</v>
      </c>
    </row>
    <row r="10" spans="2:12" s="36" customFormat="1" x14ac:dyDescent="0.35">
      <c r="B10" s="40"/>
      <c r="C10" s="255"/>
      <c r="D10" s="42" t="s">
        <v>29</v>
      </c>
      <c r="E10" s="46">
        <v>2</v>
      </c>
      <c r="H10" s="47"/>
      <c r="I10" s="42" t="s">
        <v>30</v>
      </c>
      <c r="J10" s="43">
        <v>2</v>
      </c>
    </row>
    <row r="11" spans="2:12" s="36" customFormat="1" x14ac:dyDescent="0.35">
      <c r="B11" s="40"/>
      <c r="C11" s="41"/>
      <c r="D11" s="42"/>
      <c r="E11" s="46"/>
      <c r="H11" s="47"/>
      <c r="I11" s="42"/>
      <c r="J11" s="43"/>
    </row>
    <row r="12" spans="2:12" s="36" customFormat="1" x14ac:dyDescent="0.35">
      <c r="B12" s="40">
        <f>B9+1</f>
        <v>103</v>
      </c>
      <c r="C12" s="256" t="s">
        <v>31</v>
      </c>
      <c r="D12" s="48" t="s">
        <v>32</v>
      </c>
      <c r="E12" s="49">
        <v>1</v>
      </c>
      <c r="H12" s="47"/>
      <c r="I12" s="42"/>
      <c r="J12" s="43"/>
    </row>
    <row r="13" spans="2:12" s="36" customFormat="1" x14ac:dyDescent="0.35">
      <c r="B13" s="40"/>
      <c r="C13" s="257"/>
      <c r="D13" s="50" t="s">
        <v>33</v>
      </c>
      <c r="E13" s="51">
        <v>2</v>
      </c>
      <c r="H13" s="47"/>
      <c r="I13" s="42"/>
      <c r="J13" s="43"/>
    </row>
    <row r="14" spans="2:12" s="36" customFormat="1" x14ac:dyDescent="0.35">
      <c r="B14" s="40"/>
      <c r="C14" s="257"/>
      <c r="D14" s="50" t="s">
        <v>34</v>
      </c>
      <c r="E14" s="51">
        <v>3</v>
      </c>
      <c r="H14" s="47"/>
      <c r="I14" s="42"/>
      <c r="J14" s="43"/>
    </row>
    <row r="15" spans="2:12" s="36" customFormat="1" x14ac:dyDescent="0.35">
      <c r="B15" s="40"/>
      <c r="C15" s="257"/>
      <c r="D15" s="50" t="s">
        <v>35</v>
      </c>
      <c r="E15" s="51">
        <v>4</v>
      </c>
      <c r="H15" s="47"/>
      <c r="I15" s="42"/>
      <c r="J15" s="43"/>
    </row>
    <row r="16" spans="2:12" s="36" customFormat="1" x14ac:dyDescent="0.35">
      <c r="B16" s="40"/>
      <c r="C16" s="257"/>
      <c r="D16" s="50" t="s">
        <v>36</v>
      </c>
      <c r="E16" s="51">
        <v>5</v>
      </c>
      <c r="H16" s="47"/>
      <c r="I16" s="42"/>
      <c r="J16" s="43"/>
    </row>
    <row r="17" spans="2:12" s="36" customFormat="1" x14ac:dyDescent="0.35">
      <c r="B17" s="40"/>
      <c r="C17" s="257"/>
      <c r="D17" s="50" t="s">
        <v>37</v>
      </c>
      <c r="E17" s="51">
        <v>6</v>
      </c>
      <c r="H17" s="47"/>
      <c r="I17" s="42"/>
      <c r="J17" s="43"/>
    </row>
    <row r="18" spans="2:12" s="36" customFormat="1" x14ac:dyDescent="0.35">
      <c r="B18" s="40"/>
      <c r="C18" s="257"/>
      <c r="D18" s="50" t="s">
        <v>38</v>
      </c>
      <c r="E18" s="51">
        <v>7</v>
      </c>
      <c r="H18" s="47"/>
      <c r="I18" s="42"/>
      <c r="J18" s="43"/>
    </row>
    <row r="19" spans="2:12" s="36" customFormat="1" x14ac:dyDescent="0.35">
      <c r="B19" s="40"/>
      <c r="C19" s="257"/>
      <c r="D19" s="50" t="s">
        <v>644</v>
      </c>
      <c r="E19" s="51">
        <v>9</v>
      </c>
      <c r="H19" s="47"/>
      <c r="I19" s="42"/>
      <c r="J19" s="43"/>
    </row>
    <row r="20" spans="2:12" s="36" customFormat="1" x14ac:dyDescent="0.35">
      <c r="B20" s="40"/>
      <c r="C20" s="52"/>
      <c r="D20" s="50"/>
      <c r="E20" s="51"/>
      <c r="H20" s="47"/>
      <c r="I20" s="42"/>
      <c r="J20" s="43"/>
    </row>
    <row r="21" spans="2:12" s="36" customFormat="1" ht="14.25" customHeight="1" x14ac:dyDescent="0.35">
      <c r="B21" s="40">
        <f>B12+1</f>
        <v>104</v>
      </c>
      <c r="C21" s="255" t="s">
        <v>593</v>
      </c>
      <c r="D21" s="42" t="s">
        <v>39</v>
      </c>
      <c r="E21" s="46">
        <v>1</v>
      </c>
      <c r="H21" s="263" t="s">
        <v>40</v>
      </c>
      <c r="I21" s="42" t="s">
        <v>41</v>
      </c>
      <c r="J21" s="43">
        <v>1</v>
      </c>
    </row>
    <row r="22" spans="2:12" s="36" customFormat="1" x14ac:dyDescent="0.35">
      <c r="B22" s="40"/>
      <c r="C22" s="255"/>
      <c r="D22" s="42" t="s">
        <v>42</v>
      </c>
      <c r="E22" s="46">
        <v>2</v>
      </c>
      <c r="H22" s="263"/>
      <c r="I22" s="42" t="s">
        <v>43</v>
      </c>
      <c r="J22" s="43">
        <v>2</v>
      </c>
    </row>
    <row r="23" spans="2:12" s="36" customFormat="1" x14ac:dyDescent="0.35">
      <c r="B23" s="40"/>
      <c r="C23" s="255"/>
      <c r="D23" s="42" t="s">
        <v>44</v>
      </c>
      <c r="E23" s="46">
        <v>3</v>
      </c>
      <c r="H23" s="263"/>
      <c r="I23" s="42" t="s">
        <v>45</v>
      </c>
      <c r="J23" s="43">
        <v>3</v>
      </c>
    </row>
    <row r="24" spans="2:12" s="36" customFormat="1" x14ac:dyDescent="0.35">
      <c r="B24" s="40"/>
      <c r="C24" s="255"/>
      <c r="D24" s="42" t="s">
        <v>47</v>
      </c>
      <c r="E24" s="46">
        <v>4</v>
      </c>
      <c r="H24" s="263"/>
      <c r="I24" s="42" t="s">
        <v>46</v>
      </c>
      <c r="J24" s="43">
        <v>4</v>
      </c>
    </row>
    <row r="25" spans="2:12" s="36" customFormat="1" x14ac:dyDescent="0.35">
      <c r="B25" s="40"/>
      <c r="C25" s="41"/>
      <c r="D25" s="42"/>
      <c r="E25" s="46"/>
      <c r="H25" s="47"/>
      <c r="I25" s="42"/>
      <c r="J25" s="43"/>
    </row>
    <row r="26" spans="2:12" s="36" customFormat="1" ht="28.9" customHeight="1" x14ac:dyDescent="0.35">
      <c r="B26" s="40">
        <f>B21+1</f>
        <v>105</v>
      </c>
      <c r="C26" s="41" t="s">
        <v>595</v>
      </c>
      <c r="D26" s="42" t="s">
        <v>582</v>
      </c>
      <c r="E26" s="43"/>
      <c r="H26" s="44" t="s">
        <v>583</v>
      </c>
      <c r="I26" s="42" t="s">
        <v>584</v>
      </c>
      <c r="J26" s="43"/>
    </row>
    <row r="27" spans="2:12" s="36" customFormat="1" x14ac:dyDescent="0.35">
      <c r="B27" s="40"/>
      <c r="C27" s="41"/>
      <c r="D27" s="42"/>
      <c r="E27" s="43"/>
      <c r="H27" s="44"/>
      <c r="I27" s="42"/>
      <c r="J27" s="43"/>
    </row>
    <row r="28" spans="2:12" s="36" customFormat="1" ht="57.75" customHeight="1" x14ac:dyDescent="0.35">
      <c r="B28" s="40">
        <f>B26+1</f>
        <v>106</v>
      </c>
      <c r="C28" s="41" t="s">
        <v>596</v>
      </c>
      <c r="D28" s="42" t="s">
        <v>582</v>
      </c>
      <c r="E28" s="43"/>
      <c r="H28" s="44" t="s">
        <v>585</v>
      </c>
      <c r="I28" s="42" t="s">
        <v>584</v>
      </c>
      <c r="J28" s="43"/>
    </row>
    <row r="29" spans="2:12" s="36" customFormat="1" x14ac:dyDescent="0.35">
      <c r="B29" s="40"/>
      <c r="C29" s="41"/>
      <c r="D29" s="42"/>
      <c r="E29" s="43"/>
      <c r="H29" s="44"/>
      <c r="I29" s="42"/>
      <c r="J29" s="43"/>
    </row>
    <row r="30" spans="2:12" s="36" customFormat="1" ht="57.75" customHeight="1" x14ac:dyDescent="0.35">
      <c r="B30" s="40">
        <f>B28+1</f>
        <v>107</v>
      </c>
      <c r="C30" s="41" t="s">
        <v>621</v>
      </c>
      <c r="D30" s="42" t="s">
        <v>582</v>
      </c>
      <c r="E30" s="43"/>
      <c r="H30" s="44" t="s">
        <v>585</v>
      </c>
      <c r="I30" s="42" t="s">
        <v>584</v>
      </c>
      <c r="J30" s="43"/>
    </row>
    <row r="31" spans="2:12" s="36" customFormat="1" x14ac:dyDescent="0.35">
      <c r="B31" s="40"/>
      <c r="C31" s="41"/>
      <c r="D31" s="42"/>
      <c r="E31" s="46"/>
      <c r="H31" s="47"/>
      <c r="I31" s="42"/>
      <c r="J31" s="43"/>
    </row>
    <row r="32" spans="2:12" s="36" customFormat="1" ht="22.5" customHeight="1" x14ac:dyDescent="0.35">
      <c r="B32" s="53">
        <f>B30+1</f>
        <v>108</v>
      </c>
      <c r="C32" s="264" t="s">
        <v>48</v>
      </c>
      <c r="D32" s="54" t="s">
        <v>49</v>
      </c>
      <c r="E32" s="55">
        <v>1</v>
      </c>
      <c r="F32" s="56"/>
      <c r="G32" s="56"/>
      <c r="H32" s="267" t="s">
        <v>50</v>
      </c>
      <c r="I32" s="54" t="s">
        <v>51</v>
      </c>
      <c r="J32" s="57">
        <v>1</v>
      </c>
      <c r="K32" s="28"/>
      <c r="L32" s="43"/>
    </row>
    <row r="33" spans="2:12" s="36" customFormat="1" x14ac:dyDescent="0.35">
      <c r="B33" s="58"/>
      <c r="C33" s="265"/>
      <c r="D33" s="59" t="s">
        <v>52</v>
      </c>
      <c r="E33" s="60">
        <f>E32+1</f>
        <v>2</v>
      </c>
      <c r="F33" s="28"/>
      <c r="G33" s="28"/>
      <c r="H33" s="268"/>
      <c r="I33" s="59" t="s">
        <v>53</v>
      </c>
      <c r="J33" s="61">
        <f>J32+1</f>
        <v>2</v>
      </c>
      <c r="K33" s="28"/>
      <c r="L33" s="43"/>
    </row>
    <row r="34" spans="2:12" s="36" customFormat="1" ht="25.5" x14ac:dyDescent="0.35">
      <c r="B34" s="58"/>
      <c r="C34" s="265"/>
      <c r="D34" s="59" t="s">
        <v>54</v>
      </c>
      <c r="E34" s="60">
        <f t="shared" ref="E34:E40" si="0">E33+1</f>
        <v>3</v>
      </c>
      <c r="F34" s="28"/>
      <c r="G34" s="28"/>
      <c r="H34" s="268"/>
      <c r="I34" s="59" t="s">
        <v>55</v>
      </c>
      <c r="J34" s="61">
        <f t="shared" ref="J34:J40" si="1">J33+1</f>
        <v>3</v>
      </c>
      <c r="K34" s="28"/>
      <c r="L34" s="43"/>
    </row>
    <row r="35" spans="2:12" s="36" customFormat="1" x14ac:dyDescent="0.35">
      <c r="B35" s="58"/>
      <c r="C35" s="265"/>
      <c r="D35" s="59" t="s">
        <v>56</v>
      </c>
      <c r="E35" s="60">
        <f t="shared" si="0"/>
        <v>4</v>
      </c>
      <c r="F35" s="28"/>
      <c r="G35" s="28"/>
      <c r="H35" s="268"/>
      <c r="I35" s="59" t="s">
        <v>57</v>
      </c>
      <c r="J35" s="61">
        <f t="shared" si="1"/>
        <v>4</v>
      </c>
      <c r="K35" s="28"/>
      <c r="L35" s="43"/>
    </row>
    <row r="36" spans="2:12" s="36" customFormat="1" x14ac:dyDescent="0.35">
      <c r="B36" s="58"/>
      <c r="C36" s="265"/>
      <c r="D36" s="59" t="s">
        <v>58</v>
      </c>
      <c r="E36" s="60">
        <f t="shared" si="0"/>
        <v>5</v>
      </c>
      <c r="F36" s="28"/>
      <c r="G36" s="28"/>
      <c r="H36" s="268"/>
      <c r="I36" s="59" t="s">
        <v>59</v>
      </c>
      <c r="J36" s="61">
        <f t="shared" si="1"/>
        <v>5</v>
      </c>
      <c r="K36" s="28"/>
      <c r="L36" s="43"/>
    </row>
    <row r="37" spans="2:12" s="36" customFormat="1" x14ac:dyDescent="0.35">
      <c r="B37" s="58"/>
      <c r="C37" s="265"/>
      <c r="D37" s="59" t="s">
        <v>60</v>
      </c>
      <c r="E37" s="60">
        <f t="shared" si="0"/>
        <v>6</v>
      </c>
      <c r="F37" s="28"/>
      <c r="G37" s="28"/>
      <c r="H37" s="268"/>
      <c r="I37" s="59" t="s">
        <v>61</v>
      </c>
      <c r="J37" s="61">
        <f t="shared" si="1"/>
        <v>6</v>
      </c>
      <c r="K37" s="28"/>
      <c r="L37" s="43"/>
    </row>
    <row r="38" spans="2:12" s="36" customFormat="1" x14ac:dyDescent="0.35">
      <c r="B38" s="58"/>
      <c r="C38" s="265"/>
      <c r="D38" s="59" t="s">
        <v>62</v>
      </c>
      <c r="E38" s="60">
        <f t="shared" si="0"/>
        <v>7</v>
      </c>
      <c r="F38" s="28"/>
      <c r="G38" s="28"/>
      <c r="H38" s="268"/>
      <c r="I38" s="59" t="s">
        <v>63</v>
      </c>
      <c r="J38" s="61">
        <f t="shared" si="1"/>
        <v>7</v>
      </c>
      <c r="K38" s="28"/>
      <c r="L38" s="43"/>
    </row>
    <row r="39" spans="2:12" s="36" customFormat="1" x14ac:dyDescent="0.35">
      <c r="B39" s="58"/>
      <c r="C39" s="265"/>
      <c r="D39" s="59" t="s">
        <v>64</v>
      </c>
      <c r="E39" s="60">
        <f t="shared" si="0"/>
        <v>8</v>
      </c>
      <c r="F39" s="28"/>
      <c r="G39" s="28"/>
      <c r="H39" s="268"/>
      <c r="I39" s="59" t="s">
        <v>65</v>
      </c>
      <c r="J39" s="61">
        <f t="shared" si="1"/>
        <v>8</v>
      </c>
      <c r="K39" s="28"/>
      <c r="L39" s="43"/>
    </row>
    <row r="40" spans="2:12" s="36" customFormat="1" x14ac:dyDescent="0.35">
      <c r="B40" s="62"/>
      <c r="C40" s="266"/>
      <c r="D40" s="59" t="s">
        <v>66</v>
      </c>
      <c r="E40" s="60">
        <f t="shared" si="0"/>
        <v>9</v>
      </c>
      <c r="F40" s="63"/>
      <c r="G40" s="63"/>
      <c r="H40" s="269"/>
      <c r="I40" s="59" t="s">
        <v>67</v>
      </c>
      <c r="J40" s="61">
        <f t="shared" si="1"/>
        <v>9</v>
      </c>
      <c r="K40" s="28"/>
      <c r="L40" s="64"/>
    </row>
    <row r="41" spans="2:12" s="36" customFormat="1" x14ac:dyDescent="0.35">
      <c r="B41" s="65"/>
      <c r="C41" s="52"/>
      <c r="D41" s="50"/>
      <c r="E41" s="51"/>
      <c r="H41" s="66"/>
      <c r="I41" s="67"/>
      <c r="J41" s="64"/>
    </row>
    <row r="42" spans="2:12" s="36" customFormat="1" ht="58.9" customHeight="1" x14ac:dyDescent="0.35">
      <c r="B42" s="40">
        <f>B32+1</f>
        <v>109</v>
      </c>
      <c r="C42" s="41" t="s">
        <v>68</v>
      </c>
      <c r="D42" s="42"/>
      <c r="E42" s="43" t="s">
        <v>69</v>
      </c>
      <c r="H42" s="44" t="s">
        <v>70</v>
      </c>
      <c r="I42" s="42"/>
      <c r="J42" s="68" t="s">
        <v>71</v>
      </c>
    </row>
    <row r="43" spans="2:12" s="36" customFormat="1" x14ac:dyDescent="0.35">
      <c r="B43" s="40"/>
      <c r="C43" s="41"/>
      <c r="D43" s="42"/>
      <c r="E43" s="43"/>
      <c r="H43" s="44"/>
      <c r="I43" s="42"/>
      <c r="J43" s="43"/>
    </row>
    <row r="44" spans="2:12" s="36" customFormat="1" ht="29.25" customHeight="1" x14ac:dyDescent="0.35">
      <c r="B44" s="40">
        <f>B42+1</f>
        <v>110</v>
      </c>
      <c r="C44" s="41" t="s">
        <v>72</v>
      </c>
      <c r="D44" s="42"/>
      <c r="E44" s="43" t="s">
        <v>69</v>
      </c>
      <c r="H44" s="44" t="s">
        <v>73</v>
      </c>
      <c r="I44" s="42"/>
      <c r="J44" s="68" t="s">
        <v>71</v>
      </c>
      <c r="L44" s="36" t="str">
        <f>CONCATENATE("=&lt; Q", B42)</f>
        <v>=&lt; Q109</v>
      </c>
    </row>
    <row r="45" spans="2:12" s="28" customFormat="1" ht="25.5" x14ac:dyDescent="0.45">
      <c r="B45" s="270">
        <f>B44+1</f>
        <v>111</v>
      </c>
      <c r="C45" s="273" t="s">
        <v>74</v>
      </c>
      <c r="D45" s="59" t="s">
        <v>75</v>
      </c>
      <c r="E45" s="60">
        <v>1</v>
      </c>
      <c r="F45" s="69"/>
      <c r="G45" s="69"/>
      <c r="H45" s="276" t="s">
        <v>76</v>
      </c>
      <c r="I45" s="59" t="s">
        <v>77</v>
      </c>
      <c r="J45" s="61">
        <v>1</v>
      </c>
    </row>
    <row r="46" spans="2:12" s="28" customFormat="1" x14ac:dyDescent="0.45">
      <c r="B46" s="271"/>
      <c r="C46" s="274"/>
      <c r="D46" s="59" t="s">
        <v>78</v>
      </c>
      <c r="E46" s="60">
        <v>2</v>
      </c>
      <c r="H46" s="268"/>
      <c r="I46" s="59" t="s">
        <v>79</v>
      </c>
      <c r="J46" s="61">
        <v>2</v>
      </c>
    </row>
    <row r="47" spans="2:12" s="28" customFormat="1" x14ac:dyDescent="0.45">
      <c r="B47" s="271"/>
      <c r="C47" s="274"/>
      <c r="D47" s="59" t="s">
        <v>80</v>
      </c>
      <c r="E47" s="60">
        <v>3</v>
      </c>
      <c r="H47" s="268"/>
      <c r="I47" s="59" t="s">
        <v>81</v>
      </c>
      <c r="J47" s="61">
        <v>3</v>
      </c>
    </row>
    <row r="48" spans="2:12" s="28" customFormat="1" x14ac:dyDescent="0.45">
      <c r="B48" s="271"/>
      <c r="C48" s="274"/>
      <c r="D48" s="59" t="s">
        <v>82</v>
      </c>
      <c r="E48" s="60">
        <v>4</v>
      </c>
      <c r="H48" s="268"/>
      <c r="I48" s="59" t="s">
        <v>83</v>
      </c>
      <c r="J48" s="61">
        <v>4</v>
      </c>
    </row>
    <row r="49" spans="2:10" s="28" customFormat="1" x14ac:dyDescent="0.45">
      <c r="B49" s="271"/>
      <c r="C49" s="274"/>
      <c r="D49" s="59" t="s">
        <v>84</v>
      </c>
      <c r="E49" s="60">
        <v>5</v>
      </c>
      <c r="H49" s="268"/>
      <c r="I49" s="59" t="s">
        <v>85</v>
      </c>
      <c r="J49" s="61">
        <v>5</v>
      </c>
    </row>
    <row r="50" spans="2:10" s="28" customFormat="1" x14ac:dyDescent="0.45">
      <c r="B50" s="271"/>
      <c r="C50" s="274"/>
      <c r="D50" s="59" t="s">
        <v>86</v>
      </c>
      <c r="E50" s="60">
        <v>6</v>
      </c>
      <c r="H50" s="268"/>
      <c r="I50" s="59" t="s">
        <v>87</v>
      </c>
      <c r="J50" s="61">
        <v>6</v>
      </c>
    </row>
    <row r="51" spans="2:10" s="28" customFormat="1" x14ac:dyDescent="0.45">
      <c r="B51" s="271"/>
      <c r="C51" s="274"/>
      <c r="D51" s="59" t="s">
        <v>88</v>
      </c>
      <c r="E51" s="60">
        <v>7</v>
      </c>
      <c r="H51" s="268"/>
      <c r="I51" s="59" t="s">
        <v>89</v>
      </c>
      <c r="J51" s="61">
        <v>7</v>
      </c>
    </row>
    <row r="52" spans="2:10" s="28" customFormat="1" ht="25.5" x14ac:dyDescent="0.45">
      <c r="B52" s="272"/>
      <c r="C52" s="275"/>
      <c r="D52" s="59" t="s">
        <v>90</v>
      </c>
      <c r="E52" s="60">
        <v>8</v>
      </c>
      <c r="F52" s="63"/>
      <c r="G52" s="63"/>
      <c r="H52" s="269"/>
      <c r="I52" s="59" t="s">
        <v>91</v>
      </c>
      <c r="J52" s="61">
        <v>8</v>
      </c>
    </row>
    <row r="53" spans="2:10" s="28" customFormat="1" ht="25.5" x14ac:dyDescent="0.45">
      <c r="B53" s="258">
        <f>B45+1</f>
        <v>112</v>
      </c>
      <c r="C53" s="261" t="s">
        <v>92</v>
      </c>
      <c r="D53" s="59" t="s">
        <v>93</v>
      </c>
      <c r="E53" s="60">
        <v>1</v>
      </c>
      <c r="F53" s="70"/>
      <c r="G53" s="70"/>
      <c r="H53" s="262" t="s">
        <v>94</v>
      </c>
      <c r="I53" s="59" t="s">
        <v>95</v>
      </c>
      <c r="J53" s="61">
        <v>1</v>
      </c>
    </row>
    <row r="54" spans="2:10" s="28" customFormat="1" x14ac:dyDescent="0.45">
      <c r="B54" s="259"/>
      <c r="C54" s="261"/>
      <c r="D54" s="59" t="s">
        <v>96</v>
      </c>
      <c r="E54" s="60">
        <v>2</v>
      </c>
      <c r="F54" s="70"/>
      <c r="G54" s="70"/>
      <c r="H54" s="262"/>
      <c r="I54" s="59" t="s">
        <v>97</v>
      </c>
      <c r="J54" s="61">
        <v>2</v>
      </c>
    </row>
    <row r="55" spans="2:10" s="28" customFormat="1" ht="25.5" x14ac:dyDescent="0.45">
      <c r="B55" s="259"/>
      <c r="C55" s="261"/>
      <c r="D55" s="59" t="s">
        <v>98</v>
      </c>
      <c r="E55" s="60">
        <v>3</v>
      </c>
      <c r="F55" s="70"/>
      <c r="G55" s="70"/>
      <c r="H55" s="262"/>
      <c r="I55" s="59" t="s">
        <v>99</v>
      </c>
      <c r="J55" s="61">
        <v>3</v>
      </c>
    </row>
    <row r="56" spans="2:10" s="28" customFormat="1" x14ac:dyDescent="0.45">
      <c r="B56" s="259"/>
      <c r="C56" s="261"/>
      <c r="D56" s="59" t="s">
        <v>100</v>
      </c>
      <c r="E56" s="60">
        <v>4</v>
      </c>
      <c r="F56" s="70"/>
      <c r="G56" s="70"/>
      <c r="H56" s="262"/>
      <c r="I56" s="59" t="s">
        <v>101</v>
      </c>
      <c r="J56" s="61">
        <v>4</v>
      </c>
    </row>
    <row r="57" spans="2:10" s="28" customFormat="1" x14ac:dyDescent="0.45">
      <c r="B57" s="259"/>
      <c r="C57" s="261"/>
      <c r="D57" s="59" t="s">
        <v>102</v>
      </c>
      <c r="E57" s="60">
        <v>5</v>
      </c>
      <c r="F57" s="70"/>
      <c r="G57" s="70"/>
      <c r="H57" s="262"/>
      <c r="I57" s="59" t="s">
        <v>103</v>
      </c>
      <c r="J57" s="61">
        <v>5</v>
      </c>
    </row>
    <row r="58" spans="2:10" s="28" customFormat="1" x14ac:dyDescent="0.45">
      <c r="B58" s="259"/>
      <c r="C58" s="261"/>
      <c r="D58" s="59" t="s">
        <v>104</v>
      </c>
      <c r="E58" s="60">
        <v>6</v>
      </c>
      <c r="F58" s="70"/>
      <c r="G58" s="70"/>
      <c r="H58" s="262"/>
      <c r="I58" s="59" t="s">
        <v>105</v>
      </c>
      <c r="J58" s="61">
        <v>6</v>
      </c>
    </row>
    <row r="59" spans="2:10" s="28" customFormat="1" x14ac:dyDescent="0.45">
      <c r="B59" s="259"/>
      <c r="C59" s="261"/>
      <c r="D59" s="59" t="s">
        <v>106</v>
      </c>
      <c r="E59" s="60">
        <v>7</v>
      </c>
      <c r="F59" s="70"/>
      <c r="G59" s="70"/>
      <c r="H59" s="262"/>
      <c r="I59" s="59" t="s">
        <v>89</v>
      </c>
      <c r="J59" s="61">
        <v>7</v>
      </c>
    </row>
    <row r="60" spans="2:10" s="28" customFormat="1" ht="25.5" x14ac:dyDescent="0.45">
      <c r="B60" s="260"/>
      <c r="C60" s="261"/>
      <c r="D60" s="59" t="s">
        <v>107</v>
      </c>
      <c r="E60" s="60">
        <v>8</v>
      </c>
      <c r="F60" s="70"/>
      <c r="G60" s="70"/>
      <c r="H60" s="262"/>
      <c r="I60" s="59" t="s">
        <v>108</v>
      </c>
      <c r="J60" s="61">
        <v>8</v>
      </c>
    </row>
    <row r="61" spans="2:10" s="28" customFormat="1" x14ac:dyDescent="0.45">
      <c r="B61" s="71"/>
      <c r="C61" s="72"/>
      <c r="D61" s="73"/>
      <c r="E61" s="74"/>
      <c r="H61" s="75"/>
      <c r="I61" s="59"/>
      <c r="J61" s="61"/>
    </row>
  </sheetData>
  <mergeCells count="15">
    <mergeCell ref="B53:B60"/>
    <mergeCell ref="C53:C60"/>
    <mergeCell ref="H53:H60"/>
    <mergeCell ref="C21:C24"/>
    <mergeCell ref="H21:H24"/>
    <mergeCell ref="C32:C40"/>
    <mergeCell ref="H32:H40"/>
    <mergeCell ref="B45:B52"/>
    <mergeCell ref="C45:C52"/>
    <mergeCell ref="H45:H52"/>
    <mergeCell ref="B7:B8"/>
    <mergeCell ref="C7:C8"/>
    <mergeCell ref="H7:H8"/>
    <mergeCell ref="C9:C10"/>
    <mergeCell ref="C12: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C0915-C7E4-402D-8849-06DFD1464F00}">
  <sheetPr>
    <tabColor rgb="FF00B050"/>
  </sheetPr>
  <dimension ref="A1:L48"/>
  <sheetViews>
    <sheetView topLeftCell="A27" workbookViewId="0">
      <selection activeCell="C25" sqref="C25"/>
    </sheetView>
  </sheetViews>
  <sheetFormatPr defaultColWidth="8.86328125" defaultRowHeight="12.75" x14ac:dyDescent="0.35"/>
  <cols>
    <col min="1" max="1" width="14" style="81" customWidth="1"/>
    <col min="2" max="2" width="7.3984375" style="83" customWidth="1"/>
    <col min="3" max="3" width="65.73046875" style="84" customWidth="1"/>
    <col min="4" max="4" width="27.86328125" style="81" bestFit="1" customWidth="1"/>
    <col min="5" max="5" width="22" style="81" bestFit="1" customWidth="1"/>
    <col min="6" max="7" width="8.86328125" style="81"/>
    <col min="8" max="8" width="65.73046875" style="35" customWidth="1"/>
    <col min="9" max="9" width="53.73046875" style="81" customWidth="1"/>
    <col min="10" max="10" width="10.59765625" style="81" customWidth="1"/>
    <col min="11" max="11" width="13.265625" style="81" customWidth="1"/>
    <col min="12" max="12" width="11.59765625" style="81" customWidth="1"/>
    <col min="13" max="16384" width="8.86328125" style="81"/>
  </cols>
  <sheetData>
    <row r="1" spans="1:12" s="36" customFormat="1" x14ac:dyDescent="0.35">
      <c r="B1" s="32" t="s">
        <v>679</v>
      </c>
      <c r="C1" s="33"/>
      <c r="D1" s="34"/>
      <c r="E1" s="35" t="s">
        <v>1</v>
      </c>
      <c r="G1" s="36">
        <f>COUNT(B6:B50)</f>
        <v>10</v>
      </c>
      <c r="H1" s="28"/>
    </row>
    <row r="2" spans="1:12" s="36" customFormat="1" x14ac:dyDescent="0.35">
      <c r="B2" s="37"/>
      <c r="C2" s="33"/>
      <c r="H2" s="28"/>
    </row>
    <row r="3" spans="1:12" s="39" customFormat="1" x14ac:dyDescent="0.35">
      <c r="B3" s="37" t="s">
        <v>2</v>
      </c>
      <c r="C3" s="38" t="s">
        <v>3</v>
      </c>
      <c r="D3" s="39" t="s">
        <v>4</v>
      </c>
      <c r="E3" s="39" t="s">
        <v>5</v>
      </c>
      <c r="H3" s="30" t="s">
        <v>6</v>
      </c>
      <c r="I3" s="39" t="s">
        <v>7</v>
      </c>
      <c r="J3" s="39" t="s">
        <v>8</v>
      </c>
      <c r="K3" s="39" t="s">
        <v>9</v>
      </c>
      <c r="L3" s="39" t="s">
        <v>10</v>
      </c>
    </row>
    <row r="4" spans="1:12" s="36" customFormat="1" x14ac:dyDescent="0.35">
      <c r="B4" s="37"/>
      <c r="C4" s="33"/>
      <c r="H4" s="28"/>
    </row>
    <row r="5" spans="1:12" s="36" customFormat="1" x14ac:dyDescent="0.35">
      <c r="B5" s="40"/>
      <c r="C5" s="41"/>
      <c r="D5" s="42"/>
      <c r="E5" s="43"/>
      <c r="H5" s="44"/>
      <c r="I5" s="42"/>
      <c r="J5" s="43"/>
    </row>
    <row r="6" spans="1:12" s="36" customFormat="1" x14ac:dyDescent="0.35">
      <c r="A6" s="39" t="s">
        <v>659</v>
      </c>
      <c r="B6" s="76">
        <f>201</f>
        <v>201</v>
      </c>
      <c r="C6" s="77" t="s">
        <v>612</v>
      </c>
      <c r="D6" s="79" t="s">
        <v>615</v>
      </c>
      <c r="E6" s="78"/>
      <c r="H6" s="28"/>
    </row>
    <row r="7" spans="1:12" s="36" customFormat="1" x14ac:dyDescent="0.35">
      <c r="B7" s="65"/>
      <c r="C7" s="52"/>
      <c r="D7" s="79" t="s">
        <v>620</v>
      </c>
      <c r="E7" s="50"/>
      <c r="H7" s="28"/>
    </row>
    <row r="8" spans="1:12" s="36" customFormat="1" x14ac:dyDescent="0.35">
      <c r="B8" s="76">
        <f>B6+1</f>
        <v>202</v>
      </c>
      <c r="C8" s="77" t="s">
        <v>616</v>
      </c>
      <c r="D8" s="79" t="s">
        <v>381</v>
      </c>
      <c r="E8" s="78"/>
      <c r="H8" s="28"/>
    </row>
    <row r="9" spans="1:12" s="36" customFormat="1" x14ac:dyDescent="0.35">
      <c r="B9" s="65"/>
      <c r="C9" s="52"/>
      <c r="D9" s="80"/>
      <c r="E9" s="50"/>
      <c r="H9" s="28"/>
    </row>
    <row r="10" spans="1:12" s="36" customFormat="1" x14ac:dyDescent="0.35">
      <c r="B10" s="76">
        <f>B8+1</f>
        <v>203</v>
      </c>
      <c r="C10" s="77" t="s">
        <v>617</v>
      </c>
      <c r="D10" s="79" t="s">
        <v>381</v>
      </c>
      <c r="E10" s="78"/>
      <c r="H10" s="28"/>
    </row>
    <row r="11" spans="1:12" x14ac:dyDescent="0.35">
      <c r="B11" s="159"/>
      <c r="C11" s="238"/>
      <c r="D11" s="80"/>
      <c r="E11" s="80"/>
    </row>
    <row r="12" spans="1:12" x14ac:dyDescent="0.35">
      <c r="B12" s="76">
        <f>B10+1</f>
        <v>204</v>
      </c>
      <c r="C12" s="77" t="s">
        <v>613</v>
      </c>
      <c r="D12" s="79" t="s">
        <v>615</v>
      </c>
      <c r="E12" s="82"/>
    </row>
    <row r="13" spans="1:12" x14ac:dyDescent="0.35">
      <c r="B13" s="159"/>
      <c r="C13" s="52"/>
      <c r="D13" s="79" t="s">
        <v>620</v>
      </c>
      <c r="E13" s="80"/>
    </row>
    <row r="14" spans="1:12" x14ac:dyDescent="0.35">
      <c r="B14" s="76">
        <f>B12+1</f>
        <v>205</v>
      </c>
      <c r="C14" s="77" t="s">
        <v>618</v>
      </c>
      <c r="D14" s="79" t="s">
        <v>381</v>
      </c>
      <c r="E14" s="82"/>
    </row>
    <row r="15" spans="1:12" x14ac:dyDescent="0.35">
      <c r="B15" s="159"/>
      <c r="C15" s="52"/>
      <c r="D15" s="80"/>
      <c r="E15" s="80"/>
    </row>
    <row r="16" spans="1:12" x14ac:dyDescent="0.35">
      <c r="B16" s="76">
        <f>B14+1</f>
        <v>206</v>
      </c>
      <c r="C16" s="77" t="s">
        <v>619</v>
      </c>
      <c r="D16" s="79" t="s">
        <v>381</v>
      </c>
      <c r="E16" s="82"/>
    </row>
    <row r="17" spans="1:5" x14ac:dyDescent="0.35">
      <c r="B17" s="159"/>
      <c r="C17" s="142"/>
      <c r="D17" s="80"/>
      <c r="E17" s="80"/>
    </row>
    <row r="18" spans="1:5" ht="38.25" x14ac:dyDescent="0.35">
      <c r="A18" s="81" t="s">
        <v>687</v>
      </c>
      <c r="B18" s="76">
        <f>B16+1</f>
        <v>207</v>
      </c>
      <c r="C18" s="239" t="s">
        <v>690</v>
      </c>
      <c r="D18" s="236" t="s">
        <v>682</v>
      </c>
      <c r="E18" s="236">
        <v>1</v>
      </c>
    </row>
    <row r="19" spans="1:5" x14ac:dyDescent="0.35">
      <c r="B19" s="156"/>
      <c r="C19" s="239"/>
      <c r="D19" s="236" t="s">
        <v>683</v>
      </c>
      <c r="E19" s="236">
        <v>2</v>
      </c>
    </row>
    <row r="20" spans="1:5" x14ac:dyDescent="0.35">
      <c r="B20" s="156"/>
      <c r="C20" s="239"/>
      <c r="D20" s="236" t="s">
        <v>684</v>
      </c>
      <c r="E20" s="236">
        <v>3</v>
      </c>
    </row>
    <row r="21" spans="1:5" x14ac:dyDescent="0.35">
      <c r="B21" s="156"/>
      <c r="C21" s="239"/>
      <c r="D21" s="236" t="s">
        <v>685</v>
      </c>
      <c r="E21" s="236">
        <v>4</v>
      </c>
    </row>
    <row r="22" spans="1:5" x14ac:dyDescent="0.35">
      <c r="B22" s="156"/>
      <c r="C22" s="239"/>
      <c r="D22" s="236" t="s">
        <v>686</v>
      </c>
      <c r="E22" s="236">
        <v>5</v>
      </c>
    </row>
    <row r="23" spans="1:5" x14ac:dyDescent="0.35">
      <c r="B23" s="156"/>
      <c r="C23" s="239"/>
      <c r="D23" s="236" t="s">
        <v>454</v>
      </c>
      <c r="E23" s="236">
        <v>96</v>
      </c>
    </row>
    <row r="24" spans="1:5" x14ac:dyDescent="0.35">
      <c r="B24" s="159"/>
      <c r="C24" s="238"/>
      <c r="D24" s="237"/>
      <c r="E24" s="237"/>
    </row>
    <row r="25" spans="1:5" ht="38.25" x14ac:dyDescent="0.35">
      <c r="A25" s="81" t="s">
        <v>687</v>
      </c>
      <c r="B25" s="76">
        <f>B18+1</f>
        <v>208</v>
      </c>
      <c r="C25" s="239" t="s">
        <v>689</v>
      </c>
      <c r="D25" s="79" t="s">
        <v>396</v>
      </c>
      <c r="E25" s="247"/>
    </row>
    <row r="26" spans="1:5" ht="13.15" thickBot="1" x14ac:dyDescent="0.4">
      <c r="B26" s="156"/>
      <c r="C26" s="239"/>
      <c r="D26" s="247"/>
      <c r="E26" s="247"/>
    </row>
    <row r="27" spans="1:5" ht="76.5" x14ac:dyDescent="0.35">
      <c r="A27" s="81" t="s">
        <v>680</v>
      </c>
      <c r="B27" s="76">
        <f>B25+1</f>
        <v>209</v>
      </c>
      <c r="C27" s="242" t="s">
        <v>678</v>
      </c>
      <c r="D27" s="243" t="s">
        <v>660</v>
      </c>
      <c r="E27" s="244">
        <v>1</v>
      </c>
    </row>
    <row r="28" spans="1:5" x14ac:dyDescent="0.35">
      <c r="B28" s="71"/>
      <c r="C28" s="245"/>
      <c r="D28" s="194" t="s">
        <v>661</v>
      </c>
      <c r="E28" s="246">
        <v>2</v>
      </c>
    </row>
    <row r="29" spans="1:5" x14ac:dyDescent="0.35">
      <c r="B29" s="71"/>
      <c r="C29" s="245"/>
      <c r="D29" s="194" t="s">
        <v>662</v>
      </c>
      <c r="E29" s="246">
        <v>3</v>
      </c>
    </row>
    <row r="30" spans="1:5" x14ac:dyDescent="0.35">
      <c r="B30" s="71"/>
      <c r="C30" s="245"/>
      <c r="D30" s="194" t="s">
        <v>676</v>
      </c>
      <c r="E30" s="246">
        <v>4</v>
      </c>
    </row>
    <row r="31" spans="1:5" x14ac:dyDescent="0.35">
      <c r="B31" s="71"/>
      <c r="C31" s="245"/>
      <c r="D31" s="241" t="s">
        <v>677</v>
      </c>
      <c r="E31" s="246">
        <v>5</v>
      </c>
    </row>
    <row r="32" spans="1:5" x14ac:dyDescent="0.35">
      <c r="B32" s="71"/>
      <c r="C32" s="245"/>
      <c r="D32" s="194" t="s">
        <v>663</v>
      </c>
      <c r="E32" s="246">
        <v>6</v>
      </c>
    </row>
    <row r="33" spans="1:5" x14ac:dyDescent="0.35">
      <c r="B33" s="71"/>
      <c r="C33" s="245"/>
      <c r="D33" s="194" t="s">
        <v>664</v>
      </c>
      <c r="E33" s="246">
        <v>7</v>
      </c>
    </row>
    <row r="34" spans="1:5" x14ac:dyDescent="0.35">
      <c r="B34" s="71"/>
      <c r="C34" s="245"/>
      <c r="D34" s="194" t="s">
        <v>665</v>
      </c>
      <c r="E34" s="246">
        <v>8</v>
      </c>
    </row>
    <row r="35" spans="1:5" x14ac:dyDescent="0.35">
      <c r="B35" s="71"/>
      <c r="C35" s="245"/>
      <c r="D35" s="194" t="s">
        <v>666</v>
      </c>
      <c r="E35" s="246">
        <v>9</v>
      </c>
    </row>
    <row r="36" spans="1:5" x14ac:dyDescent="0.35">
      <c r="B36" s="71"/>
      <c r="C36" s="245"/>
      <c r="D36" s="194" t="s">
        <v>667</v>
      </c>
      <c r="E36" s="246">
        <v>10</v>
      </c>
    </row>
    <row r="37" spans="1:5" x14ac:dyDescent="0.35">
      <c r="B37" s="71"/>
      <c r="C37" s="245"/>
      <c r="D37" s="194" t="s">
        <v>668</v>
      </c>
      <c r="E37" s="246">
        <v>11</v>
      </c>
    </row>
    <row r="38" spans="1:5" x14ac:dyDescent="0.35">
      <c r="B38" s="71"/>
      <c r="C38" s="245"/>
      <c r="D38" s="194" t="s">
        <v>669</v>
      </c>
      <c r="E38" s="246">
        <v>12</v>
      </c>
    </row>
    <row r="39" spans="1:5" x14ac:dyDescent="0.35">
      <c r="B39" s="71"/>
      <c r="C39" s="245"/>
      <c r="D39" s="194" t="s">
        <v>670</v>
      </c>
      <c r="E39" s="246">
        <v>13</v>
      </c>
    </row>
    <row r="40" spans="1:5" x14ac:dyDescent="0.35">
      <c r="B40" s="71"/>
      <c r="C40" s="245"/>
      <c r="D40" s="194" t="s">
        <v>671</v>
      </c>
      <c r="E40" s="246">
        <v>14</v>
      </c>
    </row>
    <row r="41" spans="1:5" x14ac:dyDescent="0.35">
      <c r="B41" s="71"/>
      <c r="C41" s="245"/>
      <c r="D41" s="194" t="s">
        <v>672</v>
      </c>
      <c r="E41" s="246">
        <v>15</v>
      </c>
    </row>
    <row r="42" spans="1:5" x14ac:dyDescent="0.35">
      <c r="B42" s="71"/>
      <c r="C42" s="245"/>
      <c r="D42" s="194" t="s">
        <v>673</v>
      </c>
      <c r="E42" s="246">
        <v>16</v>
      </c>
    </row>
    <row r="43" spans="1:5" x14ac:dyDescent="0.35">
      <c r="B43" s="71"/>
      <c r="C43" s="245"/>
      <c r="D43" s="194" t="s">
        <v>674</v>
      </c>
      <c r="E43" s="246">
        <v>17</v>
      </c>
    </row>
    <row r="44" spans="1:5" x14ac:dyDescent="0.35">
      <c r="B44" s="71"/>
      <c r="C44" s="245"/>
      <c r="D44" s="194" t="s">
        <v>675</v>
      </c>
      <c r="E44" s="246">
        <v>18</v>
      </c>
    </row>
    <row r="45" spans="1:5" x14ac:dyDescent="0.35">
      <c r="B45" s="71"/>
      <c r="C45" s="245"/>
      <c r="D45" s="194" t="s">
        <v>367</v>
      </c>
      <c r="E45" s="246">
        <v>96</v>
      </c>
    </row>
    <row r="46" spans="1:5" x14ac:dyDescent="0.35">
      <c r="B46" s="159"/>
      <c r="C46" s="238"/>
      <c r="D46" s="237" t="s">
        <v>346</v>
      </c>
      <c r="E46" s="237">
        <v>98</v>
      </c>
    </row>
    <row r="47" spans="1:5" ht="76.5" x14ac:dyDescent="0.35">
      <c r="A47" s="81" t="s">
        <v>680</v>
      </c>
      <c r="B47" s="76">
        <f>B27+1</f>
        <v>210</v>
      </c>
      <c r="C47" s="242" t="s">
        <v>688</v>
      </c>
      <c r="D47" s="79" t="s">
        <v>19</v>
      </c>
      <c r="E47" s="235">
        <v>1</v>
      </c>
    </row>
    <row r="48" spans="1:5" x14ac:dyDescent="0.35">
      <c r="B48" s="159"/>
      <c r="C48" s="238"/>
      <c r="D48" s="237" t="s">
        <v>22</v>
      </c>
      <c r="E48" s="237">
        <v>2</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DF4CB-A187-43D3-A098-EB93F53BD796}">
  <sheetPr>
    <tabColor rgb="FF00B050"/>
  </sheetPr>
  <dimension ref="A1:J168"/>
  <sheetViews>
    <sheetView tabSelected="1" zoomScale="80" zoomScaleNormal="80" workbookViewId="0">
      <pane ySplit="6" topLeftCell="A146" activePane="bottomLeft" state="frozen"/>
      <selection activeCell="F1" sqref="F1:G1"/>
      <selection pane="bottomLeft" activeCell="B125" sqref="B125"/>
    </sheetView>
  </sheetViews>
  <sheetFormatPr defaultColWidth="9.1328125" defaultRowHeight="12.75" x14ac:dyDescent="0.45"/>
  <cols>
    <col min="1" max="1" width="14.86328125" style="26" customWidth="1"/>
    <col min="2" max="2" width="8.3984375" style="27" customWidth="1"/>
    <col min="3" max="3" width="61.59765625" style="26" customWidth="1"/>
    <col min="4" max="4" width="48.73046875" style="26" customWidth="1"/>
    <col min="5" max="5" width="14.1328125" style="26" customWidth="1"/>
    <col min="6" max="6" width="42.86328125" style="29" customWidth="1"/>
    <col min="7" max="7" width="51" style="26" customWidth="1"/>
    <col min="8" max="8" width="14.3984375" style="26" customWidth="1"/>
    <col min="9" max="9" width="111.86328125" style="26" customWidth="1"/>
    <col min="10" max="37" width="9" style="26" customWidth="1"/>
    <col min="38" max="16384" width="9.1328125" style="26"/>
  </cols>
  <sheetData>
    <row r="1" spans="1:10" ht="24" customHeight="1" x14ac:dyDescent="0.35">
      <c r="B1" s="27" t="s">
        <v>696</v>
      </c>
      <c r="D1" s="34"/>
      <c r="E1" s="35" t="s">
        <v>1</v>
      </c>
      <c r="F1" s="36"/>
      <c r="G1" s="36">
        <f>COUNT(B8:B166)</f>
        <v>19</v>
      </c>
      <c r="H1" s="28"/>
    </row>
    <row r="2" spans="1:10" x14ac:dyDescent="0.45">
      <c r="D2" s="29"/>
      <c r="E2" s="29"/>
    </row>
    <row r="3" spans="1:10" x14ac:dyDescent="0.35">
      <c r="D3" s="36"/>
      <c r="E3" s="36"/>
    </row>
    <row r="4" spans="1:10" s="27" customFormat="1" x14ac:dyDescent="0.45">
      <c r="A4" s="27" t="s">
        <v>109</v>
      </c>
      <c r="B4" s="27" t="s">
        <v>2</v>
      </c>
      <c r="C4" s="27" t="s">
        <v>3</v>
      </c>
      <c r="D4" s="27" t="s">
        <v>4</v>
      </c>
      <c r="E4" s="27" t="s">
        <v>5</v>
      </c>
      <c r="F4" s="31" t="s">
        <v>6</v>
      </c>
      <c r="G4" s="27" t="s">
        <v>7</v>
      </c>
      <c r="H4" s="27" t="s">
        <v>8</v>
      </c>
      <c r="I4" s="27" t="s">
        <v>9</v>
      </c>
    </row>
    <row r="5" spans="1:10" x14ac:dyDescent="0.45">
      <c r="C5" s="27" t="s">
        <v>110</v>
      </c>
      <c r="F5" s="31" t="s">
        <v>111</v>
      </c>
    </row>
    <row r="6" spans="1:10" x14ac:dyDescent="0.45">
      <c r="C6" s="27" t="s">
        <v>112</v>
      </c>
      <c r="F6" s="31" t="s">
        <v>113</v>
      </c>
    </row>
    <row r="7" spans="1:10" x14ac:dyDescent="0.45">
      <c r="C7" s="27"/>
      <c r="F7" s="31"/>
    </row>
    <row r="8" spans="1:10" s="36" customFormat="1" ht="46.5" customHeight="1" x14ac:dyDescent="0.35">
      <c r="B8" s="40">
        <v>301</v>
      </c>
      <c r="C8" s="41" t="s">
        <v>622</v>
      </c>
      <c r="D8" s="42"/>
      <c r="E8" s="43" t="s">
        <v>69</v>
      </c>
      <c r="F8" s="89" t="s">
        <v>114</v>
      </c>
      <c r="G8" s="42"/>
      <c r="H8" s="68" t="s">
        <v>71</v>
      </c>
      <c r="J8" s="36" t="e">
        <f xml:space="preserve"> CONCATENATE("=&lt; Q",#REF!)</f>
        <v>#REF!</v>
      </c>
    </row>
    <row r="9" spans="1:10" s="36" customFormat="1" ht="13.5" customHeight="1" x14ac:dyDescent="0.35">
      <c r="B9" s="40"/>
      <c r="C9" s="41"/>
      <c r="D9" s="42"/>
      <c r="E9" s="46"/>
      <c r="F9" s="47"/>
      <c r="G9" s="42"/>
      <c r="H9" s="68"/>
    </row>
    <row r="10" spans="1:10" s="36" customFormat="1" x14ac:dyDescent="0.35">
      <c r="B10" s="40">
        <f>B8+1</f>
        <v>302</v>
      </c>
      <c r="C10" s="41" t="s">
        <v>115</v>
      </c>
      <c r="D10" s="42"/>
      <c r="E10" s="42"/>
      <c r="F10" s="90" t="s">
        <v>71</v>
      </c>
      <c r="G10" s="42"/>
      <c r="H10" s="61" t="s">
        <v>116</v>
      </c>
      <c r="J10" s="36" t="s">
        <v>117</v>
      </c>
    </row>
    <row r="11" spans="1:10" s="36" customFormat="1" x14ac:dyDescent="0.35">
      <c r="B11" s="76"/>
      <c r="C11" s="91"/>
      <c r="D11" s="42"/>
      <c r="E11" s="46"/>
      <c r="F11" s="92"/>
      <c r="G11" s="42"/>
      <c r="H11" s="61"/>
    </row>
    <row r="12" spans="1:10" s="36" customFormat="1" x14ac:dyDescent="0.35">
      <c r="B12" s="76"/>
      <c r="C12" s="91"/>
      <c r="D12" s="42"/>
      <c r="E12" s="43"/>
      <c r="F12" s="44"/>
      <c r="G12" s="42"/>
      <c r="H12" s="43"/>
    </row>
    <row r="13" spans="1:10" s="36" customFormat="1" ht="25.5" x14ac:dyDescent="0.35">
      <c r="A13" s="36" t="str">
        <f>CONCATENATE("Ask If", " ", 'Demographic characteristics'!B44, " ", " &gt; 0")</f>
        <v>Ask If 110  &gt; 0</v>
      </c>
      <c r="B13" s="278">
        <f>B10+1</f>
        <v>303</v>
      </c>
      <c r="C13" s="282" t="s">
        <v>623</v>
      </c>
      <c r="D13" s="93" t="s">
        <v>19</v>
      </c>
      <c r="E13" s="43">
        <v>1</v>
      </c>
      <c r="F13" s="89" t="s">
        <v>118</v>
      </c>
      <c r="G13" s="42" t="s">
        <v>21</v>
      </c>
      <c r="H13" s="43">
        <v>1</v>
      </c>
    </row>
    <row r="14" spans="1:10" s="36" customFormat="1" x14ac:dyDescent="0.35">
      <c r="B14" s="281"/>
      <c r="C14" s="283"/>
      <c r="D14" s="36" t="s">
        <v>22</v>
      </c>
      <c r="E14" s="36">
        <v>2</v>
      </c>
      <c r="H14" s="28"/>
    </row>
    <row r="15" spans="1:10" x14ac:dyDescent="0.45">
      <c r="B15" s="94"/>
      <c r="C15" s="95"/>
      <c r="D15" s="95"/>
      <c r="E15" s="95"/>
      <c r="F15" s="96"/>
      <c r="G15" s="95"/>
      <c r="H15" s="95"/>
    </row>
    <row r="16" spans="1:10" s="28" customFormat="1" ht="50.25" customHeight="1" x14ac:dyDescent="0.45">
      <c r="A16" s="28" t="s">
        <v>119</v>
      </c>
      <c r="B16" s="270"/>
      <c r="C16" s="288" t="s">
        <v>646</v>
      </c>
      <c r="D16" s="59" t="s">
        <v>19</v>
      </c>
      <c r="E16" s="60">
        <v>1</v>
      </c>
      <c r="F16" s="262" t="s">
        <v>120</v>
      </c>
      <c r="G16" s="59" t="s">
        <v>121</v>
      </c>
      <c r="H16" s="61">
        <v>1</v>
      </c>
      <c r="I16" s="97"/>
    </row>
    <row r="17" spans="1:9" s="28" customFormat="1" ht="24.75" customHeight="1" x14ac:dyDescent="0.45">
      <c r="B17" s="272"/>
      <c r="C17" s="266"/>
      <c r="D17" s="59" t="s">
        <v>22</v>
      </c>
      <c r="E17" s="60">
        <v>2</v>
      </c>
      <c r="F17" s="262"/>
      <c r="G17" s="98" t="s">
        <v>122</v>
      </c>
      <c r="H17" s="61">
        <v>2</v>
      </c>
      <c r="I17" s="28" t="str">
        <f>CONCATENATE("Skip to ", B27)</f>
        <v>Skip to 305</v>
      </c>
    </row>
    <row r="18" spans="1:9" s="28" customFormat="1" x14ac:dyDescent="0.45">
      <c r="B18" s="65"/>
      <c r="C18" s="99"/>
      <c r="D18" s="59"/>
      <c r="E18" s="60"/>
      <c r="F18" s="75"/>
      <c r="G18" s="98"/>
      <c r="H18" s="61"/>
    </row>
    <row r="19" spans="1:9" s="28" customFormat="1" x14ac:dyDescent="0.45">
      <c r="A19" s="28" t="s">
        <v>119</v>
      </c>
      <c r="B19" s="65" t="s">
        <v>692</v>
      </c>
      <c r="C19" s="99" t="s">
        <v>123</v>
      </c>
      <c r="D19" s="59"/>
      <c r="E19" s="60"/>
      <c r="F19" s="75"/>
      <c r="G19" s="98"/>
      <c r="H19" s="61"/>
    </row>
    <row r="20" spans="1:9" s="28" customFormat="1" x14ac:dyDescent="0.45">
      <c r="A20" s="28" t="s">
        <v>119</v>
      </c>
      <c r="B20" s="65" t="s">
        <v>693</v>
      </c>
      <c r="C20" s="99" t="s">
        <v>124</v>
      </c>
      <c r="D20" s="59" t="s">
        <v>125</v>
      </c>
      <c r="E20" s="60"/>
      <c r="F20" s="75"/>
      <c r="G20" s="98"/>
      <c r="H20" s="61"/>
    </row>
    <row r="21" spans="1:9" s="28" customFormat="1" x14ac:dyDescent="0.45">
      <c r="A21" s="28" t="s">
        <v>119</v>
      </c>
      <c r="B21" s="65" t="s">
        <v>694</v>
      </c>
      <c r="C21" s="99" t="s">
        <v>126</v>
      </c>
      <c r="D21" s="59" t="s">
        <v>127</v>
      </c>
      <c r="E21" s="60"/>
      <c r="F21" s="75"/>
      <c r="G21" s="98"/>
      <c r="H21" s="61"/>
    </row>
    <row r="22" spans="1:9" s="28" customFormat="1" x14ac:dyDescent="0.45">
      <c r="A22" s="28" t="s">
        <v>119</v>
      </c>
      <c r="B22" s="40" t="s">
        <v>695</v>
      </c>
      <c r="C22" s="289" t="s">
        <v>128</v>
      </c>
      <c r="D22" s="59" t="s">
        <v>129</v>
      </c>
      <c r="E22" s="60">
        <v>1</v>
      </c>
      <c r="F22" s="75"/>
      <c r="G22" s="59"/>
      <c r="H22" s="61"/>
      <c r="I22" s="97"/>
    </row>
    <row r="23" spans="1:9" s="28" customFormat="1" x14ac:dyDescent="0.45">
      <c r="B23" s="100"/>
      <c r="C23" s="257"/>
      <c r="D23" s="59" t="s">
        <v>130</v>
      </c>
      <c r="E23" s="60">
        <v>2</v>
      </c>
      <c r="F23" s="75"/>
      <c r="G23" s="59"/>
      <c r="H23" s="61"/>
      <c r="I23" s="97"/>
    </row>
    <row r="24" spans="1:9" s="28" customFormat="1" x14ac:dyDescent="0.45">
      <c r="B24" s="100"/>
      <c r="C24" s="101"/>
      <c r="D24" s="59"/>
      <c r="E24" s="60"/>
      <c r="F24" s="40"/>
      <c r="G24" s="59"/>
      <c r="H24" s="61"/>
    </row>
    <row r="25" spans="1:9" s="28" customFormat="1" ht="15" customHeight="1" x14ac:dyDescent="0.45">
      <c r="B25" s="100"/>
      <c r="C25" s="285" t="s">
        <v>131</v>
      </c>
      <c r="D25" s="286"/>
      <c r="E25" s="286"/>
      <c r="F25" s="287"/>
      <c r="G25" s="59"/>
      <c r="H25" s="61"/>
    </row>
    <row r="26" spans="1:9" s="28" customFormat="1" x14ac:dyDescent="0.45">
      <c r="B26" s="100"/>
      <c r="C26" s="101" t="s">
        <v>132</v>
      </c>
      <c r="D26" s="59"/>
      <c r="E26" s="60"/>
      <c r="F26" s="40"/>
      <c r="G26" s="59"/>
      <c r="H26" s="61"/>
    </row>
    <row r="27" spans="1:9" s="28" customFormat="1" x14ac:dyDescent="0.45">
      <c r="A27" s="28" t="s">
        <v>133</v>
      </c>
      <c r="B27" s="270">
        <v>305</v>
      </c>
      <c r="C27" s="255" t="s">
        <v>614</v>
      </c>
      <c r="D27" s="59" t="s">
        <v>19</v>
      </c>
      <c r="E27" s="60">
        <v>1</v>
      </c>
      <c r="F27" s="75"/>
      <c r="G27" s="59" t="s">
        <v>21</v>
      </c>
      <c r="H27" s="61">
        <v>1</v>
      </c>
    </row>
    <row r="28" spans="1:9" s="28" customFormat="1" ht="135.75" customHeight="1" x14ac:dyDescent="0.45">
      <c r="B28" s="272"/>
      <c r="C28" s="255"/>
      <c r="D28" s="59" t="s">
        <v>134</v>
      </c>
      <c r="E28" s="60">
        <v>2</v>
      </c>
      <c r="F28" s="102" t="s">
        <v>135</v>
      </c>
      <c r="G28" s="98" t="s">
        <v>23</v>
      </c>
      <c r="H28" s="61">
        <v>2</v>
      </c>
      <c r="I28" s="28" t="str">
        <f>CONCATENATE("Skip to ", B68)</f>
        <v>Skip to 311</v>
      </c>
    </row>
    <row r="29" spans="1:9" s="28" customFormat="1" ht="25.5" x14ac:dyDescent="0.45">
      <c r="B29" s="100"/>
      <c r="C29" s="41"/>
      <c r="D29" s="59"/>
      <c r="E29" s="60"/>
      <c r="F29" s="75"/>
      <c r="G29" s="59"/>
      <c r="H29" s="61"/>
      <c r="I29" s="28" t="s">
        <v>136</v>
      </c>
    </row>
    <row r="30" spans="1:9" s="28" customFormat="1" x14ac:dyDescent="0.45">
      <c r="B30" s="270">
        <f>B27+1</f>
        <v>306</v>
      </c>
      <c r="C30" s="255" t="s">
        <v>137</v>
      </c>
      <c r="D30" s="59" t="s">
        <v>19</v>
      </c>
      <c r="E30" s="60">
        <v>1</v>
      </c>
      <c r="F30" s="262" t="s">
        <v>138</v>
      </c>
      <c r="G30" s="59" t="s">
        <v>21</v>
      </c>
      <c r="H30" s="61">
        <v>1</v>
      </c>
    </row>
    <row r="31" spans="1:9" s="28" customFormat="1" x14ac:dyDescent="0.45">
      <c r="B31" s="272"/>
      <c r="C31" s="255"/>
      <c r="D31" s="59" t="s">
        <v>22</v>
      </c>
      <c r="E31" s="60">
        <v>2</v>
      </c>
      <c r="F31" s="262"/>
      <c r="G31" s="59" t="s">
        <v>23</v>
      </c>
      <c r="H31" s="61">
        <v>2</v>
      </c>
      <c r="I31" s="28" t="s">
        <v>139</v>
      </c>
    </row>
    <row r="32" spans="1:9" s="28" customFormat="1" x14ac:dyDescent="0.45">
      <c r="B32" s="100"/>
      <c r="C32" s="59"/>
      <c r="D32" s="59"/>
      <c r="E32" s="60"/>
      <c r="F32" s="75"/>
      <c r="G32" s="59"/>
      <c r="H32" s="61"/>
    </row>
    <row r="33" spans="1:9" s="28" customFormat="1" ht="25.5" x14ac:dyDescent="0.45">
      <c r="A33" s="28" t="str">
        <f>CONCATENATE("If ", B27,"=1")</f>
        <v>If 305=1</v>
      </c>
      <c r="B33" s="100"/>
      <c r="C33" s="101" t="s">
        <v>140</v>
      </c>
      <c r="D33" s="59"/>
      <c r="E33" s="60"/>
      <c r="F33" s="40" t="s">
        <v>141</v>
      </c>
      <c r="G33" s="59"/>
      <c r="H33" s="61"/>
    </row>
    <row r="34" spans="1:9" s="28" customFormat="1" x14ac:dyDescent="0.45">
      <c r="B34" s="100"/>
      <c r="C34" s="59"/>
      <c r="D34" s="59"/>
      <c r="E34" s="60"/>
      <c r="F34" s="75"/>
      <c r="G34" s="59"/>
      <c r="H34" s="61"/>
    </row>
    <row r="35" spans="1:9" s="28" customFormat="1" x14ac:dyDescent="0.45">
      <c r="B35" s="270">
        <f>B30+1</f>
        <v>307</v>
      </c>
      <c r="C35" s="255" t="s">
        <v>587</v>
      </c>
      <c r="D35" s="59" t="s">
        <v>142</v>
      </c>
      <c r="E35" s="60">
        <v>1</v>
      </c>
      <c r="F35" s="262" t="s">
        <v>143</v>
      </c>
      <c r="G35" s="59" t="s">
        <v>144</v>
      </c>
      <c r="H35" s="61">
        <v>1</v>
      </c>
      <c r="I35" s="28" t="s">
        <v>145</v>
      </c>
    </row>
    <row r="36" spans="1:9" s="28" customFormat="1" x14ac:dyDescent="0.45">
      <c r="B36" s="271"/>
      <c r="C36" s="255"/>
      <c r="D36" s="59" t="s">
        <v>146</v>
      </c>
      <c r="E36" s="60">
        <v>2</v>
      </c>
      <c r="F36" s="262"/>
      <c r="G36" s="59" t="s">
        <v>147</v>
      </c>
      <c r="H36" s="61">
        <v>2</v>
      </c>
    </row>
    <row r="37" spans="1:9" s="28" customFormat="1" x14ac:dyDescent="0.45">
      <c r="B37" s="271"/>
      <c r="C37" s="255"/>
      <c r="D37" s="59" t="s">
        <v>148</v>
      </c>
      <c r="E37" s="60">
        <v>3</v>
      </c>
      <c r="F37" s="262"/>
      <c r="G37" s="59" t="s">
        <v>149</v>
      </c>
      <c r="H37" s="61">
        <v>3</v>
      </c>
    </row>
    <row r="38" spans="1:9" s="28" customFormat="1" x14ac:dyDescent="0.45">
      <c r="B38" s="272"/>
      <c r="C38" s="255"/>
      <c r="D38" s="59" t="s">
        <v>150</v>
      </c>
      <c r="E38" s="60">
        <v>4</v>
      </c>
      <c r="F38" s="262"/>
      <c r="G38" s="59" t="s">
        <v>151</v>
      </c>
      <c r="H38" s="61">
        <v>4</v>
      </c>
    </row>
    <row r="39" spans="1:9" s="28" customFormat="1" x14ac:dyDescent="0.45">
      <c r="B39" s="100"/>
      <c r="C39" s="59"/>
      <c r="D39" s="59"/>
      <c r="E39" s="60"/>
      <c r="F39" s="75"/>
      <c r="G39" s="59"/>
      <c r="H39" s="61"/>
    </row>
    <row r="40" spans="1:9" s="28" customFormat="1" x14ac:dyDescent="0.45">
      <c r="B40" s="270">
        <f>B35+1</f>
        <v>308</v>
      </c>
      <c r="C40" s="255" t="s">
        <v>152</v>
      </c>
      <c r="D40" s="59" t="s">
        <v>153</v>
      </c>
      <c r="E40" s="60">
        <v>1</v>
      </c>
      <c r="F40" s="262" t="s">
        <v>154</v>
      </c>
      <c r="G40" s="59" t="s">
        <v>155</v>
      </c>
      <c r="H40" s="61">
        <v>1</v>
      </c>
    </row>
    <row r="41" spans="1:9" s="28" customFormat="1" x14ac:dyDescent="0.45">
      <c r="B41" s="271"/>
      <c r="C41" s="255"/>
      <c r="D41" s="59" t="s">
        <v>156</v>
      </c>
      <c r="E41" s="60">
        <v>2</v>
      </c>
      <c r="F41" s="262"/>
      <c r="G41" s="59" t="s">
        <v>157</v>
      </c>
      <c r="H41" s="61">
        <v>2</v>
      </c>
    </row>
    <row r="42" spans="1:9" s="28" customFormat="1" ht="25.5" x14ac:dyDescent="0.45">
      <c r="B42" s="271"/>
      <c r="C42" s="255"/>
      <c r="D42" s="59" t="s">
        <v>158</v>
      </c>
      <c r="E42" s="60">
        <v>3</v>
      </c>
      <c r="F42" s="262"/>
      <c r="G42" s="59" t="s">
        <v>159</v>
      </c>
      <c r="H42" s="61">
        <v>3</v>
      </c>
      <c r="I42" s="28" t="s">
        <v>160</v>
      </c>
    </row>
    <row r="43" spans="1:9" s="28" customFormat="1" x14ac:dyDescent="0.45">
      <c r="B43" s="271"/>
      <c r="C43" s="255"/>
      <c r="D43" s="59" t="s">
        <v>161</v>
      </c>
      <c r="E43" s="60">
        <v>4</v>
      </c>
      <c r="F43" s="262"/>
      <c r="G43" s="59" t="s">
        <v>162</v>
      </c>
      <c r="H43" s="61">
        <v>4</v>
      </c>
    </row>
    <row r="44" spans="1:9" s="28" customFormat="1" x14ac:dyDescent="0.45">
      <c r="B44" s="272"/>
      <c r="C44" s="255"/>
      <c r="D44" s="59" t="s">
        <v>163</v>
      </c>
      <c r="E44" s="60">
        <v>5</v>
      </c>
      <c r="F44" s="262"/>
      <c r="G44" s="59" t="s">
        <v>164</v>
      </c>
      <c r="H44" s="61">
        <v>5</v>
      </c>
    </row>
    <row r="45" spans="1:9" s="28" customFormat="1" x14ac:dyDescent="0.45">
      <c r="B45" s="100"/>
      <c r="C45" s="41"/>
      <c r="D45" s="59"/>
      <c r="E45" s="60"/>
      <c r="F45" s="75"/>
      <c r="G45" s="59"/>
      <c r="H45" s="61"/>
    </row>
    <row r="46" spans="1:9" s="28" customFormat="1" x14ac:dyDescent="0.45">
      <c r="B46" s="270">
        <f>B40+1</f>
        <v>309</v>
      </c>
      <c r="C46" s="255" t="s">
        <v>165</v>
      </c>
      <c r="D46" s="103" t="s">
        <v>166</v>
      </c>
      <c r="E46" s="60">
        <v>1</v>
      </c>
      <c r="F46" s="262" t="s">
        <v>167</v>
      </c>
      <c r="G46" s="59" t="s">
        <v>168</v>
      </c>
      <c r="H46" s="61">
        <v>1</v>
      </c>
      <c r="I46" s="277"/>
    </row>
    <row r="47" spans="1:9" s="28" customFormat="1" x14ac:dyDescent="0.45">
      <c r="B47" s="271"/>
      <c r="C47" s="255"/>
      <c r="D47" s="103" t="s">
        <v>169</v>
      </c>
      <c r="E47" s="60">
        <v>2</v>
      </c>
      <c r="F47" s="262"/>
      <c r="G47" s="59" t="s">
        <v>170</v>
      </c>
      <c r="H47" s="61">
        <v>2</v>
      </c>
      <c r="I47" s="277"/>
    </row>
    <row r="48" spans="1:9" s="28" customFormat="1" x14ac:dyDescent="0.45">
      <c r="B48" s="271"/>
      <c r="C48" s="255"/>
      <c r="D48" s="103" t="s">
        <v>171</v>
      </c>
      <c r="E48" s="60">
        <v>3</v>
      </c>
      <c r="F48" s="262"/>
      <c r="G48" s="59" t="s">
        <v>172</v>
      </c>
      <c r="H48" s="61">
        <v>3</v>
      </c>
      <c r="I48" s="277"/>
    </row>
    <row r="49" spans="2:9" s="28" customFormat="1" ht="25.5" x14ac:dyDescent="0.45">
      <c r="B49" s="271"/>
      <c r="C49" s="255"/>
      <c r="D49" s="103" t="s">
        <v>173</v>
      </c>
      <c r="E49" s="60">
        <v>4</v>
      </c>
      <c r="F49" s="262"/>
      <c r="G49" s="59" t="s">
        <v>174</v>
      </c>
      <c r="H49" s="61">
        <v>4</v>
      </c>
      <c r="I49" s="277"/>
    </row>
    <row r="50" spans="2:9" s="28" customFormat="1" x14ac:dyDescent="0.45">
      <c r="B50" s="271"/>
      <c r="C50" s="255"/>
      <c r="D50" s="103" t="s">
        <v>175</v>
      </c>
      <c r="E50" s="60">
        <v>5</v>
      </c>
      <c r="F50" s="262"/>
      <c r="G50" s="59" t="s">
        <v>176</v>
      </c>
      <c r="H50" s="61">
        <v>5</v>
      </c>
      <c r="I50" s="277"/>
    </row>
    <row r="51" spans="2:9" s="28" customFormat="1" x14ac:dyDescent="0.45">
      <c r="B51" s="271"/>
      <c r="C51" s="255"/>
      <c r="D51" s="103" t="s">
        <v>177</v>
      </c>
      <c r="E51" s="60">
        <v>6</v>
      </c>
      <c r="F51" s="262"/>
      <c r="G51" s="59" t="s">
        <v>178</v>
      </c>
      <c r="H51" s="61">
        <v>6</v>
      </c>
      <c r="I51" s="277"/>
    </row>
    <row r="52" spans="2:9" s="28" customFormat="1" x14ac:dyDescent="0.45">
      <c r="B52" s="271"/>
      <c r="C52" s="255"/>
      <c r="D52" s="103" t="s">
        <v>179</v>
      </c>
      <c r="E52" s="60">
        <v>7</v>
      </c>
      <c r="F52" s="262"/>
      <c r="G52" s="59" t="s">
        <v>180</v>
      </c>
      <c r="H52" s="61">
        <v>7</v>
      </c>
      <c r="I52" s="277"/>
    </row>
    <row r="53" spans="2:9" s="28" customFormat="1" ht="25.5" x14ac:dyDescent="0.45">
      <c r="B53" s="271"/>
      <c r="C53" s="255"/>
      <c r="D53" s="103" t="s">
        <v>181</v>
      </c>
      <c r="E53" s="60">
        <v>8</v>
      </c>
      <c r="F53" s="262"/>
      <c r="G53" s="59" t="s">
        <v>182</v>
      </c>
      <c r="H53" s="61">
        <v>8</v>
      </c>
      <c r="I53" s="277"/>
    </row>
    <row r="54" spans="2:9" s="28" customFormat="1" ht="25.5" x14ac:dyDescent="0.45">
      <c r="B54" s="271"/>
      <c r="C54" s="255"/>
      <c r="D54" s="103" t="s">
        <v>183</v>
      </c>
      <c r="E54" s="60">
        <v>9</v>
      </c>
      <c r="F54" s="262"/>
      <c r="G54" s="59" t="s">
        <v>184</v>
      </c>
      <c r="H54" s="61">
        <v>9</v>
      </c>
      <c r="I54" s="277"/>
    </row>
    <row r="55" spans="2:9" s="28" customFormat="1" x14ac:dyDescent="0.45">
      <c r="B55" s="272"/>
      <c r="C55" s="255"/>
      <c r="D55" s="103" t="s">
        <v>185</v>
      </c>
      <c r="E55" s="60">
        <v>10</v>
      </c>
      <c r="F55" s="262"/>
      <c r="G55" s="59" t="s">
        <v>186</v>
      </c>
      <c r="H55" s="61">
        <v>10</v>
      </c>
    </row>
    <row r="56" spans="2:9" s="28" customFormat="1" x14ac:dyDescent="0.45">
      <c r="B56" s="104"/>
      <c r="C56" s="59"/>
      <c r="D56" s="59"/>
      <c r="E56" s="60"/>
      <c r="F56" s="75"/>
      <c r="G56" s="59"/>
      <c r="H56" s="61"/>
    </row>
    <row r="57" spans="2:9" s="28" customFormat="1" x14ac:dyDescent="0.45">
      <c r="B57" s="278">
        <f>B46+1</f>
        <v>310</v>
      </c>
      <c r="C57" s="280" t="s">
        <v>187</v>
      </c>
      <c r="D57" s="103" t="s">
        <v>188</v>
      </c>
      <c r="E57" s="60">
        <v>1</v>
      </c>
      <c r="F57" s="262" t="s">
        <v>189</v>
      </c>
      <c r="G57" s="59" t="s">
        <v>190</v>
      </c>
      <c r="H57" s="61">
        <v>1</v>
      </c>
    </row>
    <row r="58" spans="2:9" s="28" customFormat="1" x14ac:dyDescent="0.45">
      <c r="B58" s="278"/>
      <c r="C58" s="280"/>
      <c r="D58" s="103" t="s">
        <v>191</v>
      </c>
      <c r="E58" s="60">
        <v>2</v>
      </c>
      <c r="F58" s="262"/>
      <c r="G58" s="59" t="s">
        <v>192</v>
      </c>
      <c r="H58" s="61">
        <v>2</v>
      </c>
    </row>
    <row r="59" spans="2:9" s="28" customFormat="1" x14ac:dyDescent="0.45">
      <c r="B59" s="278"/>
      <c r="C59" s="280"/>
      <c r="D59" s="103" t="s">
        <v>193</v>
      </c>
      <c r="E59" s="60">
        <v>3</v>
      </c>
      <c r="F59" s="262"/>
      <c r="G59" s="59" t="s">
        <v>194</v>
      </c>
      <c r="H59" s="61">
        <v>3</v>
      </c>
    </row>
    <row r="60" spans="2:9" s="28" customFormat="1" x14ac:dyDescent="0.45">
      <c r="B60" s="278"/>
      <c r="C60" s="280"/>
      <c r="D60" s="103" t="s">
        <v>195</v>
      </c>
      <c r="E60" s="60">
        <v>4</v>
      </c>
      <c r="F60" s="262"/>
      <c r="G60" s="59" t="s">
        <v>196</v>
      </c>
      <c r="H60" s="61">
        <v>4</v>
      </c>
    </row>
    <row r="61" spans="2:9" s="28" customFormat="1" x14ac:dyDescent="0.45">
      <c r="B61" s="278"/>
      <c r="C61" s="280"/>
      <c r="D61" s="103" t="s">
        <v>197</v>
      </c>
      <c r="E61" s="60">
        <v>5</v>
      </c>
      <c r="F61" s="262"/>
      <c r="G61" s="59" t="s">
        <v>198</v>
      </c>
      <c r="H61" s="61">
        <v>5</v>
      </c>
    </row>
    <row r="62" spans="2:9" s="28" customFormat="1" x14ac:dyDescent="0.45">
      <c r="B62" s="278"/>
      <c r="C62" s="280"/>
      <c r="D62" s="103" t="s">
        <v>199</v>
      </c>
      <c r="E62" s="60">
        <v>6</v>
      </c>
      <c r="F62" s="262"/>
      <c r="G62" s="59" t="s">
        <v>200</v>
      </c>
      <c r="H62" s="61">
        <v>6</v>
      </c>
    </row>
    <row r="63" spans="2:9" s="28" customFormat="1" x14ac:dyDescent="0.45">
      <c r="B63" s="278"/>
      <c r="C63" s="280"/>
      <c r="D63" s="103" t="s">
        <v>201</v>
      </c>
      <c r="E63" s="60">
        <v>7</v>
      </c>
      <c r="F63" s="262"/>
      <c r="G63" s="59" t="s">
        <v>202</v>
      </c>
      <c r="H63" s="61">
        <v>7</v>
      </c>
    </row>
    <row r="64" spans="2:9" s="28" customFormat="1" x14ac:dyDescent="0.45">
      <c r="B64" s="278"/>
      <c r="C64" s="280"/>
      <c r="D64" s="103" t="s">
        <v>203</v>
      </c>
      <c r="E64" s="60">
        <v>8</v>
      </c>
      <c r="F64" s="262"/>
      <c r="G64" s="59" t="s">
        <v>204</v>
      </c>
      <c r="H64" s="61">
        <v>8</v>
      </c>
    </row>
    <row r="65" spans="2:9" s="28" customFormat="1" ht="51" x14ac:dyDescent="0.45">
      <c r="B65" s="278"/>
      <c r="C65" s="280"/>
      <c r="D65" s="103" t="s">
        <v>205</v>
      </c>
      <c r="E65" s="60">
        <v>9</v>
      </c>
      <c r="F65" s="262"/>
      <c r="G65" s="59" t="s">
        <v>206</v>
      </c>
      <c r="H65" s="61">
        <v>9</v>
      </c>
    </row>
    <row r="66" spans="2:9" s="28" customFormat="1" x14ac:dyDescent="0.45">
      <c r="B66" s="278"/>
      <c r="C66" s="280"/>
      <c r="D66" s="103" t="s">
        <v>66</v>
      </c>
      <c r="E66" s="60">
        <v>10</v>
      </c>
      <c r="F66" s="262"/>
      <c r="G66" s="59" t="s">
        <v>207</v>
      </c>
      <c r="H66" s="61">
        <v>10</v>
      </c>
    </row>
    <row r="67" spans="2:9" s="28" customFormat="1" x14ac:dyDescent="0.45">
      <c r="B67" s="71"/>
      <c r="C67" s="41"/>
      <c r="D67" s="103"/>
      <c r="E67" s="60"/>
      <c r="F67" s="75"/>
      <c r="G67" s="59"/>
      <c r="H67" s="61"/>
    </row>
    <row r="68" spans="2:9" s="28" customFormat="1" x14ac:dyDescent="0.45">
      <c r="B68" s="270">
        <f>B57+1</f>
        <v>311</v>
      </c>
      <c r="C68" s="255" t="s">
        <v>542</v>
      </c>
      <c r="D68" s="59" t="s">
        <v>19</v>
      </c>
      <c r="E68" s="60">
        <v>1</v>
      </c>
      <c r="F68" s="262" t="s">
        <v>208</v>
      </c>
      <c r="G68" s="59" t="s">
        <v>21</v>
      </c>
      <c r="H68" s="61">
        <v>1</v>
      </c>
    </row>
    <row r="69" spans="2:9" s="28" customFormat="1" x14ac:dyDescent="0.45">
      <c r="B69" s="271"/>
      <c r="C69" s="255"/>
      <c r="D69" s="59" t="s">
        <v>22</v>
      </c>
      <c r="E69" s="60">
        <v>2</v>
      </c>
      <c r="F69" s="262"/>
      <c r="G69" s="59" t="s">
        <v>23</v>
      </c>
      <c r="H69" s="61">
        <v>2</v>
      </c>
      <c r="I69" s="28" t="e">
        <f xml:space="preserve"> CONCATENATE("Skip to ",#REF!)</f>
        <v>#REF!</v>
      </c>
    </row>
    <row r="70" spans="2:9" s="28" customFormat="1" x14ac:dyDescent="0.45">
      <c r="B70" s="272"/>
      <c r="C70" s="255"/>
      <c r="D70" s="59" t="s">
        <v>209</v>
      </c>
      <c r="E70" s="60">
        <v>98</v>
      </c>
      <c r="F70" s="262"/>
      <c r="G70" s="59"/>
      <c r="H70" s="61"/>
    </row>
    <row r="71" spans="2:9" s="28" customFormat="1" x14ac:dyDescent="0.45">
      <c r="B71" s="100"/>
      <c r="C71" s="59"/>
      <c r="D71" s="59"/>
      <c r="E71" s="60"/>
      <c r="F71" s="75"/>
      <c r="G71" s="59"/>
      <c r="H71" s="61"/>
    </row>
    <row r="72" spans="2:9" s="28" customFormat="1" x14ac:dyDescent="0.45">
      <c r="B72" s="270">
        <f>B68+1</f>
        <v>312</v>
      </c>
      <c r="C72" s="255" t="s">
        <v>586</v>
      </c>
      <c r="D72" s="59" t="s">
        <v>142</v>
      </c>
      <c r="E72" s="60">
        <v>1</v>
      </c>
      <c r="F72" s="262" t="s">
        <v>143</v>
      </c>
      <c r="G72" s="59" t="s">
        <v>144</v>
      </c>
      <c r="H72" s="61">
        <v>1</v>
      </c>
      <c r="I72" s="28" t="s">
        <v>145</v>
      </c>
    </row>
    <row r="73" spans="2:9" s="28" customFormat="1" x14ac:dyDescent="0.45">
      <c r="B73" s="271"/>
      <c r="C73" s="255"/>
      <c r="D73" s="59" t="s">
        <v>146</v>
      </c>
      <c r="E73" s="60">
        <v>2</v>
      </c>
      <c r="F73" s="262"/>
      <c r="G73" s="59" t="s">
        <v>147</v>
      </c>
      <c r="H73" s="61">
        <v>2</v>
      </c>
    </row>
    <row r="74" spans="2:9" s="28" customFormat="1" x14ac:dyDescent="0.45">
      <c r="B74" s="271"/>
      <c r="C74" s="255"/>
      <c r="D74" s="59" t="s">
        <v>148</v>
      </c>
      <c r="E74" s="60">
        <v>3</v>
      </c>
      <c r="F74" s="262"/>
      <c r="G74" s="59" t="s">
        <v>149</v>
      </c>
      <c r="H74" s="61">
        <v>3</v>
      </c>
    </row>
    <row r="75" spans="2:9" s="28" customFormat="1" x14ac:dyDescent="0.45">
      <c r="B75" s="272"/>
      <c r="C75" s="255"/>
      <c r="D75" s="59" t="s">
        <v>150</v>
      </c>
      <c r="E75" s="60">
        <v>4</v>
      </c>
      <c r="F75" s="262"/>
      <c r="G75" s="59" t="s">
        <v>151</v>
      </c>
      <c r="H75" s="61">
        <v>4</v>
      </c>
    </row>
    <row r="76" spans="2:9" s="28" customFormat="1" x14ac:dyDescent="0.45">
      <c r="B76" s="62"/>
      <c r="C76" s="59"/>
      <c r="D76" s="59"/>
      <c r="E76" s="60"/>
      <c r="F76" s="75"/>
      <c r="G76" s="59"/>
      <c r="H76" s="61"/>
    </row>
    <row r="77" spans="2:9" s="28" customFormat="1" x14ac:dyDescent="0.45">
      <c r="B77" s="270">
        <f>B72+1</f>
        <v>313</v>
      </c>
      <c r="C77" s="255" t="s">
        <v>543</v>
      </c>
      <c r="D77" s="103" t="s">
        <v>166</v>
      </c>
      <c r="E77" s="60">
        <v>1</v>
      </c>
      <c r="F77" s="279" t="s">
        <v>167</v>
      </c>
      <c r="G77" s="59" t="s">
        <v>168</v>
      </c>
      <c r="H77" s="61">
        <v>1</v>
      </c>
      <c r="I77" s="277"/>
    </row>
    <row r="78" spans="2:9" s="28" customFormat="1" x14ac:dyDescent="0.45">
      <c r="B78" s="271"/>
      <c r="C78" s="255"/>
      <c r="D78" s="103" t="s">
        <v>169</v>
      </c>
      <c r="E78" s="60">
        <v>2</v>
      </c>
      <c r="F78" s="279"/>
      <c r="G78" s="59" t="s">
        <v>170</v>
      </c>
      <c r="H78" s="61">
        <v>2</v>
      </c>
      <c r="I78" s="277"/>
    </row>
    <row r="79" spans="2:9" s="28" customFormat="1" x14ac:dyDescent="0.45">
      <c r="B79" s="271"/>
      <c r="C79" s="255"/>
      <c r="D79" s="103" t="s">
        <v>171</v>
      </c>
      <c r="E79" s="60">
        <v>3</v>
      </c>
      <c r="F79" s="279"/>
      <c r="G79" s="59" t="s">
        <v>172</v>
      </c>
      <c r="H79" s="61">
        <v>3</v>
      </c>
      <c r="I79" s="277"/>
    </row>
    <row r="80" spans="2:9" s="28" customFormat="1" ht="25.5" x14ac:dyDescent="0.45">
      <c r="B80" s="271"/>
      <c r="C80" s="255"/>
      <c r="D80" s="103" t="s">
        <v>173</v>
      </c>
      <c r="E80" s="60">
        <v>4</v>
      </c>
      <c r="F80" s="279"/>
      <c r="G80" s="59" t="s">
        <v>174</v>
      </c>
      <c r="H80" s="61">
        <v>4</v>
      </c>
      <c r="I80" s="277"/>
    </row>
    <row r="81" spans="1:9" s="28" customFormat="1" x14ac:dyDescent="0.45">
      <c r="B81" s="271"/>
      <c r="C81" s="255"/>
      <c r="D81" s="103" t="s">
        <v>175</v>
      </c>
      <c r="E81" s="60">
        <v>5</v>
      </c>
      <c r="F81" s="279"/>
      <c r="G81" s="59" t="s">
        <v>176</v>
      </c>
      <c r="H81" s="61">
        <v>5</v>
      </c>
      <c r="I81" s="277"/>
    </row>
    <row r="82" spans="1:9" s="28" customFormat="1" x14ac:dyDescent="0.45">
      <c r="B82" s="271"/>
      <c r="C82" s="255"/>
      <c r="D82" s="103" t="s">
        <v>177</v>
      </c>
      <c r="E82" s="60">
        <v>6</v>
      </c>
      <c r="F82" s="279"/>
      <c r="G82" s="59" t="s">
        <v>178</v>
      </c>
      <c r="H82" s="61">
        <v>6</v>
      </c>
      <c r="I82" s="277"/>
    </row>
    <row r="83" spans="1:9" s="28" customFormat="1" x14ac:dyDescent="0.45">
      <c r="B83" s="271"/>
      <c r="C83" s="255"/>
      <c r="D83" s="103" t="s">
        <v>179</v>
      </c>
      <c r="E83" s="60">
        <v>7</v>
      </c>
      <c r="F83" s="279"/>
      <c r="G83" s="59" t="s">
        <v>180</v>
      </c>
      <c r="H83" s="61">
        <v>7</v>
      </c>
      <c r="I83" s="277"/>
    </row>
    <row r="84" spans="1:9" s="28" customFormat="1" ht="25.5" x14ac:dyDescent="0.45">
      <c r="B84" s="271"/>
      <c r="C84" s="255"/>
      <c r="D84" s="103" t="s">
        <v>181</v>
      </c>
      <c r="E84" s="60">
        <v>8</v>
      </c>
      <c r="F84" s="279"/>
      <c r="G84" s="59" t="s">
        <v>182</v>
      </c>
      <c r="H84" s="61">
        <v>8</v>
      </c>
      <c r="I84" s="277"/>
    </row>
    <row r="85" spans="1:9" s="28" customFormat="1" ht="25.5" x14ac:dyDescent="0.45">
      <c r="B85" s="271"/>
      <c r="C85" s="255"/>
      <c r="D85" s="103" t="s">
        <v>183</v>
      </c>
      <c r="E85" s="60">
        <v>9</v>
      </c>
      <c r="F85" s="279"/>
      <c r="G85" s="59" t="s">
        <v>184</v>
      </c>
      <c r="H85" s="61">
        <v>9</v>
      </c>
      <c r="I85" s="277"/>
    </row>
    <row r="86" spans="1:9" s="28" customFormat="1" x14ac:dyDescent="0.45">
      <c r="B86" s="272"/>
      <c r="C86" s="255"/>
      <c r="D86" s="103" t="s">
        <v>185</v>
      </c>
      <c r="E86" s="60">
        <v>10</v>
      </c>
      <c r="F86" s="279"/>
      <c r="G86" s="59" t="s">
        <v>186</v>
      </c>
      <c r="H86" s="61">
        <v>10</v>
      </c>
    </row>
    <row r="87" spans="1:9" s="28" customFormat="1" ht="13.15" thickBot="1" x14ac:dyDescent="0.5">
      <c r="B87" s="100"/>
      <c r="C87" s="59"/>
      <c r="D87" s="59"/>
      <c r="E87" s="60"/>
      <c r="F87" s="75"/>
      <c r="G87" s="59"/>
      <c r="H87" s="61"/>
      <c r="I87" s="97"/>
    </row>
    <row r="88" spans="1:9" s="28" customFormat="1" x14ac:dyDescent="0.45">
      <c r="A88" s="28" t="str">
        <f>CONCATENATE("If ",B35, "=1")</f>
        <v>If 307=1</v>
      </c>
      <c r="B88" s="105"/>
      <c r="C88" s="106" t="s">
        <v>211</v>
      </c>
      <c r="D88" s="54"/>
      <c r="E88" s="55"/>
      <c r="F88" s="40" t="s">
        <v>212</v>
      </c>
      <c r="G88" s="59"/>
      <c r="H88" s="61"/>
    </row>
    <row r="89" spans="1:9" s="28" customFormat="1" x14ac:dyDescent="0.45">
      <c r="B89" s="270">
        <f>B77+1</f>
        <v>314</v>
      </c>
      <c r="C89" s="255" t="s">
        <v>213</v>
      </c>
      <c r="D89" s="103" t="s">
        <v>214</v>
      </c>
      <c r="E89" s="60">
        <v>1</v>
      </c>
      <c r="F89" s="262" t="s">
        <v>215</v>
      </c>
      <c r="G89" s="59" t="s">
        <v>216</v>
      </c>
      <c r="H89" s="61">
        <v>1</v>
      </c>
    </row>
    <row r="90" spans="1:9" s="28" customFormat="1" x14ac:dyDescent="0.45">
      <c r="B90" s="271"/>
      <c r="C90" s="255"/>
      <c r="D90" s="103" t="s">
        <v>217</v>
      </c>
      <c r="E90" s="60">
        <v>2</v>
      </c>
      <c r="F90" s="262"/>
      <c r="G90" s="59" t="s">
        <v>218</v>
      </c>
      <c r="H90" s="61">
        <v>2</v>
      </c>
    </row>
    <row r="91" spans="1:9" s="28" customFormat="1" x14ac:dyDescent="0.45">
      <c r="B91" s="271"/>
      <c r="C91" s="255"/>
      <c r="D91" s="103" t="s">
        <v>219</v>
      </c>
      <c r="E91" s="60">
        <v>3</v>
      </c>
      <c r="F91" s="262"/>
      <c r="G91" s="59" t="s">
        <v>220</v>
      </c>
      <c r="H91" s="61">
        <v>3</v>
      </c>
    </row>
    <row r="92" spans="1:9" s="28" customFormat="1" x14ac:dyDescent="0.45">
      <c r="B92" s="272"/>
      <c r="C92" s="255"/>
      <c r="D92" s="103" t="s">
        <v>221</v>
      </c>
      <c r="E92" s="60">
        <v>4</v>
      </c>
      <c r="F92" s="262"/>
      <c r="G92" s="59" t="s">
        <v>222</v>
      </c>
      <c r="H92" s="61">
        <v>4</v>
      </c>
    </row>
    <row r="93" spans="1:9" s="28" customFormat="1" x14ac:dyDescent="0.45">
      <c r="B93" s="100"/>
      <c r="C93" s="73"/>
      <c r="D93" s="59"/>
      <c r="E93" s="60"/>
      <c r="F93" s="75"/>
      <c r="G93" s="59"/>
      <c r="H93" s="61"/>
    </row>
    <row r="94" spans="1:9" s="28" customFormat="1" x14ac:dyDescent="0.45">
      <c r="B94" s="292">
        <f>B89+1</f>
        <v>315</v>
      </c>
      <c r="C94" s="295" t="s">
        <v>223</v>
      </c>
      <c r="D94" s="47" t="s">
        <v>224</v>
      </c>
      <c r="E94" s="60">
        <v>1</v>
      </c>
      <c r="F94" s="262" t="s">
        <v>225</v>
      </c>
      <c r="G94" s="59" t="s">
        <v>226</v>
      </c>
      <c r="H94" s="61">
        <v>1</v>
      </c>
      <c r="I94" s="28" t="e">
        <f xml:space="preserve"> CONCATENATE("Skip to ",#REF!)</f>
        <v>#REF!</v>
      </c>
    </row>
    <row r="95" spans="1:9" s="28" customFormat="1" x14ac:dyDescent="0.45">
      <c r="B95" s="293"/>
      <c r="C95" s="295"/>
      <c r="D95" s="47" t="s">
        <v>227</v>
      </c>
      <c r="E95" s="60">
        <v>2</v>
      </c>
      <c r="F95" s="262"/>
      <c r="G95" s="59" t="s">
        <v>228</v>
      </c>
      <c r="H95" s="61">
        <v>2</v>
      </c>
      <c r="I95" s="97"/>
    </row>
    <row r="96" spans="1:9" s="28" customFormat="1" x14ac:dyDescent="0.45">
      <c r="B96" s="293"/>
      <c r="C96" s="295"/>
      <c r="D96" s="47" t="s">
        <v>229</v>
      </c>
      <c r="E96" s="60">
        <v>3</v>
      </c>
      <c r="F96" s="262"/>
      <c r="G96" s="59" t="s">
        <v>230</v>
      </c>
      <c r="H96" s="61">
        <v>3</v>
      </c>
    </row>
    <row r="97" spans="2:8" s="28" customFormat="1" x14ac:dyDescent="0.45">
      <c r="B97" s="293"/>
      <c r="C97" s="295"/>
      <c r="D97" s="47" t="s">
        <v>231</v>
      </c>
      <c r="E97" s="60">
        <v>4</v>
      </c>
      <c r="F97" s="262"/>
      <c r="G97" s="59" t="s">
        <v>232</v>
      </c>
      <c r="H97" s="61">
        <v>4</v>
      </c>
    </row>
    <row r="98" spans="2:8" s="28" customFormat="1" x14ac:dyDescent="0.45">
      <c r="B98" s="293"/>
      <c r="C98" s="295"/>
      <c r="D98" s="47" t="s">
        <v>233</v>
      </c>
      <c r="E98" s="60">
        <v>5</v>
      </c>
      <c r="F98" s="262"/>
      <c r="G98" s="59" t="s">
        <v>234</v>
      </c>
      <c r="H98" s="61">
        <v>5</v>
      </c>
    </row>
    <row r="99" spans="2:8" s="28" customFormat="1" x14ac:dyDescent="0.45">
      <c r="B99" s="294"/>
      <c r="C99" s="295"/>
      <c r="D99" s="107" t="s">
        <v>209</v>
      </c>
      <c r="E99" s="60">
        <v>98</v>
      </c>
      <c r="F99" s="262"/>
      <c r="G99" s="59"/>
      <c r="H99" s="61"/>
    </row>
    <row r="100" spans="2:8" s="28" customFormat="1" x14ac:dyDescent="0.45">
      <c r="B100" s="100"/>
      <c r="C100" s="108"/>
      <c r="D100" s="59"/>
      <c r="E100" s="60"/>
      <c r="F100" s="75"/>
      <c r="G100" s="59"/>
      <c r="H100" s="61"/>
    </row>
    <row r="101" spans="2:8" s="28" customFormat="1" x14ac:dyDescent="0.45">
      <c r="B101" s="270">
        <f>B94+1</f>
        <v>316</v>
      </c>
      <c r="C101" s="255" t="s">
        <v>235</v>
      </c>
      <c r="D101" s="59" t="s">
        <v>236</v>
      </c>
      <c r="E101" s="60">
        <v>1</v>
      </c>
      <c r="F101" s="279" t="s">
        <v>237</v>
      </c>
      <c r="G101" s="98" t="s">
        <v>238</v>
      </c>
      <c r="H101" s="61">
        <v>1</v>
      </c>
    </row>
    <row r="102" spans="2:8" s="28" customFormat="1" x14ac:dyDescent="0.45">
      <c r="B102" s="271"/>
      <c r="C102" s="255"/>
      <c r="D102" s="59" t="s">
        <v>239</v>
      </c>
      <c r="E102" s="60">
        <v>2</v>
      </c>
      <c r="F102" s="279"/>
      <c r="G102" s="98" t="s">
        <v>240</v>
      </c>
      <c r="H102" s="61">
        <v>2</v>
      </c>
    </row>
    <row r="103" spans="2:8" s="28" customFormat="1" x14ac:dyDescent="0.45">
      <c r="B103" s="271"/>
      <c r="C103" s="255"/>
      <c r="D103" s="59" t="s">
        <v>241</v>
      </c>
      <c r="E103" s="60">
        <v>3</v>
      </c>
      <c r="F103" s="279"/>
      <c r="G103" s="109" t="s">
        <v>242</v>
      </c>
      <c r="H103" s="61">
        <v>3</v>
      </c>
    </row>
    <row r="104" spans="2:8" s="28" customFormat="1" x14ac:dyDescent="0.45">
      <c r="B104" s="271"/>
      <c r="C104" s="255"/>
      <c r="D104" s="59" t="s">
        <v>243</v>
      </c>
      <c r="E104" s="60">
        <v>4</v>
      </c>
      <c r="F104" s="279"/>
      <c r="G104" s="109" t="s">
        <v>244</v>
      </c>
      <c r="H104" s="61">
        <v>4</v>
      </c>
    </row>
    <row r="105" spans="2:8" s="28" customFormat="1" x14ac:dyDescent="0.45">
      <c r="B105" s="271"/>
      <c r="C105" s="255"/>
      <c r="D105" s="59" t="s">
        <v>245</v>
      </c>
      <c r="E105" s="60">
        <v>5</v>
      </c>
      <c r="F105" s="279"/>
      <c r="G105" s="98" t="s">
        <v>246</v>
      </c>
      <c r="H105" s="61">
        <v>5</v>
      </c>
    </row>
    <row r="106" spans="2:8" s="28" customFormat="1" x14ac:dyDescent="0.45">
      <c r="B106" s="272"/>
      <c r="C106" s="255"/>
      <c r="D106" s="110" t="s">
        <v>209</v>
      </c>
      <c r="E106" s="60">
        <v>98</v>
      </c>
      <c r="F106" s="279"/>
      <c r="G106" s="98"/>
      <c r="H106" s="61"/>
    </row>
    <row r="107" spans="2:8" s="28" customFormat="1" x14ac:dyDescent="0.45">
      <c r="B107" s="100"/>
      <c r="C107" s="59"/>
      <c r="D107" s="59"/>
      <c r="E107" s="60"/>
      <c r="F107" s="75"/>
      <c r="G107" s="59"/>
      <c r="H107" s="61"/>
    </row>
    <row r="108" spans="2:8" s="113" customFormat="1" x14ac:dyDescent="0.35">
      <c r="B108" s="278">
        <f>B101+1</f>
        <v>317</v>
      </c>
      <c r="C108" s="284" t="s">
        <v>574</v>
      </c>
      <c r="D108" s="111" t="s">
        <v>247</v>
      </c>
      <c r="E108" s="111">
        <v>1</v>
      </c>
      <c r="F108" s="290" t="s">
        <v>647</v>
      </c>
      <c r="G108" s="111" t="s">
        <v>248</v>
      </c>
      <c r="H108" s="112">
        <v>1</v>
      </c>
    </row>
    <row r="109" spans="2:8" s="113" customFormat="1" x14ac:dyDescent="0.35">
      <c r="B109" s="278"/>
      <c r="C109" s="284"/>
      <c r="D109" s="111" t="s">
        <v>249</v>
      </c>
      <c r="E109" s="111">
        <v>2</v>
      </c>
      <c r="F109" s="291"/>
      <c r="G109" s="111" t="s">
        <v>250</v>
      </c>
      <c r="H109" s="112">
        <v>2</v>
      </c>
    </row>
    <row r="110" spans="2:8" s="113" customFormat="1" x14ac:dyDescent="0.35">
      <c r="B110" s="278"/>
      <c r="C110" s="284"/>
      <c r="D110" s="111" t="s">
        <v>251</v>
      </c>
      <c r="E110" s="111">
        <v>3</v>
      </c>
      <c r="F110" s="291"/>
      <c r="G110" s="111" t="s">
        <v>252</v>
      </c>
      <c r="H110" s="112">
        <v>3</v>
      </c>
    </row>
    <row r="111" spans="2:8" s="113" customFormat="1" x14ac:dyDescent="0.35">
      <c r="B111" s="278"/>
      <c r="C111" s="284"/>
      <c r="D111" s="111" t="s">
        <v>253</v>
      </c>
      <c r="E111" s="111">
        <v>4</v>
      </c>
      <c r="F111" s="291"/>
      <c r="G111" s="111" t="s">
        <v>254</v>
      </c>
      <c r="H111" s="112">
        <v>4</v>
      </c>
    </row>
    <row r="112" spans="2:8" s="113" customFormat="1" x14ac:dyDescent="0.35">
      <c r="B112" s="278"/>
      <c r="C112" s="284"/>
      <c r="D112" s="111" t="s">
        <v>255</v>
      </c>
      <c r="E112" s="111">
        <v>5</v>
      </c>
      <c r="F112" s="291"/>
      <c r="G112" s="111" t="s">
        <v>256</v>
      </c>
      <c r="H112" s="112">
        <v>5</v>
      </c>
    </row>
    <row r="113" spans="2:9" s="113" customFormat="1" ht="41.65" customHeight="1" x14ac:dyDescent="0.35">
      <c r="B113" s="278"/>
      <c r="C113" s="284"/>
      <c r="D113" s="42" t="s">
        <v>257</v>
      </c>
      <c r="E113" s="111">
        <v>6</v>
      </c>
      <c r="F113" s="291"/>
      <c r="G113" s="114" t="s">
        <v>258</v>
      </c>
      <c r="H113" s="112">
        <v>6</v>
      </c>
    </row>
    <row r="114" spans="2:9" s="113" customFormat="1" x14ac:dyDescent="0.35">
      <c r="B114" s="278"/>
      <c r="C114" s="284"/>
      <c r="D114" s="111" t="s">
        <v>259</v>
      </c>
      <c r="E114" s="111">
        <v>7</v>
      </c>
      <c r="F114" s="291"/>
    </row>
    <row r="115" spans="2:9" s="113" customFormat="1" x14ac:dyDescent="0.35">
      <c r="B115" s="278"/>
      <c r="C115" s="284"/>
      <c r="D115" s="111" t="s">
        <v>260</v>
      </c>
      <c r="E115" s="111">
        <v>8</v>
      </c>
      <c r="F115" s="291"/>
      <c r="G115" s="111" t="s">
        <v>261</v>
      </c>
      <c r="H115" s="112">
        <v>8</v>
      </c>
    </row>
    <row r="116" spans="2:9" s="113" customFormat="1" x14ac:dyDescent="0.35">
      <c r="B116" s="278"/>
      <c r="C116" s="284"/>
      <c r="D116" s="111" t="s">
        <v>262</v>
      </c>
      <c r="E116" s="111">
        <v>9</v>
      </c>
      <c r="F116" s="291"/>
      <c r="G116" s="111" t="s">
        <v>263</v>
      </c>
      <c r="H116" s="112">
        <v>9</v>
      </c>
    </row>
    <row r="117" spans="2:9" s="113" customFormat="1" x14ac:dyDescent="0.35">
      <c r="B117" s="278"/>
      <c r="C117" s="284"/>
      <c r="D117" s="111" t="s">
        <v>264</v>
      </c>
      <c r="E117" s="111">
        <v>10</v>
      </c>
      <c r="F117" s="291"/>
      <c r="G117" s="111" t="s">
        <v>265</v>
      </c>
      <c r="H117" s="112">
        <v>10</v>
      </c>
    </row>
    <row r="118" spans="2:9" s="113" customFormat="1" x14ac:dyDescent="0.35">
      <c r="B118" s="278"/>
      <c r="C118" s="284"/>
      <c r="D118" s="111" t="s">
        <v>266</v>
      </c>
      <c r="E118" s="111">
        <v>11</v>
      </c>
      <c r="F118" s="291"/>
      <c r="G118" s="111" t="s">
        <v>267</v>
      </c>
      <c r="H118" s="112">
        <v>11</v>
      </c>
    </row>
    <row r="119" spans="2:9" s="113" customFormat="1" x14ac:dyDescent="0.35">
      <c r="B119" s="278"/>
      <c r="C119" s="284"/>
      <c r="D119" s="111" t="s">
        <v>268</v>
      </c>
      <c r="E119" s="111">
        <v>12</v>
      </c>
      <c r="F119" s="291"/>
      <c r="G119" s="111" t="s">
        <v>269</v>
      </c>
      <c r="H119" s="112">
        <v>12</v>
      </c>
    </row>
    <row r="120" spans="2:9" s="113" customFormat="1" x14ac:dyDescent="0.35">
      <c r="B120" s="278"/>
      <c r="C120" s="284"/>
      <c r="D120" s="111" t="s">
        <v>270</v>
      </c>
      <c r="E120" s="111">
        <v>13</v>
      </c>
      <c r="F120" s="291"/>
      <c r="G120" s="111" t="s">
        <v>271</v>
      </c>
      <c r="H120" s="112">
        <v>13</v>
      </c>
      <c r="I120" s="113" t="s">
        <v>272</v>
      </c>
    </row>
    <row r="121" spans="2:9" s="113" customFormat="1" x14ac:dyDescent="0.35">
      <c r="B121" s="278"/>
      <c r="C121" s="284"/>
      <c r="D121" s="111" t="s">
        <v>273</v>
      </c>
      <c r="E121" s="111">
        <v>14</v>
      </c>
      <c r="F121" s="291"/>
      <c r="G121" s="111" t="s">
        <v>274</v>
      </c>
      <c r="H121" s="112">
        <v>14</v>
      </c>
    </row>
    <row r="122" spans="2:9" s="113" customFormat="1" x14ac:dyDescent="0.35">
      <c r="B122" s="278"/>
      <c r="C122" s="284"/>
      <c r="D122" s="111" t="s">
        <v>275</v>
      </c>
      <c r="E122" s="111">
        <v>15</v>
      </c>
      <c r="F122" s="291"/>
      <c r="G122" s="111" t="s">
        <v>276</v>
      </c>
      <c r="H122" s="112">
        <v>15</v>
      </c>
    </row>
    <row r="123" spans="2:9" s="113" customFormat="1" x14ac:dyDescent="0.35">
      <c r="B123" s="278"/>
      <c r="C123" s="284"/>
      <c r="D123" s="111" t="s">
        <v>277</v>
      </c>
      <c r="E123" s="111">
        <v>16</v>
      </c>
      <c r="F123" s="291"/>
      <c r="G123" s="111" t="s">
        <v>278</v>
      </c>
      <c r="H123" s="112">
        <v>16</v>
      </c>
    </row>
    <row r="124" spans="2:9" s="113" customFormat="1" x14ac:dyDescent="0.35">
      <c r="B124" s="278"/>
      <c r="C124" s="284"/>
      <c r="D124" s="111" t="s">
        <v>210</v>
      </c>
      <c r="E124" s="111">
        <v>17</v>
      </c>
      <c r="F124" s="291"/>
      <c r="G124" s="111" t="s">
        <v>234</v>
      </c>
      <c r="H124" s="112">
        <v>17</v>
      </c>
    </row>
    <row r="125" spans="2:9" s="28" customFormat="1" x14ac:dyDescent="0.45">
      <c r="B125" s="100"/>
      <c r="C125" s="59"/>
      <c r="D125" s="59"/>
      <c r="E125" s="60"/>
      <c r="F125" s="75"/>
      <c r="G125" s="59"/>
      <c r="H125" s="61"/>
    </row>
    <row r="126" spans="2:9" s="113" customFormat="1" x14ac:dyDescent="0.35">
      <c r="B126" s="278">
        <f>B108+1</f>
        <v>318</v>
      </c>
      <c r="C126" s="284" t="s">
        <v>573</v>
      </c>
      <c r="D126" s="111" t="s">
        <v>247</v>
      </c>
      <c r="E126" s="111">
        <v>1</v>
      </c>
      <c r="F126" s="290" t="s">
        <v>647</v>
      </c>
      <c r="G126" s="111" t="s">
        <v>248</v>
      </c>
      <c r="H126" s="112">
        <v>1</v>
      </c>
    </row>
    <row r="127" spans="2:9" s="113" customFormat="1" x14ac:dyDescent="0.35">
      <c r="B127" s="278"/>
      <c r="C127" s="284"/>
      <c r="D127" s="111" t="s">
        <v>249</v>
      </c>
      <c r="E127" s="111">
        <v>2</v>
      </c>
      <c r="F127" s="291"/>
      <c r="G127" s="111" t="s">
        <v>250</v>
      </c>
      <c r="H127" s="112">
        <v>2</v>
      </c>
    </row>
    <row r="128" spans="2:9" s="113" customFormat="1" x14ac:dyDescent="0.35">
      <c r="B128" s="278"/>
      <c r="C128" s="284"/>
      <c r="D128" s="111" t="s">
        <v>251</v>
      </c>
      <c r="E128" s="111">
        <v>3</v>
      </c>
      <c r="F128" s="291"/>
      <c r="G128" s="111" t="s">
        <v>252</v>
      </c>
      <c r="H128" s="112">
        <v>3</v>
      </c>
    </row>
    <row r="129" spans="2:9" s="113" customFormat="1" x14ac:dyDescent="0.35">
      <c r="B129" s="278"/>
      <c r="C129" s="284"/>
      <c r="D129" s="111" t="s">
        <v>253</v>
      </c>
      <c r="E129" s="111">
        <v>4</v>
      </c>
      <c r="F129" s="291"/>
      <c r="G129" s="111" t="s">
        <v>254</v>
      </c>
      <c r="H129" s="112">
        <v>4</v>
      </c>
    </row>
    <row r="130" spans="2:9" s="113" customFormat="1" x14ac:dyDescent="0.35">
      <c r="B130" s="278"/>
      <c r="C130" s="284"/>
      <c r="D130" s="111" t="s">
        <v>255</v>
      </c>
      <c r="E130" s="111">
        <v>5</v>
      </c>
      <c r="F130" s="291"/>
      <c r="G130" s="111" t="s">
        <v>256</v>
      </c>
      <c r="H130" s="112">
        <v>5</v>
      </c>
    </row>
    <row r="131" spans="2:9" s="113" customFormat="1" ht="41.65" customHeight="1" x14ac:dyDescent="0.35">
      <c r="B131" s="278"/>
      <c r="C131" s="284"/>
      <c r="D131" s="42" t="s">
        <v>257</v>
      </c>
      <c r="E131" s="111">
        <v>6</v>
      </c>
      <c r="F131" s="291"/>
      <c r="G131" s="114" t="s">
        <v>258</v>
      </c>
      <c r="H131" s="112">
        <v>6</v>
      </c>
    </row>
    <row r="132" spans="2:9" s="113" customFormat="1" x14ac:dyDescent="0.35">
      <c r="B132" s="278"/>
      <c r="C132" s="284"/>
      <c r="D132" s="111" t="s">
        <v>259</v>
      </c>
      <c r="E132" s="111">
        <v>7</v>
      </c>
      <c r="F132" s="291"/>
    </row>
    <row r="133" spans="2:9" s="113" customFormat="1" x14ac:dyDescent="0.35">
      <c r="B133" s="278"/>
      <c r="C133" s="284"/>
      <c r="D133" s="111" t="s">
        <v>260</v>
      </c>
      <c r="E133" s="111">
        <v>8</v>
      </c>
      <c r="F133" s="291"/>
      <c r="G133" s="111" t="s">
        <v>261</v>
      </c>
      <c r="H133" s="112">
        <v>8</v>
      </c>
    </row>
    <row r="134" spans="2:9" s="113" customFormat="1" x14ac:dyDescent="0.35">
      <c r="B134" s="278"/>
      <c r="C134" s="284"/>
      <c r="D134" s="111" t="s">
        <v>262</v>
      </c>
      <c r="E134" s="111">
        <v>9</v>
      </c>
      <c r="F134" s="291"/>
      <c r="G134" s="111" t="s">
        <v>263</v>
      </c>
      <c r="H134" s="112">
        <v>9</v>
      </c>
    </row>
    <row r="135" spans="2:9" s="113" customFormat="1" x14ac:dyDescent="0.35">
      <c r="B135" s="278"/>
      <c r="C135" s="284"/>
      <c r="D135" s="111" t="s">
        <v>264</v>
      </c>
      <c r="E135" s="111">
        <v>10</v>
      </c>
      <c r="F135" s="291"/>
      <c r="G135" s="111" t="s">
        <v>265</v>
      </c>
      <c r="H135" s="112">
        <v>10</v>
      </c>
    </row>
    <row r="136" spans="2:9" s="113" customFormat="1" x14ac:dyDescent="0.35">
      <c r="B136" s="278"/>
      <c r="C136" s="284"/>
      <c r="D136" s="111" t="s">
        <v>266</v>
      </c>
      <c r="E136" s="111">
        <v>11</v>
      </c>
      <c r="F136" s="291"/>
      <c r="G136" s="111" t="s">
        <v>267</v>
      </c>
      <c r="H136" s="112">
        <v>11</v>
      </c>
    </row>
    <row r="137" spans="2:9" s="113" customFormat="1" x14ac:dyDescent="0.35">
      <c r="B137" s="278"/>
      <c r="C137" s="284"/>
      <c r="D137" s="111" t="s">
        <v>268</v>
      </c>
      <c r="E137" s="111">
        <v>12</v>
      </c>
      <c r="F137" s="291"/>
      <c r="G137" s="111" t="s">
        <v>269</v>
      </c>
      <c r="H137" s="112">
        <v>12</v>
      </c>
    </row>
    <row r="138" spans="2:9" s="113" customFormat="1" x14ac:dyDescent="0.35">
      <c r="B138" s="278"/>
      <c r="C138" s="284"/>
      <c r="D138" s="111" t="s">
        <v>270</v>
      </c>
      <c r="E138" s="111">
        <v>13</v>
      </c>
      <c r="F138" s="291"/>
      <c r="G138" s="111" t="s">
        <v>271</v>
      </c>
      <c r="H138" s="112">
        <v>13</v>
      </c>
      <c r="I138" s="113" t="s">
        <v>272</v>
      </c>
    </row>
    <row r="139" spans="2:9" s="113" customFormat="1" x14ac:dyDescent="0.35">
      <c r="B139" s="278"/>
      <c r="C139" s="284"/>
      <c r="D139" s="111" t="s">
        <v>273</v>
      </c>
      <c r="E139" s="111">
        <v>14</v>
      </c>
      <c r="F139" s="291"/>
      <c r="G139" s="111" t="s">
        <v>274</v>
      </c>
      <c r="H139" s="112">
        <v>14</v>
      </c>
    </row>
    <row r="140" spans="2:9" s="113" customFormat="1" x14ac:dyDescent="0.35">
      <c r="B140" s="278"/>
      <c r="C140" s="284"/>
      <c r="D140" s="111" t="s">
        <v>275</v>
      </c>
      <c r="E140" s="111">
        <v>15</v>
      </c>
      <c r="F140" s="291"/>
      <c r="G140" s="111" t="s">
        <v>276</v>
      </c>
      <c r="H140" s="112">
        <v>15</v>
      </c>
    </row>
    <row r="141" spans="2:9" s="113" customFormat="1" x14ac:dyDescent="0.35">
      <c r="B141" s="278"/>
      <c r="C141" s="284"/>
      <c r="D141" s="111" t="s">
        <v>277</v>
      </c>
      <c r="E141" s="111">
        <v>16</v>
      </c>
      <c r="F141" s="291"/>
      <c r="G141" s="111" t="s">
        <v>278</v>
      </c>
      <c r="H141" s="112">
        <v>16</v>
      </c>
    </row>
    <row r="142" spans="2:9" s="113" customFormat="1" x14ac:dyDescent="0.35">
      <c r="B142" s="278"/>
      <c r="C142" s="284"/>
      <c r="D142" s="111" t="s">
        <v>210</v>
      </c>
      <c r="E142" s="111">
        <v>17</v>
      </c>
      <c r="F142" s="291"/>
      <c r="G142" s="111" t="s">
        <v>234</v>
      </c>
      <c r="H142" s="112">
        <v>17</v>
      </c>
    </row>
    <row r="144" spans="2:9" x14ac:dyDescent="0.45">
      <c r="B144" s="27">
        <f>B126+1</f>
        <v>319</v>
      </c>
      <c r="C144" s="26" t="s">
        <v>575</v>
      </c>
      <c r="D144" s="115" t="s">
        <v>576</v>
      </c>
      <c r="E144" s="26">
        <v>1</v>
      </c>
    </row>
    <row r="145" spans="2:5" x14ac:dyDescent="0.45">
      <c r="D145" s="115" t="s">
        <v>577</v>
      </c>
      <c r="E145" s="26">
        <v>2</v>
      </c>
    </row>
    <row r="146" spans="2:5" x14ac:dyDescent="0.45">
      <c r="D146" s="115" t="s">
        <v>578</v>
      </c>
      <c r="E146" s="26">
        <v>3</v>
      </c>
    </row>
    <row r="147" spans="2:5" x14ac:dyDescent="0.45">
      <c r="D147" s="115" t="s">
        <v>579</v>
      </c>
      <c r="E147" s="26">
        <v>4</v>
      </c>
    </row>
    <row r="148" spans="2:5" x14ac:dyDescent="0.45">
      <c r="D148" s="27" t="s">
        <v>580</v>
      </c>
      <c r="E148" s="26">
        <v>5</v>
      </c>
    </row>
    <row r="149" spans="2:5" x14ac:dyDescent="0.45">
      <c r="C149" s="116"/>
      <c r="D149" s="27" t="s">
        <v>581</v>
      </c>
      <c r="E149" s="26">
        <v>6</v>
      </c>
    </row>
    <row r="150" spans="2:5" x14ac:dyDescent="0.45">
      <c r="C150" s="116"/>
    </row>
    <row r="151" spans="2:5" ht="13.15" thickBot="1" x14ac:dyDescent="0.5"/>
    <row r="152" spans="2:5" ht="25.5" x14ac:dyDescent="0.35">
      <c r="B152" s="27">
        <f>B144+1</f>
        <v>320</v>
      </c>
      <c r="C152" s="28" t="s">
        <v>561</v>
      </c>
      <c r="D152" s="85" t="s">
        <v>544</v>
      </c>
      <c r="E152" s="86">
        <v>1</v>
      </c>
    </row>
    <row r="153" spans="2:5" x14ac:dyDescent="0.35">
      <c r="D153" s="87" t="s">
        <v>545</v>
      </c>
      <c r="E153" s="88">
        <v>2</v>
      </c>
    </row>
    <row r="154" spans="2:5" x14ac:dyDescent="0.35">
      <c r="D154" s="87" t="s">
        <v>546</v>
      </c>
      <c r="E154" s="88">
        <v>3</v>
      </c>
    </row>
    <row r="155" spans="2:5" x14ac:dyDescent="0.35">
      <c r="D155" s="87" t="s">
        <v>547</v>
      </c>
      <c r="E155" s="88">
        <v>4</v>
      </c>
    </row>
    <row r="156" spans="2:5" x14ac:dyDescent="0.35">
      <c r="D156" s="117" t="s">
        <v>548</v>
      </c>
      <c r="E156" s="88">
        <v>5</v>
      </c>
    </row>
    <row r="157" spans="2:5" x14ac:dyDescent="0.35">
      <c r="D157" s="87" t="s">
        <v>549</v>
      </c>
      <c r="E157" s="88">
        <v>6</v>
      </c>
    </row>
    <row r="158" spans="2:5" x14ac:dyDescent="0.35">
      <c r="D158" s="87" t="s">
        <v>550</v>
      </c>
      <c r="E158" s="88">
        <v>7</v>
      </c>
    </row>
    <row r="159" spans="2:5" x14ac:dyDescent="0.35">
      <c r="D159" s="87" t="s">
        <v>551</v>
      </c>
      <c r="E159" s="88">
        <v>8</v>
      </c>
    </row>
    <row r="160" spans="2:5" x14ac:dyDescent="0.35">
      <c r="D160" s="118" t="s">
        <v>552</v>
      </c>
      <c r="E160" s="88">
        <v>9</v>
      </c>
    </row>
    <row r="161" spans="4:5" x14ac:dyDescent="0.35">
      <c r="D161" s="118" t="s">
        <v>553</v>
      </c>
      <c r="E161" s="88">
        <v>10</v>
      </c>
    </row>
    <row r="162" spans="4:5" x14ac:dyDescent="0.35">
      <c r="D162" s="87" t="s">
        <v>554</v>
      </c>
      <c r="E162" s="88">
        <v>11</v>
      </c>
    </row>
    <row r="163" spans="4:5" x14ac:dyDescent="0.35">
      <c r="D163" s="87" t="s">
        <v>555</v>
      </c>
      <c r="E163" s="88">
        <v>12</v>
      </c>
    </row>
    <row r="164" spans="4:5" x14ac:dyDescent="0.35">
      <c r="D164" s="87" t="s">
        <v>556</v>
      </c>
      <c r="E164" s="88">
        <v>13</v>
      </c>
    </row>
    <row r="165" spans="4:5" x14ac:dyDescent="0.35">
      <c r="D165" s="119" t="s">
        <v>557</v>
      </c>
      <c r="E165" s="88">
        <v>14</v>
      </c>
    </row>
    <row r="166" spans="4:5" x14ac:dyDescent="0.35">
      <c r="D166" s="87" t="s">
        <v>558</v>
      </c>
      <c r="E166" s="88">
        <v>15</v>
      </c>
    </row>
    <row r="167" spans="4:5" x14ac:dyDescent="0.35">
      <c r="D167" s="119" t="s">
        <v>559</v>
      </c>
      <c r="E167" s="88">
        <v>16</v>
      </c>
    </row>
    <row r="168" spans="4:5" x14ac:dyDescent="0.35">
      <c r="D168" s="120" t="s">
        <v>560</v>
      </c>
      <c r="E168" s="121">
        <v>98</v>
      </c>
    </row>
  </sheetData>
  <mergeCells count="50">
    <mergeCell ref="F101:F106"/>
    <mergeCell ref="B89:B92"/>
    <mergeCell ref="C89:C92"/>
    <mergeCell ref="F89:F92"/>
    <mergeCell ref="B94:B99"/>
    <mergeCell ref="C94:C99"/>
    <mergeCell ref="F94:F99"/>
    <mergeCell ref="B126:B142"/>
    <mergeCell ref="C126:C142"/>
    <mergeCell ref="F126:F142"/>
    <mergeCell ref="F108:F124"/>
    <mergeCell ref="B108:B124"/>
    <mergeCell ref="B13:B14"/>
    <mergeCell ref="C13:C14"/>
    <mergeCell ref="B101:B106"/>
    <mergeCell ref="C101:C106"/>
    <mergeCell ref="C108:C124"/>
    <mergeCell ref="B77:B86"/>
    <mergeCell ref="C77:C86"/>
    <mergeCell ref="B40:B44"/>
    <mergeCell ref="C40:C44"/>
    <mergeCell ref="C27:C28"/>
    <mergeCell ref="C25:F25"/>
    <mergeCell ref="B16:B17"/>
    <mergeCell ref="C16:C17"/>
    <mergeCell ref="F16:F17"/>
    <mergeCell ref="C22:C23"/>
    <mergeCell ref="B27:B28"/>
    <mergeCell ref="F40:F44"/>
    <mergeCell ref="B46:B55"/>
    <mergeCell ref="C46:C55"/>
    <mergeCell ref="F46:F55"/>
    <mergeCell ref="I77:I85"/>
    <mergeCell ref="I46:I54"/>
    <mergeCell ref="B57:B66"/>
    <mergeCell ref="F77:F86"/>
    <mergeCell ref="B68:B70"/>
    <mergeCell ref="C68:C70"/>
    <mergeCell ref="F68:F70"/>
    <mergeCell ref="C57:C66"/>
    <mergeCell ref="F57:F66"/>
    <mergeCell ref="B72:B75"/>
    <mergeCell ref="C72:C75"/>
    <mergeCell ref="F72:F75"/>
    <mergeCell ref="B35:B38"/>
    <mergeCell ref="C35:C38"/>
    <mergeCell ref="F35:F38"/>
    <mergeCell ref="B30:B31"/>
    <mergeCell ref="C30:C31"/>
    <mergeCell ref="F30:F3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BDB41-86C2-4346-9792-FEFBEEAFF7D5}">
  <sheetPr>
    <tabColor rgb="FF00B050"/>
  </sheetPr>
  <dimension ref="A1:L66"/>
  <sheetViews>
    <sheetView zoomScale="60" zoomScaleNormal="60" workbookViewId="0">
      <pane ySplit="4" topLeftCell="A44" activePane="bottomLeft" state="frozen"/>
      <selection activeCell="F1" sqref="F1:G1"/>
      <selection pane="bottomLeft" activeCell="C65" sqref="C65"/>
    </sheetView>
  </sheetViews>
  <sheetFormatPr defaultRowHeight="12.75" x14ac:dyDescent="0.35"/>
  <cols>
    <col min="1" max="1" width="9.06640625" style="23"/>
    <col min="2" max="2" width="8.265625" style="23" customWidth="1"/>
    <col min="3" max="4" width="63" style="23" customWidth="1"/>
    <col min="5" max="5" width="6.1328125" style="23" customWidth="1"/>
    <col min="6" max="6" width="28.59765625" style="23" customWidth="1"/>
    <col min="7" max="7" width="28.86328125" style="23" customWidth="1"/>
    <col min="8" max="8" width="21.3984375" style="23" customWidth="1"/>
    <col min="9" max="9" width="28.3984375" style="23" customWidth="1"/>
    <col min="10" max="10" width="7.265625" style="23" customWidth="1"/>
    <col min="11" max="11" width="36.265625" style="23" customWidth="1"/>
    <col min="12" max="12" width="34.59765625" style="23" customWidth="1"/>
    <col min="13" max="16384" width="9.06640625" style="23"/>
  </cols>
  <sheetData>
    <row r="1" spans="1:8" x14ac:dyDescent="0.35">
      <c r="A1" s="22"/>
      <c r="B1" s="31" t="s">
        <v>280</v>
      </c>
      <c r="C1" s="22"/>
      <c r="D1" s="22"/>
      <c r="E1" s="34"/>
      <c r="F1" s="35" t="s">
        <v>1</v>
      </c>
      <c r="G1" s="23">
        <f>COUNT(B6:B66)+1</f>
        <v>15</v>
      </c>
    </row>
    <row r="2" spans="1:8" x14ac:dyDescent="0.35">
      <c r="A2" s="22"/>
      <c r="B2" s="31"/>
      <c r="C2" s="22"/>
    </row>
    <row r="3" spans="1:8" x14ac:dyDescent="0.35">
      <c r="A3" s="22"/>
      <c r="B3" s="31"/>
      <c r="C3" s="122">
        <f>2+2</f>
        <v>4</v>
      </c>
      <c r="D3" s="22"/>
      <c r="E3" s="22"/>
      <c r="F3" s="22"/>
    </row>
    <row r="4" spans="1:8" x14ac:dyDescent="0.35">
      <c r="A4" s="24" t="s">
        <v>109</v>
      </c>
      <c r="B4" s="24" t="s">
        <v>2</v>
      </c>
      <c r="C4" s="24" t="s">
        <v>3</v>
      </c>
      <c r="D4" s="24" t="s">
        <v>4</v>
      </c>
      <c r="E4" s="24" t="s">
        <v>5</v>
      </c>
      <c r="F4" s="24"/>
    </row>
    <row r="5" spans="1:8" x14ac:dyDescent="0.35">
      <c r="A5" s="24"/>
      <c r="B5" s="24"/>
      <c r="C5" s="24"/>
      <c r="D5" s="24"/>
      <c r="E5" s="24"/>
      <c r="F5" s="24"/>
    </row>
    <row r="6" spans="1:8" s="123" customFormat="1" ht="15" customHeight="1" x14ac:dyDescent="0.35">
      <c r="B6" s="296">
        <f>401</f>
        <v>401</v>
      </c>
      <c r="C6" s="298" t="s">
        <v>281</v>
      </c>
      <c r="D6" s="124" t="s">
        <v>282</v>
      </c>
      <c r="E6" s="125">
        <v>1</v>
      </c>
      <c r="F6" s="300" t="s">
        <v>283</v>
      </c>
      <c r="G6" s="124" t="s">
        <v>284</v>
      </c>
      <c r="H6" s="126"/>
    </row>
    <row r="7" spans="1:8" s="123" customFormat="1" x14ac:dyDescent="0.35">
      <c r="B7" s="297"/>
      <c r="C7" s="298"/>
      <c r="D7" s="124" t="s">
        <v>285</v>
      </c>
      <c r="E7" s="125">
        <v>2</v>
      </c>
      <c r="F7" s="300"/>
      <c r="G7" s="124" t="s">
        <v>286</v>
      </c>
      <c r="H7" s="126"/>
    </row>
    <row r="8" spans="1:8" s="123" customFormat="1" x14ac:dyDescent="0.35">
      <c r="B8" s="297"/>
      <c r="C8" s="298"/>
      <c r="D8" s="124" t="s">
        <v>287</v>
      </c>
      <c r="E8" s="125">
        <v>3</v>
      </c>
      <c r="F8" s="300"/>
      <c r="G8" s="127" t="s">
        <v>288</v>
      </c>
      <c r="H8" s="126"/>
    </row>
    <row r="9" spans="1:8" s="123" customFormat="1" x14ac:dyDescent="0.35">
      <c r="B9" s="297"/>
      <c r="C9" s="298"/>
      <c r="D9" s="124" t="s">
        <v>279</v>
      </c>
      <c r="E9" s="125">
        <v>4</v>
      </c>
      <c r="F9" s="300"/>
      <c r="G9" s="124" t="s">
        <v>289</v>
      </c>
      <c r="H9" s="126"/>
    </row>
    <row r="10" spans="1:8" s="123" customFormat="1" x14ac:dyDescent="0.45">
      <c r="B10" s="297"/>
      <c r="C10" s="299"/>
      <c r="D10" s="128"/>
      <c r="E10" s="129"/>
      <c r="F10" s="301"/>
      <c r="G10" s="128"/>
      <c r="H10" s="130"/>
    </row>
    <row r="11" spans="1:8" s="123" customFormat="1" x14ac:dyDescent="0.45">
      <c r="B11" s="131"/>
      <c r="C11" s="132"/>
      <c r="D11" s="133"/>
      <c r="E11" s="133"/>
      <c r="F11" s="134"/>
      <c r="G11" s="133"/>
      <c r="H11" s="133"/>
    </row>
    <row r="12" spans="1:8" s="123" customFormat="1" ht="30.75" customHeight="1" x14ac:dyDescent="0.45">
      <c r="B12" s="304">
        <f>B6+1</f>
        <v>402</v>
      </c>
      <c r="C12" s="302" t="s">
        <v>290</v>
      </c>
      <c r="D12" s="135" t="s">
        <v>19</v>
      </c>
      <c r="E12" s="136">
        <v>1</v>
      </c>
      <c r="F12" s="137"/>
      <c r="G12" s="138"/>
      <c r="H12" s="138"/>
    </row>
    <row r="13" spans="1:8" s="123" customFormat="1" ht="25.5" customHeight="1" x14ac:dyDescent="0.45">
      <c r="B13" s="305"/>
      <c r="C13" s="303"/>
      <c r="D13" s="135" t="s">
        <v>22</v>
      </c>
      <c r="E13" s="136">
        <v>2</v>
      </c>
      <c r="F13" s="137"/>
      <c r="G13" s="138"/>
      <c r="H13" s="138" t="str">
        <f>CONCATENATE("Skip to", " ",B25)</f>
        <v>Skip to 405</v>
      </c>
    </row>
    <row r="14" spans="1:8" s="123" customFormat="1" ht="14.25" customHeight="1" x14ac:dyDescent="0.45">
      <c r="B14" s="139"/>
      <c r="C14" s="140"/>
      <c r="D14" s="28"/>
      <c r="F14" s="141"/>
    </row>
    <row r="15" spans="1:8" x14ac:dyDescent="0.35">
      <c r="A15" s="22"/>
      <c r="B15" s="308">
        <f>B12+1</f>
        <v>403</v>
      </c>
      <c r="C15" s="310" t="s">
        <v>588</v>
      </c>
      <c r="D15" s="143" t="s">
        <v>291</v>
      </c>
      <c r="E15" s="143">
        <v>1</v>
      </c>
      <c r="F15" s="143" t="s">
        <v>292</v>
      </c>
    </row>
    <row r="16" spans="1:8" x14ac:dyDescent="0.35">
      <c r="A16" s="123" t="str">
        <f>CONCATENATE("If", " ", B12,"=1")</f>
        <v>If 402=1</v>
      </c>
      <c r="B16" s="308"/>
      <c r="C16" s="311"/>
      <c r="D16" s="144" t="s">
        <v>293</v>
      </c>
      <c r="E16" s="144">
        <v>2</v>
      </c>
      <c r="F16" s="144" t="s">
        <v>294</v>
      </c>
    </row>
    <row r="17" spans="1:12" x14ac:dyDescent="0.35">
      <c r="A17" s="22"/>
      <c r="B17" s="308"/>
      <c r="C17" s="311"/>
      <c r="D17" s="144" t="s">
        <v>295</v>
      </c>
      <c r="E17" s="144">
        <v>3</v>
      </c>
      <c r="F17" s="144" t="s">
        <v>296</v>
      </c>
    </row>
    <row r="18" spans="1:12" x14ac:dyDescent="0.35">
      <c r="A18" s="22"/>
      <c r="B18" s="309"/>
      <c r="C18" s="311"/>
      <c r="D18" s="144" t="s">
        <v>297</v>
      </c>
      <c r="E18" s="144">
        <v>4</v>
      </c>
      <c r="F18" s="144" t="s">
        <v>298</v>
      </c>
    </row>
    <row r="19" spans="1:12" x14ac:dyDescent="0.35">
      <c r="A19" s="22"/>
      <c r="B19" s="145"/>
      <c r="C19" s="144"/>
      <c r="D19" s="144"/>
      <c r="E19" s="144"/>
      <c r="F19" s="144"/>
    </row>
    <row r="20" spans="1:12" x14ac:dyDescent="0.35">
      <c r="A20" s="22"/>
      <c r="B20" s="312">
        <f>B15+1</f>
        <v>404</v>
      </c>
      <c r="C20" s="314" t="s">
        <v>299</v>
      </c>
      <c r="D20" s="144" t="s">
        <v>300</v>
      </c>
      <c r="E20" s="144">
        <v>1</v>
      </c>
      <c r="F20" s="144" t="s">
        <v>301</v>
      </c>
    </row>
    <row r="21" spans="1:12" x14ac:dyDescent="0.35">
      <c r="A21" s="22"/>
      <c r="B21" s="308"/>
      <c r="C21" s="315"/>
      <c r="D21" s="144" t="s">
        <v>302</v>
      </c>
      <c r="E21" s="144">
        <v>2</v>
      </c>
      <c r="F21" s="144" t="s">
        <v>303</v>
      </c>
    </row>
    <row r="22" spans="1:12" x14ac:dyDescent="0.35">
      <c r="A22" s="22"/>
      <c r="B22" s="313"/>
      <c r="C22" s="316"/>
      <c r="D22" s="146" t="s">
        <v>304</v>
      </c>
      <c r="E22" s="146">
        <v>3</v>
      </c>
      <c r="F22" s="146" t="s">
        <v>305</v>
      </c>
    </row>
    <row r="23" spans="1:12" x14ac:dyDescent="0.35">
      <c r="A23" s="22"/>
      <c r="B23" s="24"/>
      <c r="C23" s="22"/>
      <c r="D23" s="22"/>
      <c r="E23" s="22"/>
      <c r="F23" s="22"/>
    </row>
    <row r="24" spans="1:12" x14ac:dyDescent="0.35">
      <c r="A24" s="22"/>
      <c r="B24" s="147"/>
      <c r="C24" s="148"/>
      <c r="D24" s="148"/>
      <c r="E24" s="148"/>
      <c r="F24" s="149" t="s">
        <v>306</v>
      </c>
      <c r="I24" s="23" t="s">
        <v>307</v>
      </c>
      <c r="L24" s="150" t="s">
        <v>308</v>
      </c>
    </row>
    <row r="25" spans="1:12" ht="30" customHeight="1" x14ac:dyDescent="0.35">
      <c r="A25" s="151"/>
      <c r="B25" s="317">
        <f>B20+1</f>
        <v>405</v>
      </c>
      <c r="C25" s="152" t="s">
        <v>309</v>
      </c>
      <c r="D25" s="153"/>
      <c r="E25" s="153"/>
      <c r="F25" s="154" t="s">
        <v>310</v>
      </c>
      <c r="H25" s="150"/>
      <c r="I25" s="150" t="s">
        <v>311</v>
      </c>
      <c r="L25" s="155" t="s">
        <v>312</v>
      </c>
    </row>
    <row r="26" spans="1:12" ht="23.25" customHeight="1" x14ac:dyDescent="0.35">
      <c r="A26" s="151"/>
      <c r="B26" s="318"/>
      <c r="C26" s="157" t="s">
        <v>313</v>
      </c>
      <c r="D26" s="153"/>
      <c r="E26" s="153"/>
      <c r="F26" s="154" t="s">
        <v>314</v>
      </c>
      <c r="H26" s="150"/>
      <c r="I26" s="150" t="s">
        <v>315</v>
      </c>
    </row>
    <row r="27" spans="1:12" ht="29.25" customHeight="1" x14ac:dyDescent="0.35">
      <c r="A27" s="151"/>
      <c r="B27" s="318"/>
      <c r="C27" s="153"/>
      <c r="D27" s="153"/>
      <c r="E27" s="153"/>
      <c r="F27" s="154" t="s">
        <v>316</v>
      </c>
      <c r="H27" s="150"/>
      <c r="I27" s="150" t="s">
        <v>317</v>
      </c>
    </row>
    <row r="28" spans="1:12" x14ac:dyDescent="0.35">
      <c r="A28" s="151"/>
      <c r="B28" s="318"/>
      <c r="C28" s="153"/>
      <c r="D28" s="153"/>
      <c r="E28" s="153"/>
      <c r="F28" s="158" t="s">
        <v>318</v>
      </c>
      <c r="H28" s="150"/>
      <c r="I28" s="150" t="s">
        <v>319</v>
      </c>
    </row>
    <row r="29" spans="1:12" ht="24.75" customHeight="1" x14ac:dyDescent="0.35">
      <c r="A29" s="151"/>
      <c r="B29" s="318"/>
      <c r="C29" s="153"/>
      <c r="D29" s="153"/>
      <c r="E29" s="153"/>
      <c r="F29" s="154" t="s">
        <v>320</v>
      </c>
      <c r="H29" s="150"/>
      <c r="I29" s="150" t="s">
        <v>321</v>
      </c>
    </row>
    <row r="30" spans="1:12" ht="32.25" customHeight="1" x14ac:dyDescent="0.35">
      <c r="A30" s="151"/>
      <c r="B30" s="318"/>
      <c r="C30" s="153"/>
      <c r="D30" s="153"/>
      <c r="E30" s="153"/>
      <c r="F30" s="154" t="s">
        <v>322</v>
      </c>
      <c r="H30" s="150"/>
      <c r="I30" s="150" t="s">
        <v>323</v>
      </c>
    </row>
    <row r="31" spans="1:12" x14ac:dyDescent="0.35">
      <c r="A31" s="151"/>
      <c r="B31" s="318"/>
      <c r="C31" s="153"/>
      <c r="D31" s="153"/>
      <c r="E31" s="153"/>
      <c r="F31" s="154" t="s">
        <v>324</v>
      </c>
      <c r="H31" s="150"/>
      <c r="I31" s="150" t="s">
        <v>325</v>
      </c>
    </row>
    <row r="32" spans="1:12" ht="32.25" customHeight="1" x14ac:dyDescent="0.35">
      <c r="A32" s="151"/>
      <c r="B32" s="318"/>
      <c r="C32" s="153"/>
      <c r="D32" s="153"/>
      <c r="E32" s="153"/>
      <c r="F32" s="154" t="s">
        <v>326</v>
      </c>
      <c r="H32" s="150"/>
      <c r="I32" s="150" t="s">
        <v>327</v>
      </c>
    </row>
    <row r="33" spans="1:12" ht="27.75" customHeight="1" x14ac:dyDescent="0.35">
      <c r="A33" s="151"/>
      <c r="B33" s="318"/>
      <c r="C33" s="153"/>
      <c r="D33" s="153"/>
      <c r="E33" s="153"/>
      <c r="F33" s="154" t="s">
        <v>328</v>
      </c>
      <c r="H33" s="150"/>
      <c r="I33" s="150" t="s">
        <v>329</v>
      </c>
    </row>
    <row r="34" spans="1:12" ht="29.25" customHeight="1" x14ac:dyDescent="0.35">
      <c r="A34" s="151"/>
      <c r="B34" s="319"/>
      <c r="C34" s="153"/>
      <c r="D34" s="153"/>
      <c r="E34" s="153"/>
      <c r="F34" s="154" t="s">
        <v>330</v>
      </c>
      <c r="I34" s="23" t="s">
        <v>331</v>
      </c>
    </row>
    <row r="35" spans="1:12" ht="76.5" x14ac:dyDescent="0.35">
      <c r="A35" s="151"/>
      <c r="B35" s="160"/>
      <c r="C35" s="161" t="s">
        <v>648</v>
      </c>
      <c r="D35" s="153"/>
      <c r="E35" s="153"/>
      <c r="F35" s="153"/>
      <c r="L35" s="81" t="s">
        <v>332</v>
      </c>
    </row>
    <row r="36" spans="1:12" ht="83.25" customHeight="1" x14ac:dyDescent="0.35">
      <c r="A36" s="151"/>
      <c r="B36" s="160">
        <f>B25+1</f>
        <v>406</v>
      </c>
      <c r="C36" s="162" t="s">
        <v>649</v>
      </c>
      <c r="D36" s="153"/>
      <c r="E36" s="153" t="s">
        <v>333</v>
      </c>
      <c r="F36" s="153"/>
      <c r="J36" s="163" t="s">
        <v>334</v>
      </c>
      <c r="L36" s="150" t="s">
        <v>335</v>
      </c>
    </row>
    <row r="37" spans="1:12" ht="66" customHeight="1" x14ac:dyDescent="0.35">
      <c r="A37" s="151"/>
      <c r="B37" s="160">
        <f>B36+1</f>
        <v>407</v>
      </c>
      <c r="C37" s="162" t="s">
        <v>650</v>
      </c>
      <c r="D37" s="153"/>
      <c r="E37" s="153" t="s">
        <v>333</v>
      </c>
      <c r="F37" s="153"/>
      <c r="J37" s="163" t="s">
        <v>334</v>
      </c>
      <c r="L37" s="23" t="s">
        <v>336</v>
      </c>
    </row>
    <row r="38" spans="1:12" x14ac:dyDescent="0.35">
      <c r="A38" s="22"/>
      <c r="B38" s="145"/>
      <c r="C38" s="144"/>
      <c r="D38" s="144"/>
      <c r="E38" s="144"/>
      <c r="F38" s="144"/>
    </row>
    <row r="39" spans="1:12" ht="80.25" customHeight="1" x14ac:dyDescent="0.35">
      <c r="A39" s="151"/>
      <c r="B39" s="160">
        <f>B37+1</f>
        <v>408</v>
      </c>
      <c r="C39" s="162" t="s">
        <v>651</v>
      </c>
      <c r="D39" s="153"/>
      <c r="E39" s="153" t="s">
        <v>333</v>
      </c>
      <c r="F39" s="153"/>
      <c r="J39" s="163" t="s">
        <v>334</v>
      </c>
      <c r="L39" s="23" t="s">
        <v>337</v>
      </c>
    </row>
    <row r="40" spans="1:12" x14ac:dyDescent="0.35">
      <c r="A40" s="22"/>
      <c r="B40" s="145"/>
      <c r="C40" s="144"/>
      <c r="D40" s="144"/>
      <c r="E40" s="144"/>
      <c r="F40" s="144"/>
    </row>
    <row r="41" spans="1:12" ht="52.5" customHeight="1" x14ac:dyDescent="0.35">
      <c r="A41" s="151"/>
      <c r="B41" s="160">
        <f>B39+1</f>
        <v>409</v>
      </c>
      <c r="C41" s="162" t="s">
        <v>652</v>
      </c>
      <c r="D41" s="153"/>
      <c r="E41" s="153" t="s">
        <v>333</v>
      </c>
      <c r="F41" s="153"/>
      <c r="J41" s="163" t="s">
        <v>334</v>
      </c>
      <c r="L41" s="23" t="s">
        <v>338</v>
      </c>
    </row>
    <row r="42" spans="1:12" x14ac:dyDescent="0.35">
      <c r="A42" s="22"/>
      <c r="B42" s="145"/>
      <c r="C42" s="144"/>
      <c r="D42" s="144"/>
      <c r="E42" s="144"/>
      <c r="F42" s="144"/>
    </row>
    <row r="43" spans="1:12" ht="60.75" customHeight="1" x14ac:dyDescent="0.35">
      <c r="A43" s="151"/>
      <c r="B43" s="160">
        <f>B41+1</f>
        <v>410</v>
      </c>
      <c r="C43" s="162" t="s">
        <v>653</v>
      </c>
      <c r="D43" s="153"/>
      <c r="E43" s="153" t="s">
        <v>333</v>
      </c>
      <c r="F43" s="153"/>
      <c r="L43" s="23" t="s">
        <v>339</v>
      </c>
    </row>
    <row r="44" spans="1:12" x14ac:dyDescent="0.35">
      <c r="A44" s="22"/>
      <c r="B44" s="145"/>
      <c r="C44" s="144"/>
      <c r="D44" s="144"/>
      <c r="E44" s="144"/>
      <c r="F44" s="144"/>
    </row>
    <row r="45" spans="1:12" ht="57" customHeight="1" x14ac:dyDescent="0.35">
      <c r="A45" s="151"/>
      <c r="B45" s="160">
        <f>B43+1</f>
        <v>411</v>
      </c>
      <c r="C45" s="153" t="s">
        <v>340</v>
      </c>
      <c r="D45" s="153"/>
      <c r="E45" s="153" t="s">
        <v>333</v>
      </c>
      <c r="F45" s="153"/>
      <c r="J45" s="163" t="s">
        <v>334</v>
      </c>
      <c r="L45" s="23" t="s">
        <v>341</v>
      </c>
    </row>
    <row r="46" spans="1:12" x14ac:dyDescent="0.35">
      <c r="A46" s="22"/>
      <c r="B46" s="145"/>
      <c r="C46" s="144"/>
      <c r="D46" s="144"/>
      <c r="E46" s="144"/>
      <c r="F46" s="144"/>
    </row>
    <row r="47" spans="1:12" ht="51" customHeight="1" x14ac:dyDescent="0.35">
      <c r="A47" s="151"/>
      <c r="B47" s="160">
        <f>B45+1</f>
        <v>412</v>
      </c>
      <c r="C47" s="153" t="s">
        <v>342</v>
      </c>
      <c r="D47" s="153"/>
      <c r="E47" s="153" t="s">
        <v>333</v>
      </c>
      <c r="F47" s="153"/>
      <c r="L47" s="23" t="s">
        <v>343</v>
      </c>
    </row>
    <row r="48" spans="1:12" x14ac:dyDescent="0.35">
      <c r="A48" s="22"/>
      <c r="B48" s="145"/>
      <c r="C48" s="144"/>
      <c r="D48" s="144"/>
      <c r="E48" s="144"/>
      <c r="F48" s="144"/>
    </row>
    <row r="49" spans="1:12" ht="52.5" customHeight="1" x14ac:dyDescent="0.35">
      <c r="A49" s="151"/>
      <c r="B49" s="164">
        <f>B47+1</f>
        <v>413</v>
      </c>
      <c r="C49" s="165" t="s">
        <v>344</v>
      </c>
      <c r="D49" s="165"/>
      <c r="E49" s="165" t="s">
        <v>333</v>
      </c>
      <c r="F49" s="165"/>
      <c r="J49" s="163" t="s">
        <v>334</v>
      </c>
      <c r="L49" s="23" t="s">
        <v>345</v>
      </c>
    </row>
    <row r="50" spans="1:12" ht="13.5" customHeight="1" thickBot="1" x14ac:dyDescent="0.4">
      <c r="A50" s="151"/>
      <c r="B50" s="166"/>
      <c r="C50" s="167"/>
      <c r="D50" s="167"/>
      <c r="E50" s="167"/>
      <c r="F50" s="167"/>
      <c r="J50" s="163"/>
    </row>
    <row r="51" spans="1:12" ht="44" customHeight="1" thickTop="1" x14ac:dyDescent="0.35">
      <c r="B51" s="164">
        <f>B49+1</f>
        <v>414</v>
      </c>
      <c r="C51" s="306" t="s">
        <v>624</v>
      </c>
      <c r="D51" s="168" t="s">
        <v>625</v>
      </c>
      <c r="E51" s="169"/>
      <c r="F51" s="170" t="s">
        <v>626</v>
      </c>
    </row>
    <row r="52" spans="1:12" x14ac:dyDescent="0.35">
      <c r="C52" s="307"/>
      <c r="F52" s="171" t="s">
        <v>627</v>
      </c>
    </row>
    <row r="53" spans="1:12" ht="38.25" x14ac:dyDescent="0.35">
      <c r="C53" s="307"/>
      <c r="D53" s="172" t="s">
        <v>628</v>
      </c>
      <c r="F53" s="173" t="s">
        <v>629</v>
      </c>
    </row>
    <row r="54" spans="1:12" ht="25.5" x14ac:dyDescent="0.35">
      <c r="C54" s="307"/>
      <c r="D54" s="172" t="s">
        <v>630</v>
      </c>
      <c r="F54" s="173" t="s">
        <v>654</v>
      </c>
    </row>
    <row r="55" spans="1:12" ht="13.15" thickBot="1" x14ac:dyDescent="0.4">
      <c r="C55" s="307"/>
      <c r="D55" s="23" t="s">
        <v>631</v>
      </c>
      <c r="F55" s="174" t="s">
        <v>632</v>
      </c>
    </row>
    <row r="56" spans="1:12" ht="13.15" thickTop="1" x14ac:dyDescent="0.35">
      <c r="C56" s="307"/>
      <c r="D56" s="175" t="s">
        <v>625</v>
      </c>
      <c r="F56" s="175" t="s">
        <v>625</v>
      </c>
    </row>
    <row r="57" spans="1:12" x14ac:dyDescent="0.35">
      <c r="C57" s="176" t="s">
        <v>633</v>
      </c>
      <c r="D57" s="177" t="s">
        <v>396</v>
      </c>
      <c r="F57" s="177" t="s">
        <v>396</v>
      </c>
    </row>
    <row r="58" spans="1:12" x14ac:dyDescent="0.35">
      <c r="C58" s="178" t="s">
        <v>634</v>
      </c>
      <c r="D58" s="177" t="s">
        <v>396</v>
      </c>
      <c r="F58" s="177" t="s">
        <v>396</v>
      </c>
    </row>
    <row r="59" spans="1:12" x14ac:dyDescent="0.35">
      <c r="C59" s="178" t="s">
        <v>635</v>
      </c>
      <c r="D59" s="177" t="s">
        <v>396</v>
      </c>
      <c r="F59" s="177" t="s">
        <v>396</v>
      </c>
    </row>
    <row r="60" spans="1:12" x14ac:dyDescent="0.35">
      <c r="C60" s="178" t="s">
        <v>636</v>
      </c>
      <c r="D60" s="177" t="s">
        <v>396</v>
      </c>
      <c r="F60" s="177" t="s">
        <v>396</v>
      </c>
    </row>
    <row r="61" spans="1:12" x14ac:dyDescent="0.35">
      <c r="C61" s="178" t="s">
        <v>637</v>
      </c>
      <c r="D61" s="177" t="s">
        <v>396</v>
      </c>
      <c r="F61" s="177" t="s">
        <v>396</v>
      </c>
    </row>
    <row r="62" spans="1:12" x14ac:dyDescent="0.35">
      <c r="C62" s="178" t="s">
        <v>638</v>
      </c>
      <c r="D62" s="177" t="s">
        <v>396</v>
      </c>
      <c r="F62" s="177" t="s">
        <v>396</v>
      </c>
    </row>
    <row r="63" spans="1:12" x14ac:dyDescent="0.35">
      <c r="C63" s="178" t="s">
        <v>639</v>
      </c>
      <c r="D63" s="177" t="s">
        <v>396</v>
      </c>
      <c r="F63" s="177" t="s">
        <v>396</v>
      </c>
    </row>
    <row r="64" spans="1:12" x14ac:dyDescent="0.35">
      <c r="C64" s="178" t="s">
        <v>640</v>
      </c>
      <c r="D64" s="177" t="s">
        <v>396</v>
      </c>
      <c r="F64" s="177" t="s">
        <v>396</v>
      </c>
    </row>
    <row r="65" spans="3:6" x14ac:dyDescent="0.35">
      <c r="C65" s="179" t="s">
        <v>641</v>
      </c>
      <c r="D65" s="177" t="s">
        <v>396</v>
      </c>
      <c r="F65" s="177" t="s">
        <v>396</v>
      </c>
    </row>
    <row r="66" spans="3:6" x14ac:dyDescent="0.35">
      <c r="C66" s="180" t="s">
        <v>642</v>
      </c>
      <c r="D66" s="181" t="s">
        <v>396</v>
      </c>
      <c r="F66" s="181" t="s">
        <v>396</v>
      </c>
    </row>
  </sheetData>
  <mergeCells count="11">
    <mergeCell ref="C51:C56"/>
    <mergeCell ref="B15:B18"/>
    <mergeCell ref="C15:C18"/>
    <mergeCell ref="B20:B22"/>
    <mergeCell ref="C20:C22"/>
    <mergeCell ref="B25:B34"/>
    <mergeCell ref="B6:B10"/>
    <mergeCell ref="C6:C10"/>
    <mergeCell ref="F6:F10"/>
    <mergeCell ref="C12:C13"/>
    <mergeCell ref="B12:B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09DBE-DAC3-4A1D-838F-DC3981D279FC}">
  <sheetPr>
    <tabColor rgb="FF00B050"/>
  </sheetPr>
  <dimension ref="A1:AR156"/>
  <sheetViews>
    <sheetView topLeftCell="A87" zoomScale="90" zoomScaleNormal="90" workbookViewId="0">
      <selection activeCell="F94" sqref="F94"/>
    </sheetView>
  </sheetViews>
  <sheetFormatPr defaultColWidth="8.73046875" defaultRowHeight="12.75" x14ac:dyDescent="0.35"/>
  <cols>
    <col min="1" max="1" width="6.265625" style="23" bestFit="1" customWidth="1"/>
    <col min="2" max="2" width="5.73046875" style="23" customWidth="1"/>
    <col min="3" max="3" width="12.3984375" style="23" customWidth="1"/>
    <col min="4" max="5" width="8.73046875" style="23"/>
    <col min="6" max="6" width="13.1328125" style="23" customWidth="1"/>
    <col min="7" max="7" width="10.86328125" style="23" customWidth="1"/>
    <col min="8" max="8" width="3.73046875" style="23" customWidth="1"/>
    <col min="9" max="9" width="10.3984375" style="23" customWidth="1"/>
    <col min="10" max="10" width="1.59765625" style="23" customWidth="1"/>
    <col min="11" max="11" width="6.73046875" style="182" bestFit="1" customWidth="1"/>
    <col min="12" max="12" width="11.265625" style="23" customWidth="1"/>
    <col min="13" max="13" width="4.86328125" style="23" customWidth="1"/>
    <col min="14" max="14" width="7.59765625" style="23" customWidth="1"/>
    <col min="15" max="15" width="9.59765625" style="23" customWidth="1"/>
    <col min="16" max="16" width="7.73046875" style="23" customWidth="1"/>
    <col min="17" max="17" width="16.59765625" style="23" customWidth="1"/>
    <col min="18" max="24" width="2.3984375" style="23" customWidth="1"/>
    <col min="25" max="25" width="6.86328125" style="23" customWidth="1"/>
    <col min="26" max="26" width="4" style="23" customWidth="1"/>
    <col min="27" max="27" width="3.59765625" style="23" customWidth="1"/>
    <col min="28" max="28" width="27.265625" style="23" customWidth="1"/>
    <col min="29" max="29" width="7.73046875" style="23" customWidth="1"/>
    <col min="30" max="30" width="7.1328125" style="23" customWidth="1"/>
    <col min="31" max="31" width="7.1328125" style="23" bestFit="1" customWidth="1"/>
    <col min="32" max="32" width="4.59765625" style="23" customWidth="1"/>
    <col min="33" max="33" width="4.73046875" style="23" customWidth="1"/>
    <col min="34" max="35" width="4.265625" style="23" customWidth="1"/>
    <col min="36" max="36" width="4.59765625" style="23" bestFit="1" customWidth="1"/>
    <col min="37" max="37" width="5.73046875" style="23" bestFit="1" customWidth="1"/>
    <col min="38" max="38" width="19.265625" style="23" customWidth="1"/>
    <col min="39" max="39" width="8.73046875" style="23"/>
    <col min="40" max="40" width="7" style="23" customWidth="1"/>
    <col min="41" max="41" width="6.3984375" style="23" customWidth="1"/>
    <col min="42" max="42" width="8.86328125" style="23" customWidth="1"/>
    <col min="43" max="43" width="6.59765625" style="23" customWidth="1"/>
    <col min="44" max="44" width="4.3984375" style="23" customWidth="1"/>
    <col min="45" max="16384" width="8.73046875" style="23"/>
  </cols>
  <sheetData>
    <row r="1" spans="1:44" x14ac:dyDescent="0.35">
      <c r="A1" s="152">
        <v>5</v>
      </c>
      <c r="B1" s="152" t="s">
        <v>426</v>
      </c>
      <c r="C1" s="152"/>
      <c r="G1" s="240">
        <f>COUNT(A3:A103)+COUNT(K2:K156)</f>
        <v>27</v>
      </c>
    </row>
    <row r="2" spans="1:44" x14ac:dyDescent="0.35">
      <c r="A2" s="152"/>
      <c r="B2" s="152"/>
      <c r="C2" s="152"/>
    </row>
    <row r="3" spans="1:44" ht="18" customHeight="1" x14ac:dyDescent="0.35">
      <c r="A3" s="183">
        <f>A1+0.01</f>
        <v>5.01</v>
      </c>
      <c r="B3" s="152" t="s">
        <v>427</v>
      </c>
      <c r="C3" s="152"/>
      <c r="K3" s="325">
        <f>A90+0.01</f>
        <v>5.1099999999999977</v>
      </c>
      <c r="L3" s="322" t="s">
        <v>643</v>
      </c>
      <c r="M3" s="322"/>
      <c r="N3" s="322"/>
      <c r="O3" s="322"/>
      <c r="P3" s="322"/>
      <c r="Q3" s="322"/>
      <c r="R3" s="322"/>
      <c r="AG3" s="81"/>
      <c r="AH3" s="81"/>
      <c r="AI3" s="81"/>
    </row>
    <row r="4" spans="1:44" x14ac:dyDescent="0.35">
      <c r="B4" s="23" t="s">
        <v>428</v>
      </c>
      <c r="K4" s="326"/>
      <c r="L4" s="322"/>
      <c r="M4" s="322"/>
      <c r="N4" s="322"/>
      <c r="O4" s="322"/>
      <c r="P4" s="322"/>
      <c r="Q4" s="322"/>
      <c r="R4" s="322"/>
      <c r="AG4" s="81"/>
      <c r="AH4" s="81"/>
      <c r="AI4" s="81"/>
      <c r="AR4" s="184"/>
    </row>
    <row r="5" spans="1:44" ht="15" customHeight="1" x14ac:dyDescent="0.35">
      <c r="B5" s="23" t="s">
        <v>429</v>
      </c>
      <c r="K5" s="152"/>
      <c r="L5" s="182"/>
      <c r="M5" s="23" t="s">
        <v>430</v>
      </c>
      <c r="O5" s="185"/>
      <c r="AG5" s="186"/>
      <c r="AI5" s="187"/>
      <c r="AR5" s="184"/>
    </row>
    <row r="6" spans="1:44" ht="15" customHeight="1" x14ac:dyDescent="0.35">
      <c r="B6" s="23" t="s">
        <v>431</v>
      </c>
      <c r="K6" s="152"/>
      <c r="L6" s="182"/>
      <c r="M6" s="23" t="s">
        <v>432</v>
      </c>
      <c r="O6" s="185"/>
      <c r="AR6" s="184"/>
    </row>
    <row r="7" spans="1:44" ht="15.75" customHeight="1" x14ac:dyDescent="0.35">
      <c r="B7" s="23" t="s">
        <v>433</v>
      </c>
      <c r="K7" s="152"/>
      <c r="L7" s="182"/>
      <c r="AR7" s="184"/>
    </row>
    <row r="8" spans="1:44" ht="15.75" customHeight="1" x14ac:dyDescent="0.35">
      <c r="B8" s="23" t="s">
        <v>522</v>
      </c>
      <c r="K8" s="325">
        <f>K3+0.01</f>
        <v>5.1199999999999974</v>
      </c>
      <c r="L8" s="322" t="s">
        <v>589</v>
      </c>
      <c r="M8" s="322"/>
      <c r="N8" s="322"/>
      <c r="O8" s="322"/>
      <c r="P8" s="322"/>
      <c r="Q8" s="322"/>
      <c r="R8" s="322"/>
    </row>
    <row r="9" spans="1:44" x14ac:dyDescent="0.35">
      <c r="B9" s="23" t="s">
        <v>523</v>
      </c>
      <c r="K9" s="326"/>
      <c r="L9" s="322"/>
      <c r="M9" s="322"/>
      <c r="N9" s="322"/>
      <c r="O9" s="322"/>
      <c r="P9" s="322"/>
      <c r="Q9" s="322"/>
      <c r="R9" s="322"/>
      <c r="AG9" s="186"/>
      <c r="AI9" s="188"/>
    </row>
    <row r="10" spans="1:44" ht="15.75" customHeight="1" x14ac:dyDescent="0.35">
      <c r="B10" s="23" t="s">
        <v>524</v>
      </c>
      <c r="G10" s="23" t="s">
        <v>381</v>
      </c>
      <c r="K10" s="23"/>
      <c r="M10" s="23" t="s">
        <v>430</v>
      </c>
      <c r="O10" s="185"/>
      <c r="AI10" s="187"/>
    </row>
    <row r="11" spans="1:44" x14ac:dyDescent="0.35">
      <c r="B11" s="23" t="s">
        <v>525</v>
      </c>
      <c r="K11" s="23"/>
      <c r="M11" s="23" t="s">
        <v>432</v>
      </c>
      <c r="O11" s="185"/>
      <c r="AI11" s="81"/>
    </row>
    <row r="12" spans="1:44" ht="15" customHeight="1" x14ac:dyDescent="0.35">
      <c r="B12" s="23" t="s">
        <v>526</v>
      </c>
      <c r="K12" s="23"/>
      <c r="S12" s="186"/>
      <c r="T12" s="186"/>
      <c r="U12" s="186"/>
      <c r="V12" s="186"/>
      <c r="W12" s="186"/>
      <c r="X12" s="186"/>
      <c r="AI12" s="81"/>
    </row>
    <row r="13" spans="1:44" ht="15.75" customHeight="1" x14ac:dyDescent="0.35">
      <c r="B13" s="23" t="s">
        <v>527</v>
      </c>
      <c r="K13" s="189">
        <f>K8+0.01</f>
        <v>5.1299999999999972</v>
      </c>
      <c r="L13" s="190" t="s">
        <v>434</v>
      </c>
      <c r="M13" s="190"/>
      <c r="N13" s="190"/>
      <c r="O13" s="190"/>
      <c r="P13" s="190"/>
      <c r="Q13" s="191"/>
      <c r="S13" s="186"/>
      <c r="T13" s="186"/>
      <c r="U13" s="186"/>
      <c r="V13" s="186"/>
      <c r="W13" s="186"/>
      <c r="X13" s="186"/>
    </row>
    <row r="14" spans="1:44" ht="15" customHeight="1" x14ac:dyDescent="0.35">
      <c r="B14" s="23" t="s">
        <v>528</v>
      </c>
      <c r="K14" s="23"/>
      <c r="L14" s="192"/>
      <c r="M14" s="192"/>
      <c r="N14" s="192"/>
      <c r="O14" s="192"/>
      <c r="P14" s="192"/>
      <c r="Q14" s="186"/>
      <c r="R14" s="186"/>
      <c r="AG14" s="186"/>
    </row>
    <row r="15" spans="1:44" ht="15" customHeight="1" x14ac:dyDescent="0.35">
      <c r="B15" s="23" t="s">
        <v>529</v>
      </c>
      <c r="K15" s="23"/>
      <c r="L15" s="23">
        <v>1</v>
      </c>
      <c r="M15" s="23" t="s">
        <v>530</v>
      </c>
      <c r="R15" s="186"/>
      <c r="S15" s="186"/>
      <c r="T15" s="186"/>
      <c r="U15" s="186"/>
      <c r="V15" s="186"/>
      <c r="W15" s="186"/>
      <c r="X15" s="186"/>
      <c r="AG15" s="186"/>
    </row>
    <row r="16" spans="1:44" x14ac:dyDescent="0.35">
      <c r="K16" s="23"/>
      <c r="L16" s="23">
        <v>2</v>
      </c>
      <c r="M16" s="23" t="s">
        <v>531</v>
      </c>
      <c r="S16" s="186"/>
      <c r="T16" s="186"/>
      <c r="U16" s="186"/>
      <c r="V16" s="186"/>
      <c r="W16" s="186"/>
      <c r="X16" s="186"/>
      <c r="AG16" s="186"/>
    </row>
    <row r="17" spans="1:33" ht="14.65" customHeight="1" x14ac:dyDescent="0.35">
      <c r="K17" s="23"/>
      <c r="L17" s="23">
        <v>3</v>
      </c>
      <c r="M17" s="23" t="s">
        <v>347</v>
      </c>
      <c r="AG17" s="186"/>
    </row>
    <row r="18" spans="1:33" ht="15" customHeight="1" x14ac:dyDescent="0.35">
      <c r="A18" s="183">
        <f>A3+0.01</f>
        <v>5.0199999999999996</v>
      </c>
      <c r="B18" s="152" t="s">
        <v>435</v>
      </c>
      <c r="C18" s="152"/>
      <c r="K18" s="23"/>
      <c r="L18" s="23">
        <v>4</v>
      </c>
      <c r="M18" s="23" t="s">
        <v>348</v>
      </c>
      <c r="AG18" s="186"/>
    </row>
    <row r="19" spans="1:33" ht="14.65" customHeight="1" x14ac:dyDescent="0.35">
      <c r="B19" s="23" t="s">
        <v>436</v>
      </c>
      <c r="K19" s="23"/>
      <c r="L19" s="23">
        <v>5</v>
      </c>
      <c r="M19" s="23" t="s">
        <v>532</v>
      </c>
    </row>
    <row r="20" spans="1:33" ht="14.65" customHeight="1" x14ac:dyDescent="0.35">
      <c r="B20" s="23" t="s">
        <v>437</v>
      </c>
      <c r="K20" s="23"/>
      <c r="L20" s="23">
        <v>6</v>
      </c>
      <c r="M20" s="23" t="s">
        <v>533</v>
      </c>
    </row>
    <row r="21" spans="1:33" ht="14.65" customHeight="1" x14ac:dyDescent="0.35">
      <c r="B21" s="23" t="s">
        <v>438</v>
      </c>
      <c r="G21" s="163" t="s">
        <v>396</v>
      </c>
      <c r="K21" s="23"/>
      <c r="L21" s="23">
        <v>7</v>
      </c>
      <c r="M21" s="23" t="s">
        <v>442</v>
      </c>
      <c r="P21" s="163" t="s">
        <v>396</v>
      </c>
    </row>
    <row r="22" spans="1:33" ht="14.65" customHeight="1" x14ac:dyDescent="0.35">
      <c r="B22" s="23" t="s">
        <v>439</v>
      </c>
      <c r="K22" s="23"/>
      <c r="L22" s="23">
        <v>8</v>
      </c>
      <c r="M22" s="23" t="s">
        <v>444</v>
      </c>
    </row>
    <row r="23" spans="1:33" ht="14.65" customHeight="1" x14ac:dyDescent="0.35">
      <c r="B23" s="23" t="s">
        <v>440</v>
      </c>
      <c r="K23" s="23"/>
      <c r="L23" s="23">
        <v>9</v>
      </c>
      <c r="M23" s="23" t="s">
        <v>534</v>
      </c>
    </row>
    <row r="24" spans="1:33" ht="14.65" customHeight="1" x14ac:dyDescent="0.35">
      <c r="K24" s="23"/>
      <c r="L24" s="23">
        <v>10</v>
      </c>
      <c r="M24" s="23" t="s">
        <v>535</v>
      </c>
    </row>
    <row r="25" spans="1:33" ht="14.65" customHeight="1" x14ac:dyDescent="0.35">
      <c r="A25" s="183">
        <f>A18+0.01</f>
        <v>5.0299999999999994</v>
      </c>
      <c r="B25" s="152" t="s">
        <v>441</v>
      </c>
      <c r="C25" s="152"/>
      <c r="K25" s="23"/>
      <c r="L25" s="23">
        <v>11</v>
      </c>
      <c r="M25" s="23" t="s">
        <v>536</v>
      </c>
    </row>
    <row r="26" spans="1:33" x14ac:dyDescent="0.35">
      <c r="B26" s="23" t="s">
        <v>443</v>
      </c>
      <c r="K26" s="23"/>
      <c r="L26" s="23">
        <v>12</v>
      </c>
      <c r="M26" s="23" t="s">
        <v>537</v>
      </c>
    </row>
    <row r="27" spans="1:33" ht="15.75" customHeight="1" x14ac:dyDescent="0.35">
      <c r="B27" s="23" t="s">
        <v>445</v>
      </c>
      <c r="K27" s="23"/>
      <c r="L27" s="23">
        <v>13</v>
      </c>
      <c r="M27" s="23" t="s">
        <v>538</v>
      </c>
    </row>
    <row r="28" spans="1:33" ht="15" customHeight="1" x14ac:dyDescent="0.35">
      <c r="B28" s="23" t="s">
        <v>446</v>
      </c>
      <c r="K28" s="23"/>
      <c r="L28" s="23">
        <v>14</v>
      </c>
      <c r="M28" s="23" t="s">
        <v>346</v>
      </c>
    </row>
    <row r="29" spans="1:33" ht="14.65" customHeight="1" x14ac:dyDescent="0.35">
      <c r="B29" s="23" t="s">
        <v>447</v>
      </c>
      <c r="C29" s="193"/>
      <c r="G29" s="163" t="s">
        <v>396</v>
      </c>
      <c r="K29" s="23"/>
    </row>
    <row r="30" spans="1:33" ht="17.25" customHeight="1" x14ac:dyDescent="0.35">
      <c r="B30" s="23" t="s">
        <v>448</v>
      </c>
      <c r="C30" s="193"/>
      <c r="K30" s="189">
        <f>K13+0.01</f>
        <v>5.139999999999997</v>
      </c>
      <c r="L30" s="194" t="s">
        <v>349</v>
      </c>
      <c r="O30" s="113"/>
    </row>
    <row r="31" spans="1:33" ht="17.25" customHeight="1" x14ac:dyDescent="0.35">
      <c r="B31" s="23" t="s">
        <v>449</v>
      </c>
      <c r="C31" s="193"/>
      <c r="K31" s="195"/>
      <c r="L31" s="113">
        <v>1</v>
      </c>
      <c r="M31" s="113" t="s">
        <v>350</v>
      </c>
      <c r="N31" s="113"/>
      <c r="O31" s="113"/>
    </row>
    <row r="32" spans="1:33" ht="14.65" customHeight="1" x14ac:dyDescent="0.35">
      <c r="B32" s="23" t="s">
        <v>450</v>
      </c>
      <c r="C32" s="196"/>
      <c r="K32" s="195"/>
      <c r="L32" s="113">
        <v>2</v>
      </c>
      <c r="M32" s="113" t="s">
        <v>351</v>
      </c>
      <c r="N32" s="113"/>
      <c r="O32" s="113"/>
    </row>
    <row r="33" spans="1:35" ht="14.65" customHeight="1" x14ac:dyDescent="0.35">
      <c r="C33" s="196"/>
      <c r="H33" s="196"/>
      <c r="K33" s="195"/>
      <c r="L33" s="113">
        <v>3</v>
      </c>
      <c r="M33" s="113" t="s">
        <v>352</v>
      </c>
      <c r="N33" s="113"/>
      <c r="O33" s="113"/>
    </row>
    <row r="34" spans="1:35" x14ac:dyDescent="0.35">
      <c r="A34" s="183">
        <f>A25+0.01</f>
        <v>5.0399999999999991</v>
      </c>
      <c r="B34" s="152" t="s">
        <v>451</v>
      </c>
      <c r="C34" s="152"/>
      <c r="H34" s="196"/>
      <c r="K34" s="195"/>
      <c r="L34" s="113"/>
      <c r="M34" s="113"/>
      <c r="N34" s="113"/>
      <c r="O34" s="113"/>
    </row>
    <row r="35" spans="1:35" x14ac:dyDescent="0.35">
      <c r="B35" s="182" t="s">
        <v>452</v>
      </c>
      <c r="C35" s="196"/>
      <c r="D35" s="196"/>
      <c r="F35" s="196"/>
      <c r="G35" s="196"/>
      <c r="H35" s="196"/>
      <c r="K35" s="189">
        <f>K30+0.01</f>
        <v>5.1499999999999968</v>
      </c>
      <c r="L35" s="194" t="s">
        <v>353</v>
      </c>
      <c r="O35" s="113"/>
    </row>
    <row r="36" spans="1:35" ht="15" customHeight="1" x14ac:dyDescent="0.35">
      <c r="B36" s="182" t="s">
        <v>453</v>
      </c>
      <c r="C36" s="196"/>
      <c r="D36" s="196"/>
      <c r="E36" s="196"/>
      <c r="F36" s="196"/>
      <c r="G36" s="196"/>
      <c r="H36" s="196"/>
      <c r="K36" s="195"/>
      <c r="L36" s="113">
        <v>1</v>
      </c>
      <c r="M36" s="113" t="s">
        <v>354</v>
      </c>
      <c r="N36" s="113"/>
      <c r="O36" s="113"/>
    </row>
    <row r="37" spans="1:35" ht="15" customHeight="1" x14ac:dyDescent="0.35">
      <c r="B37" s="182" t="s">
        <v>455</v>
      </c>
      <c r="C37" s="196"/>
      <c r="D37" s="196"/>
      <c r="E37" s="196"/>
      <c r="F37" s="196"/>
      <c r="G37" s="196"/>
      <c r="H37" s="196"/>
      <c r="K37" s="195"/>
      <c r="L37" s="113" t="s">
        <v>355</v>
      </c>
      <c r="M37" s="23" t="s">
        <v>381</v>
      </c>
      <c r="N37" s="113"/>
      <c r="O37" s="113"/>
    </row>
    <row r="38" spans="1:35" ht="14.65" customHeight="1" x14ac:dyDescent="0.35">
      <c r="B38" s="182" t="s">
        <v>456</v>
      </c>
      <c r="C38" s="196"/>
      <c r="D38" s="196"/>
      <c r="E38" s="196"/>
      <c r="F38" s="196"/>
      <c r="G38" s="197" t="s">
        <v>396</v>
      </c>
      <c r="H38" s="196"/>
      <c r="K38" s="195"/>
      <c r="L38" s="113">
        <v>98</v>
      </c>
      <c r="M38" s="113" t="s">
        <v>209</v>
      </c>
      <c r="N38" s="113"/>
      <c r="O38" s="113"/>
      <c r="AG38" s="186"/>
    </row>
    <row r="39" spans="1:35" ht="14.25" customHeight="1" x14ac:dyDescent="0.35">
      <c r="B39" s="182" t="s">
        <v>448</v>
      </c>
      <c r="C39" s="196"/>
      <c r="D39" s="196"/>
      <c r="E39" s="196"/>
      <c r="F39" s="196"/>
      <c r="G39" s="196"/>
      <c r="H39" s="196"/>
      <c r="K39" s="195"/>
      <c r="L39" s="113"/>
      <c r="M39" s="113"/>
      <c r="N39" s="113"/>
      <c r="O39" s="113"/>
      <c r="AG39" s="186"/>
    </row>
    <row r="40" spans="1:35" x14ac:dyDescent="0.35">
      <c r="B40" s="182" t="s">
        <v>457</v>
      </c>
      <c r="C40" s="196"/>
      <c r="D40" s="196"/>
      <c r="E40" s="196"/>
      <c r="F40" s="196"/>
      <c r="G40" s="196"/>
      <c r="K40" s="189">
        <f>K35+0.01</f>
        <v>5.1599999999999966</v>
      </c>
      <c r="L40" s="194" t="s">
        <v>655</v>
      </c>
      <c r="AG40" s="186"/>
    </row>
    <row r="41" spans="1:35" ht="14.65" customHeight="1" x14ac:dyDescent="0.35">
      <c r="B41" s="182" t="s">
        <v>450</v>
      </c>
      <c r="C41" s="196"/>
      <c r="D41" s="196"/>
      <c r="E41" s="196"/>
      <c r="F41" s="196"/>
      <c r="G41" s="196"/>
      <c r="K41" s="23"/>
      <c r="L41" s="113">
        <v>1</v>
      </c>
      <c r="M41" s="113" t="s">
        <v>356</v>
      </c>
    </row>
    <row r="42" spans="1:35" ht="15" customHeight="1" x14ac:dyDescent="0.35">
      <c r="K42" s="23"/>
      <c r="L42" s="113">
        <v>2</v>
      </c>
      <c r="M42" s="113" t="s">
        <v>357</v>
      </c>
    </row>
    <row r="43" spans="1:35" ht="15" customHeight="1" thickBot="1" x14ac:dyDescent="0.4">
      <c r="A43" s="183">
        <f>A34+0.01</f>
        <v>5.0499999999999989</v>
      </c>
      <c r="B43" s="152" t="s">
        <v>460</v>
      </c>
      <c r="C43" s="152"/>
      <c r="K43" s="23"/>
      <c r="L43" s="113">
        <v>3</v>
      </c>
      <c r="M43" s="113" t="s">
        <v>358</v>
      </c>
    </row>
    <row r="44" spans="1:35" ht="23.65" customHeight="1" thickBot="1" x14ac:dyDescent="0.4">
      <c r="E44" s="23" t="s">
        <v>461</v>
      </c>
      <c r="G44" s="198"/>
      <c r="K44" s="23"/>
      <c r="L44" s="113">
        <v>4</v>
      </c>
      <c r="M44" s="113" t="s">
        <v>359</v>
      </c>
    </row>
    <row r="45" spans="1:35" ht="22.5" customHeight="1" x14ac:dyDescent="0.35">
      <c r="K45" s="23"/>
      <c r="L45" s="113">
        <v>5</v>
      </c>
      <c r="M45" s="113" t="s">
        <v>360</v>
      </c>
    </row>
    <row r="46" spans="1:35" ht="13.15" thickBot="1" x14ac:dyDescent="0.4">
      <c r="A46" s="183">
        <f>A43+0.01</f>
        <v>5.0599999999999987</v>
      </c>
      <c r="B46" s="152" t="s">
        <v>462</v>
      </c>
      <c r="C46" s="152"/>
      <c r="K46" s="23"/>
      <c r="L46" s="113">
        <v>6</v>
      </c>
      <c r="M46" s="113" t="s">
        <v>361</v>
      </c>
      <c r="AG46" s="186"/>
    </row>
    <row r="47" spans="1:35" ht="15" customHeight="1" thickBot="1" x14ac:dyDescent="0.4">
      <c r="E47" s="23" t="s">
        <v>461</v>
      </c>
      <c r="G47" s="198"/>
      <c r="K47" s="23"/>
      <c r="L47" s="113">
        <v>7</v>
      </c>
      <c r="M47" s="199" t="s">
        <v>362</v>
      </c>
      <c r="AG47" s="186"/>
    </row>
    <row r="48" spans="1:35" x14ac:dyDescent="0.35">
      <c r="K48" s="23"/>
      <c r="L48" s="113">
        <v>8</v>
      </c>
      <c r="M48" s="199" t="s">
        <v>363</v>
      </c>
      <c r="T48" s="152"/>
      <c r="U48" s="152"/>
      <c r="V48" s="152"/>
      <c r="W48" s="152"/>
      <c r="X48" s="152"/>
      <c r="AG48" s="186"/>
      <c r="AI48" s="152"/>
    </row>
    <row r="49" spans="1:35" ht="14.65" customHeight="1" x14ac:dyDescent="0.35">
      <c r="A49" s="200">
        <f>A46+0.01</f>
        <v>5.0699999999999985</v>
      </c>
      <c r="B49" s="152" t="s">
        <v>463</v>
      </c>
      <c r="C49" s="152"/>
      <c r="K49" s="23"/>
      <c r="L49" s="113">
        <v>9</v>
      </c>
      <c r="M49" s="113" t="s">
        <v>210</v>
      </c>
      <c r="AI49" s="152"/>
    </row>
    <row r="50" spans="1:35" ht="14.65" customHeight="1" x14ac:dyDescent="0.35">
      <c r="A50" s="182"/>
      <c r="B50" s="23" t="s">
        <v>464</v>
      </c>
      <c r="K50" s="23"/>
      <c r="L50" s="113">
        <v>10</v>
      </c>
      <c r="M50" s="113" t="s">
        <v>364</v>
      </c>
    </row>
    <row r="51" spans="1:35" x14ac:dyDescent="0.35">
      <c r="A51" s="182"/>
      <c r="B51" s="23" t="s">
        <v>465</v>
      </c>
      <c r="E51" s="23" t="s">
        <v>466</v>
      </c>
      <c r="K51" s="23"/>
      <c r="L51" s="113"/>
      <c r="M51" s="113"/>
    </row>
    <row r="52" spans="1:35" ht="15" customHeight="1" x14ac:dyDescent="0.35">
      <c r="A52" s="182"/>
      <c r="B52" s="23" t="s">
        <v>467</v>
      </c>
      <c r="E52" s="23" t="s">
        <v>466</v>
      </c>
      <c r="G52" s="23" t="s">
        <v>396</v>
      </c>
      <c r="I52" s="163"/>
      <c r="K52" s="189">
        <f>K40+0.01</f>
        <v>5.1699999999999964</v>
      </c>
      <c r="L52" s="190" t="s">
        <v>566</v>
      </c>
      <c r="M52" s="190"/>
      <c r="N52" s="190"/>
      <c r="O52" s="190"/>
      <c r="P52" s="190"/>
      <c r="Q52" s="191"/>
    </row>
    <row r="53" spans="1:35" x14ac:dyDescent="0.35">
      <c r="A53" s="182"/>
      <c r="B53" s="23" t="s">
        <v>468</v>
      </c>
      <c r="I53" s="163"/>
      <c r="K53" s="23"/>
      <c r="L53" s="192"/>
      <c r="M53" s="192"/>
      <c r="N53" s="192"/>
      <c r="O53" s="192"/>
      <c r="P53" s="192"/>
      <c r="Q53" s="186"/>
    </row>
    <row r="54" spans="1:35" x14ac:dyDescent="0.35">
      <c r="A54" s="182"/>
      <c r="B54" s="23" t="s">
        <v>469</v>
      </c>
      <c r="K54" s="23"/>
      <c r="L54" s="23">
        <v>1</v>
      </c>
      <c r="M54" s="23" t="s">
        <v>530</v>
      </c>
    </row>
    <row r="55" spans="1:35" x14ac:dyDescent="0.35">
      <c r="A55" s="182"/>
      <c r="B55" s="23" t="s">
        <v>470</v>
      </c>
      <c r="K55" s="23"/>
      <c r="L55" s="23">
        <v>2</v>
      </c>
      <c r="M55" s="23" t="s">
        <v>531</v>
      </c>
    </row>
    <row r="56" spans="1:35" x14ac:dyDescent="0.35">
      <c r="A56" s="182"/>
      <c r="B56" s="23" t="s">
        <v>471</v>
      </c>
      <c r="K56" s="23"/>
      <c r="L56" s="23">
        <v>3</v>
      </c>
      <c r="M56" s="23" t="s">
        <v>347</v>
      </c>
    </row>
    <row r="57" spans="1:35" ht="15.75" customHeight="1" x14ac:dyDescent="0.35">
      <c r="A57" s="182"/>
      <c r="B57" s="113" t="s">
        <v>473</v>
      </c>
      <c r="K57" s="23"/>
      <c r="L57" s="23">
        <v>4</v>
      </c>
      <c r="M57" s="23" t="s">
        <v>348</v>
      </c>
    </row>
    <row r="58" spans="1:35" x14ac:dyDescent="0.35">
      <c r="A58" s="182"/>
      <c r="B58" s="113" t="s">
        <v>563</v>
      </c>
      <c r="K58" s="23"/>
      <c r="L58" s="23">
        <v>5</v>
      </c>
      <c r="M58" s="23" t="s">
        <v>532</v>
      </c>
    </row>
    <row r="59" spans="1:35" x14ac:dyDescent="0.35">
      <c r="A59" s="182"/>
      <c r="B59" s="113" t="s">
        <v>562</v>
      </c>
      <c r="K59" s="23"/>
      <c r="L59" s="23">
        <v>6</v>
      </c>
      <c r="M59" s="23" t="s">
        <v>533</v>
      </c>
    </row>
    <row r="60" spans="1:35" x14ac:dyDescent="0.35">
      <c r="A60" s="201"/>
      <c r="B60" s="186"/>
      <c r="C60" s="186"/>
      <c r="D60" s="186"/>
      <c r="E60" s="186"/>
      <c r="F60" s="186"/>
      <c r="K60" s="23"/>
      <c r="L60" s="23">
        <v>7</v>
      </c>
      <c r="M60" s="23" t="s">
        <v>442</v>
      </c>
      <c r="P60" s="163" t="s">
        <v>396</v>
      </c>
    </row>
    <row r="61" spans="1:35" x14ac:dyDescent="0.35">
      <c r="A61" s="202">
        <f>A49+0.01</f>
        <v>5.0799999999999983</v>
      </c>
      <c r="B61" s="320" t="s">
        <v>565</v>
      </c>
      <c r="C61" s="320"/>
      <c r="D61" s="320"/>
      <c r="E61" s="320"/>
      <c r="F61" s="320"/>
      <c r="G61" s="320"/>
      <c r="K61" s="23"/>
      <c r="L61" s="23">
        <v>8</v>
      </c>
      <c r="M61" s="23" t="s">
        <v>444</v>
      </c>
    </row>
    <row r="62" spans="1:35" x14ac:dyDescent="0.35">
      <c r="B62" s="23" t="s">
        <v>428</v>
      </c>
      <c r="K62" s="23"/>
      <c r="L62" s="23">
        <v>9</v>
      </c>
      <c r="M62" s="23" t="s">
        <v>534</v>
      </c>
    </row>
    <row r="63" spans="1:35" x14ac:dyDescent="0.35">
      <c r="B63" s="23" t="s">
        <v>429</v>
      </c>
      <c r="K63" s="23"/>
      <c r="L63" s="23">
        <v>10</v>
      </c>
      <c r="M63" s="23" t="s">
        <v>535</v>
      </c>
    </row>
    <row r="64" spans="1:35" x14ac:dyDescent="0.35">
      <c r="B64" s="23" t="s">
        <v>431</v>
      </c>
      <c r="K64" s="23"/>
      <c r="L64" s="23">
        <v>11</v>
      </c>
      <c r="M64" s="23" t="s">
        <v>536</v>
      </c>
    </row>
    <row r="65" spans="1:15" x14ac:dyDescent="0.35">
      <c r="B65" s="23" t="s">
        <v>433</v>
      </c>
      <c r="K65" s="23"/>
      <c r="L65" s="23">
        <v>12</v>
      </c>
      <c r="M65" s="23" t="s">
        <v>537</v>
      </c>
    </row>
    <row r="66" spans="1:15" x14ac:dyDescent="0.35">
      <c r="B66" s="23" t="s">
        <v>522</v>
      </c>
      <c r="K66" s="23"/>
      <c r="L66" s="23">
        <v>13</v>
      </c>
      <c r="M66" s="23" t="s">
        <v>538</v>
      </c>
    </row>
    <row r="67" spans="1:15" x14ac:dyDescent="0.35">
      <c r="B67" s="23" t="s">
        <v>523</v>
      </c>
      <c r="K67" s="23"/>
      <c r="L67" s="23">
        <v>14</v>
      </c>
      <c r="M67" s="23" t="s">
        <v>346</v>
      </c>
    </row>
    <row r="68" spans="1:15" ht="27" customHeight="1" x14ac:dyDescent="0.35">
      <c r="B68" s="23" t="s">
        <v>524</v>
      </c>
      <c r="G68" s="23" t="s">
        <v>381</v>
      </c>
      <c r="K68" s="23"/>
    </row>
    <row r="69" spans="1:15" x14ac:dyDescent="0.35">
      <c r="B69" s="23" t="s">
        <v>525</v>
      </c>
      <c r="K69" s="189">
        <f>K52+0.01</f>
        <v>5.1799999999999962</v>
      </c>
      <c r="L69" s="194" t="s">
        <v>567</v>
      </c>
      <c r="O69" s="113"/>
    </row>
    <row r="70" spans="1:15" x14ac:dyDescent="0.35">
      <c r="B70" s="23" t="s">
        <v>526</v>
      </c>
      <c r="K70" s="195"/>
      <c r="L70" s="113">
        <v>1</v>
      </c>
      <c r="M70" s="113" t="s">
        <v>350</v>
      </c>
      <c r="N70" s="113"/>
      <c r="O70" s="113"/>
    </row>
    <row r="71" spans="1:15" x14ac:dyDescent="0.35">
      <c r="B71" s="23" t="s">
        <v>527</v>
      </c>
      <c r="K71" s="195"/>
      <c r="L71" s="113">
        <v>2</v>
      </c>
      <c r="M71" s="113" t="s">
        <v>351</v>
      </c>
      <c r="N71" s="113"/>
      <c r="O71" s="113"/>
    </row>
    <row r="72" spans="1:15" x14ac:dyDescent="0.35">
      <c r="B72" s="23" t="s">
        <v>528</v>
      </c>
      <c r="K72" s="195"/>
      <c r="L72" s="113">
        <v>3</v>
      </c>
      <c r="M72" s="113" t="s">
        <v>352</v>
      </c>
      <c r="N72" s="113"/>
      <c r="O72" s="113"/>
    </row>
    <row r="73" spans="1:15" x14ac:dyDescent="0.35">
      <c r="B73" s="23" t="s">
        <v>529</v>
      </c>
      <c r="K73" s="195"/>
      <c r="L73" s="113"/>
      <c r="M73" s="113"/>
      <c r="N73" s="113"/>
      <c r="O73" s="113"/>
    </row>
    <row r="74" spans="1:15" x14ac:dyDescent="0.35">
      <c r="K74" s="189">
        <f>K69+0.01</f>
        <v>5.1899999999999959</v>
      </c>
      <c r="L74" s="194" t="s">
        <v>568</v>
      </c>
      <c r="O74" s="113"/>
    </row>
    <row r="75" spans="1:15" x14ac:dyDescent="0.35">
      <c r="A75" s="201"/>
      <c r="B75" s="25"/>
      <c r="C75" s="25"/>
      <c r="D75" s="25"/>
      <c r="E75" s="25"/>
      <c r="F75" s="25"/>
      <c r="K75" s="195"/>
      <c r="L75" s="113">
        <v>1</v>
      </c>
      <c r="M75" s="113" t="s">
        <v>569</v>
      </c>
      <c r="N75" s="113"/>
      <c r="O75" s="113"/>
    </row>
    <row r="76" spans="1:15" x14ac:dyDescent="0.35">
      <c r="A76" s="189">
        <f>A61+0.01</f>
        <v>5.0899999999999981</v>
      </c>
      <c r="B76" s="321" t="s">
        <v>490</v>
      </c>
      <c r="C76" s="321"/>
      <c r="D76" s="321"/>
      <c r="E76" s="321"/>
      <c r="F76" s="25"/>
      <c r="K76" s="195"/>
      <c r="L76" s="113" t="s">
        <v>355</v>
      </c>
      <c r="M76" s="23" t="s">
        <v>381</v>
      </c>
      <c r="N76" s="113"/>
      <c r="O76" s="113"/>
    </row>
    <row r="77" spans="1:15" x14ac:dyDescent="0.35">
      <c r="A77" s="203"/>
      <c r="B77" s="321"/>
      <c r="C77" s="321"/>
      <c r="D77" s="321"/>
      <c r="E77" s="321"/>
      <c r="F77" s="25"/>
      <c r="G77" s="204"/>
      <c r="K77" s="195"/>
      <c r="L77" s="113">
        <v>98</v>
      </c>
      <c r="M77" s="113" t="s">
        <v>209</v>
      </c>
      <c r="N77" s="113"/>
      <c r="O77" s="113"/>
    </row>
    <row r="78" spans="1:15" x14ac:dyDescent="0.35">
      <c r="A78" s="204"/>
      <c r="B78" s="23" t="s">
        <v>493</v>
      </c>
      <c r="G78" s="204"/>
      <c r="K78" s="195"/>
      <c r="L78" s="205"/>
      <c r="M78" s="113"/>
      <c r="N78" s="113"/>
      <c r="O78" s="113"/>
    </row>
    <row r="79" spans="1:15" x14ac:dyDescent="0.35">
      <c r="A79" s="182"/>
      <c r="B79" s="23" t="s">
        <v>495</v>
      </c>
      <c r="H79" s="152"/>
      <c r="K79" s="195"/>
      <c r="L79" s="113"/>
      <c r="M79" s="113"/>
      <c r="N79" s="113"/>
      <c r="O79" s="113"/>
    </row>
    <row r="80" spans="1:15" x14ac:dyDescent="0.35">
      <c r="A80" s="182"/>
      <c r="B80" s="23" t="s">
        <v>497</v>
      </c>
      <c r="K80" s="189">
        <f>K74+0.01</f>
        <v>5.1999999999999957</v>
      </c>
      <c r="L80" s="194" t="s">
        <v>656</v>
      </c>
    </row>
    <row r="81" spans="1:27" x14ac:dyDescent="0.35">
      <c r="A81" s="182"/>
      <c r="B81" s="23" t="s">
        <v>499</v>
      </c>
      <c r="K81" s="23"/>
      <c r="L81" s="113">
        <v>1</v>
      </c>
      <c r="M81" s="113" t="s">
        <v>356</v>
      </c>
    </row>
    <row r="82" spans="1:27" x14ac:dyDescent="0.35">
      <c r="A82" s="182"/>
      <c r="B82" s="23" t="s">
        <v>501</v>
      </c>
      <c r="K82" s="23"/>
      <c r="L82" s="113">
        <v>2</v>
      </c>
      <c r="M82" s="113" t="s">
        <v>357</v>
      </c>
    </row>
    <row r="83" spans="1:27" x14ac:dyDescent="0.35">
      <c r="A83" s="182"/>
      <c r="B83" s="23" t="s">
        <v>503</v>
      </c>
      <c r="F83" s="163" t="s">
        <v>396</v>
      </c>
      <c r="G83" s="152"/>
      <c r="K83" s="23"/>
      <c r="L83" s="113">
        <v>3</v>
      </c>
      <c r="M83" s="113" t="s">
        <v>358</v>
      </c>
    </row>
    <row r="84" spans="1:27" x14ac:dyDescent="0.35">
      <c r="A84" s="182"/>
      <c r="B84" s="23" t="s">
        <v>504</v>
      </c>
      <c r="K84" s="23"/>
      <c r="L84" s="113">
        <v>4</v>
      </c>
      <c r="M84" s="113" t="s">
        <v>359</v>
      </c>
    </row>
    <row r="85" spans="1:27" x14ac:dyDescent="0.35">
      <c r="A85" s="182"/>
      <c r="B85" s="23" t="s">
        <v>505</v>
      </c>
      <c r="K85" s="23"/>
      <c r="L85" s="113">
        <v>5</v>
      </c>
      <c r="M85" s="113" t="s">
        <v>360</v>
      </c>
    </row>
    <row r="86" spans="1:27" x14ac:dyDescent="0.35">
      <c r="A86" s="182"/>
      <c r="B86" s="23" t="s">
        <v>506</v>
      </c>
      <c r="K86" s="23"/>
      <c r="L86" s="113">
        <v>6</v>
      </c>
      <c r="M86" s="113" t="s">
        <v>361</v>
      </c>
    </row>
    <row r="87" spans="1:27" x14ac:dyDescent="0.35">
      <c r="A87" s="182"/>
      <c r="B87" s="23" t="s">
        <v>507</v>
      </c>
      <c r="K87" s="23"/>
      <c r="L87" s="113">
        <v>7</v>
      </c>
      <c r="M87" s="199" t="s">
        <v>362</v>
      </c>
    </row>
    <row r="88" spans="1:27" x14ac:dyDescent="0.35">
      <c r="A88" s="182"/>
      <c r="B88" s="23" t="s">
        <v>508</v>
      </c>
      <c r="K88" s="23"/>
      <c r="L88" s="113">
        <v>8</v>
      </c>
      <c r="M88" s="199" t="s">
        <v>363</v>
      </c>
    </row>
    <row r="89" spans="1:27" x14ac:dyDescent="0.35">
      <c r="A89" s="182"/>
      <c r="K89" s="23"/>
      <c r="L89" s="113">
        <v>9</v>
      </c>
      <c r="M89" s="113" t="s">
        <v>210</v>
      </c>
    </row>
    <row r="90" spans="1:27" x14ac:dyDescent="0.35">
      <c r="A90" s="189">
        <f>A76+0.01</f>
        <v>5.0999999999999979</v>
      </c>
      <c r="B90" s="324" t="s">
        <v>509</v>
      </c>
      <c r="C90" s="324"/>
      <c r="D90" s="324"/>
      <c r="E90" s="324"/>
      <c r="F90" s="206"/>
      <c r="K90" s="23"/>
      <c r="L90" s="113">
        <v>10</v>
      </c>
      <c r="M90" s="113" t="s">
        <v>364</v>
      </c>
    </row>
    <row r="91" spans="1:27" x14ac:dyDescent="0.35">
      <c r="A91" s="203"/>
      <c r="B91" s="324"/>
      <c r="C91" s="324"/>
      <c r="D91" s="324"/>
      <c r="E91" s="324"/>
      <c r="F91" s="204"/>
      <c r="K91" s="23"/>
      <c r="L91" s="182"/>
      <c r="M91" s="207"/>
    </row>
    <row r="92" spans="1:27" x14ac:dyDescent="0.35">
      <c r="A92" s="204"/>
      <c r="B92" s="23" t="s">
        <v>510</v>
      </c>
      <c r="K92" s="202">
        <f>K80+0.01</f>
        <v>5.2099999999999955</v>
      </c>
      <c r="L92" s="322" t="s">
        <v>564</v>
      </c>
      <c r="M92" s="322"/>
      <c r="N92" s="322"/>
      <c r="O92" s="322"/>
      <c r="P92" s="322"/>
      <c r="Q92" s="322"/>
      <c r="R92" s="322"/>
    </row>
    <row r="93" spans="1:27" x14ac:dyDescent="0.35">
      <c r="A93" s="182"/>
      <c r="B93" s="23" t="s">
        <v>511</v>
      </c>
      <c r="L93" s="322"/>
      <c r="M93" s="322"/>
      <c r="N93" s="322"/>
      <c r="O93" s="322"/>
      <c r="P93" s="322"/>
      <c r="Q93" s="322"/>
      <c r="R93" s="322"/>
    </row>
    <row r="94" spans="1:27" x14ac:dyDescent="0.35">
      <c r="A94" s="182"/>
      <c r="B94" s="23" t="s">
        <v>512</v>
      </c>
      <c r="K94" s="202"/>
      <c r="L94" s="182">
        <v>1</v>
      </c>
      <c r="M94" s="23" t="s">
        <v>458</v>
      </c>
      <c r="N94" s="208"/>
      <c r="O94" s="208"/>
      <c r="P94" s="208"/>
      <c r="Q94" s="208"/>
      <c r="R94" s="208"/>
    </row>
    <row r="95" spans="1:27" ht="29.25" customHeight="1" x14ac:dyDescent="0.35">
      <c r="A95" s="182"/>
      <c r="B95" s="23" t="s">
        <v>513</v>
      </c>
      <c r="F95" s="163" t="s">
        <v>396</v>
      </c>
      <c r="K95" s="152"/>
      <c r="L95" s="182">
        <v>2</v>
      </c>
      <c r="M95" s="23" t="s">
        <v>459</v>
      </c>
      <c r="P95" s="163" t="s">
        <v>396</v>
      </c>
      <c r="Q95" s="186"/>
      <c r="Z95" s="182"/>
      <c r="AA95" s="182"/>
    </row>
    <row r="96" spans="1:27" x14ac:dyDescent="0.35">
      <c r="A96" s="182"/>
      <c r="B96" s="23" t="s">
        <v>514</v>
      </c>
      <c r="K96" s="152"/>
      <c r="L96" s="182">
        <v>3</v>
      </c>
      <c r="M96" s="23" t="s">
        <v>209</v>
      </c>
    </row>
    <row r="97" spans="1:18" x14ac:dyDescent="0.35">
      <c r="A97" s="182"/>
      <c r="B97" s="209" t="s">
        <v>515</v>
      </c>
      <c r="K97" s="152"/>
    </row>
    <row r="98" spans="1:18" x14ac:dyDescent="0.35">
      <c r="A98" s="182"/>
      <c r="B98" s="209" t="s">
        <v>516</v>
      </c>
      <c r="K98" s="202">
        <f>K92+0.01</f>
        <v>5.2199999999999953</v>
      </c>
      <c r="L98" s="322" t="s">
        <v>539</v>
      </c>
      <c r="M98" s="322"/>
      <c r="N98" s="322"/>
      <c r="O98" s="322"/>
      <c r="P98" s="322"/>
      <c r="Q98" s="322"/>
      <c r="R98" s="322"/>
    </row>
    <row r="99" spans="1:18" x14ac:dyDescent="0.35">
      <c r="A99" s="182"/>
      <c r="B99" s="23" t="s">
        <v>517</v>
      </c>
      <c r="K99" s="210"/>
      <c r="L99" s="322">
        <v>1</v>
      </c>
      <c r="M99" s="322" t="s">
        <v>458</v>
      </c>
      <c r="N99" s="322"/>
      <c r="O99" s="322"/>
      <c r="P99" s="322"/>
      <c r="Q99" s="322"/>
      <c r="R99" s="322"/>
    </row>
    <row r="100" spans="1:18" x14ac:dyDescent="0.35">
      <c r="A100" s="182"/>
      <c r="B100" s="23" t="s">
        <v>519</v>
      </c>
      <c r="K100" s="152"/>
      <c r="L100" s="182">
        <v>1</v>
      </c>
      <c r="M100" s="23" t="s">
        <v>458</v>
      </c>
      <c r="Q100" s="186"/>
      <c r="R100" s="186"/>
    </row>
    <row r="101" spans="1:18" x14ac:dyDescent="0.35">
      <c r="A101" s="182"/>
      <c r="B101" s="23" t="s">
        <v>520</v>
      </c>
      <c r="K101" s="152"/>
      <c r="L101" s="182">
        <v>2</v>
      </c>
      <c r="M101" s="23" t="s">
        <v>459</v>
      </c>
      <c r="P101" s="163" t="s">
        <v>396</v>
      </c>
      <c r="R101" s="186"/>
    </row>
    <row r="102" spans="1:18" x14ac:dyDescent="0.35">
      <c r="B102" s="23" t="s">
        <v>518</v>
      </c>
      <c r="K102" s="152"/>
      <c r="L102" s="182">
        <v>3</v>
      </c>
      <c r="M102" s="23" t="s">
        <v>209</v>
      </c>
      <c r="R102" s="186"/>
    </row>
    <row r="103" spans="1:18" ht="14.25" customHeight="1" x14ac:dyDescent="0.35">
      <c r="B103" s="209" t="s">
        <v>521</v>
      </c>
      <c r="K103" s="325">
        <f>K98+0.01</f>
        <v>5.2299999999999951</v>
      </c>
      <c r="L103" s="322" t="s">
        <v>590</v>
      </c>
      <c r="M103" s="322"/>
      <c r="N103" s="322"/>
      <c r="O103" s="322"/>
      <c r="P103" s="322"/>
      <c r="Q103" s="322"/>
      <c r="R103" s="322"/>
    </row>
    <row r="104" spans="1:18" x14ac:dyDescent="0.35">
      <c r="K104" s="326"/>
      <c r="L104" s="322"/>
      <c r="M104" s="322"/>
      <c r="N104" s="322"/>
      <c r="O104" s="322"/>
      <c r="P104" s="322"/>
      <c r="Q104" s="322"/>
      <c r="R104" s="322"/>
    </row>
    <row r="105" spans="1:18" x14ac:dyDescent="0.35">
      <c r="K105" s="152"/>
      <c r="L105" s="182"/>
    </row>
    <row r="106" spans="1:18" x14ac:dyDescent="0.35">
      <c r="K106" s="152"/>
      <c r="L106" s="182"/>
      <c r="M106" s="23" t="s">
        <v>430</v>
      </c>
      <c r="O106" s="185"/>
    </row>
    <row r="107" spans="1:18" x14ac:dyDescent="0.35">
      <c r="K107" s="23"/>
      <c r="M107" s="23" t="s">
        <v>432</v>
      </c>
      <c r="O107" s="185"/>
    </row>
    <row r="109" spans="1:18" x14ac:dyDescent="0.35">
      <c r="K109" s="325">
        <f>K103+0.01</f>
        <v>5.2399999999999949</v>
      </c>
      <c r="L109" s="322" t="s">
        <v>591</v>
      </c>
      <c r="M109" s="322"/>
      <c r="N109" s="322"/>
      <c r="O109" s="322"/>
      <c r="P109" s="322"/>
      <c r="Q109" s="322"/>
      <c r="R109" s="322"/>
    </row>
    <row r="110" spans="1:18" x14ac:dyDescent="0.35">
      <c r="K110" s="326"/>
      <c r="L110" s="322"/>
      <c r="M110" s="322"/>
      <c r="N110" s="322"/>
      <c r="O110" s="322"/>
      <c r="P110" s="322"/>
      <c r="Q110" s="322"/>
      <c r="R110" s="322"/>
    </row>
    <row r="111" spans="1:18" x14ac:dyDescent="0.35">
      <c r="K111" s="152"/>
      <c r="L111" s="182"/>
    </row>
    <row r="112" spans="1:18" x14ac:dyDescent="0.35">
      <c r="K112" s="152"/>
      <c r="L112" s="182"/>
      <c r="M112" s="23" t="s">
        <v>430</v>
      </c>
      <c r="O112" s="185"/>
    </row>
    <row r="113" spans="11:18" x14ac:dyDescent="0.35">
      <c r="K113" s="23"/>
      <c r="M113" s="23" t="s">
        <v>432</v>
      </c>
      <c r="O113" s="185"/>
    </row>
    <row r="114" spans="11:18" x14ac:dyDescent="0.35">
      <c r="K114" s="23"/>
    </row>
    <row r="115" spans="11:18" x14ac:dyDescent="0.35">
      <c r="K115" s="23"/>
    </row>
    <row r="116" spans="11:18" x14ac:dyDescent="0.35">
      <c r="K116" s="328">
        <f>K109+0.01</f>
        <v>5.2499999999999947</v>
      </c>
      <c r="L116" s="321" t="s">
        <v>541</v>
      </c>
      <c r="M116" s="321"/>
      <c r="N116" s="321"/>
      <c r="O116" s="321"/>
      <c r="P116" s="321"/>
      <c r="Q116" s="321"/>
      <c r="R116" s="25"/>
    </row>
    <row r="117" spans="11:18" x14ac:dyDescent="0.35">
      <c r="K117" s="329"/>
      <c r="L117" s="321"/>
      <c r="M117" s="321"/>
      <c r="N117" s="321"/>
      <c r="O117" s="321"/>
      <c r="P117" s="321"/>
      <c r="Q117" s="321"/>
      <c r="R117" s="25"/>
    </row>
    <row r="118" spans="11:18" x14ac:dyDescent="0.35">
      <c r="K118" s="152"/>
      <c r="M118" s="23" t="s">
        <v>472</v>
      </c>
    </row>
    <row r="119" spans="11:18" x14ac:dyDescent="0.35">
      <c r="K119" s="152"/>
      <c r="L119" s="182">
        <v>11</v>
      </c>
      <c r="M119" s="207"/>
      <c r="N119" s="23" t="s">
        <v>474</v>
      </c>
    </row>
    <row r="120" spans="11:18" x14ac:dyDescent="0.35">
      <c r="K120" s="152"/>
      <c r="L120" s="182">
        <v>12</v>
      </c>
      <c r="M120" s="207"/>
      <c r="N120" s="23" t="s">
        <v>475</v>
      </c>
    </row>
    <row r="121" spans="11:18" x14ac:dyDescent="0.35">
      <c r="K121" s="152"/>
      <c r="L121" s="182">
        <v>13</v>
      </c>
      <c r="M121" s="207"/>
      <c r="N121" s="23" t="s">
        <v>476</v>
      </c>
    </row>
    <row r="122" spans="11:18" x14ac:dyDescent="0.35">
      <c r="K122" s="152"/>
      <c r="L122" s="182">
        <v>14</v>
      </c>
      <c r="M122" s="207"/>
      <c r="N122" s="23" t="s">
        <v>477</v>
      </c>
    </row>
    <row r="123" spans="11:18" x14ac:dyDescent="0.35">
      <c r="K123" s="152"/>
      <c r="L123" s="182">
        <v>18</v>
      </c>
      <c r="M123" s="207"/>
      <c r="N123" s="23" t="s">
        <v>478</v>
      </c>
    </row>
    <row r="124" spans="11:18" x14ac:dyDescent="0.35">
      <c r="K124" s="152"/>
      <c r="L124" s="182"/>
      <c r="M124" s="23" t="s">
        <v>479</v>
      </c>
    </row>
    <row r="125" spans="11:18" x14ac:dyDescent="0.35">
      <c r="K125" s="152"/>
      <c r="L125" s="182">
        <v>22</v>
      </c>
      <c r="M125" s="207"/>
      <c r="N125" s="23" t="s">
        <v>480</v>
      </c>
      <c r="R125" s="163" t="s">
        <v>396</v>
      </c>
    </row>
    <row r="126" spans="11:18" x14ac:dyDescent="0.35">
      <c r="K126" s="152"/>
      <c r="L126" s="182">
        <v>23</v>
      </c>
      <c r="M126" s="207"/>
      <c r="N126" s="23" t="s">
        <v>481</v>
      </c>
    </row>
    <row r="127" spans="11:18" x14ac:dyDescent="0.35">
      <c r="K127" s="152"/>
      <c r="L127" s="182"/>
      <c r="M127" s="23" t="s">
        <v>482</v>
      </c>
    </row>
    <row r="128" spans="11:18" x14ac:dyDescent="0.35">
      <c r="K128" s="152"/>
      <c r="L128" s="182">
        <v>31</v>
      </c>
      <c r="M128" s="207"/>
      <c r="N128" s="23" t="s">
        <v>483</v>
      </c>
    </row>
    <row r="129" spans="11:17" x14ac:dyDescent="0.35">
      <c r="K129" s="152"/>
      <c r="L129" s="182">
        <v>32</v>
      </c>
      <c r="M129" s="207"/>
      <c r="N129" s="23" t="s">
        <v>484</v>
      </c>
    </row>
    <row r="130" spans="11:17" x14ac:dyDescent="0.35">
      <c r="K130" s="152"/>
      <c r="L130" s="182">
        <v>33</v>
      </c>
      <c r="M130" s="207"/>
      <c r="N130" s="23" t="s">
        <v>485</v>
      </c>
    </row>
    <row r="131" spans="11:17" x14ac:dyDescent="0.35">
      <c r="K131" s="152"/>
      <c r="L131" s="182">
        <v>41</v>
      </c>
      <c r="M131" s="23" t="s">
        <v>486</v>
      </c>
    </row>
    <row r="132" spans="11:17" x14ac:dyDescent="0.35">
      <c r="K132" s="152"/>
      <c r="L132" s="182">
        <v>42</v>
      </c>
      <c r="M132" s="182" t="s">
        <v>487</v>
      </c>
    </row>
    <row r="133" spans="11:17" x14ac:dyDescent="0.35">
      <c r="K133" s="152"/>
      <c r="L133" s="182">
        <v>51</v>
      </c>
      <c r="M133" s="182" t="s">
        <v>488</v>
      </c>
    </row>
    <row r="134" spans="11:17" x14ac:dyDescent="0.35">
      <c r="K134" s="152"/>
      <c r="L134" s="182">
        <v>95</v>
      </c>
      <c r="M134" s="23" t="s">
        <v>489</v>
      </c>
    </row>
    <row r="135" spans="11:17" x14ac:dyDescent="0.35">
      <c r="K135" s="152"/>
      <c r="L135" s="182"/>
    </row>
    <row r="136" spans="11:17" x14ac:dyDescent="0.35">
      <c r="K136" s="152"/>
      <c r="L136" s="182">
        <v>96</v>
      </c>
      <c r="M136" s="23" t="s">
        <v>454</v>
      </c>
    </row>
    <row r="137" spans="11:17" x14ac:dyDescent="0.35">
      <c r="K137" s="152"/>
    </row>
    <row r="138" spans="11:17" x14ac:dyDescent="0.35">
      <c r="K138" s="211">
        <f>K116+0.01</f>
        <v>5.2599999999999945</v>
      </c>
      <c r="L138" s="212" t="s">
        <v>491</v>
      </c>
      <c r="M138" s="212"/>
      <c r="N138" s="209"/>
      <c r="O138" s="209"/>
      <c r="P138" s="209"/>
      <c r="Q138" s="209"/>
    </row>
    <row r="139" spans="11:17" x14ac:dyDescent="0.35">
      <c r="K139" s="23"/>
      <c r="L139" s="182">
        <v>1</v>
      </c>
      <c r="M139" s="182" t="s">
        <v>492</v>
      </c>
    </row>
    <row r="140" spans="11:17" x14ac:dyDescent="0.35">
      <c r="K140" s="23"/>
      <c r="L140" s="182">
        <v>2</v>
      </c>
      <c r="M140" s="182" t="s">
        <v>494</v>
      </c>
    </row>
    <row r="141" spans="11:17" x14ac:dyDescent="0.35">
      <c r="K141" s="23"/>
      <c r="L141" s="182">
        <v>3</v>
      </c>
      <c r="M141" s="182" t="s">
        <v>496</v>
      </c>
      <c r="Q141" s="163" t="s">
        <v>396</v>
      </c>
    </row>
    <row r="142" spans="11:17" x14ac:dyDescent="0.35">
      <c r="K142" s="23"/>
      <c r="L142" s="182">
        <v>4</v>
      </c>
      <c r="M142" s="182" t="s">
        <v>498</v>
      </c>
    </row>
    <row r="143" spans="11:17" x14ac:dyDescent="0.35">
      <c r="K143" s="23"/>
      <c r="L143" s="182">
        <v>5</v>
      </c>
      <c r="M143" s="182" t="s">
        <v>500</v>
      </c>
    </row>
    <row r="144" spans="11:17" x14ac:dyDescent="0.35">
      <c r="K144" s="23"/>
      <c r="L144" s="182">
        <v>97</v>
      </c>
      <c r="M144" s="182" t="s">
        <v>502</v>
      </c>
    </row>
    <row r="145" spans="11:17" x14ac:dyDescent="0.35">
      <c r="K145" s="23"/>
      <c r="L145" s="182"/>
      <c r="M145" s="182"/>
    </row>
    <row r="146" spans="11:17" x14ac:dyDescent="0.35">
      <c r="K146" s="23"/>
    </row>
    <row r="147" spans="11:17" x14ac:dyDescent="0.35">
      <c r="K147" s="23"/>
    </row>
    <row r="148" spans="11:17" x14ac:dyDescent="0.35">
      <c r="K148" s="23"/>
    </row>
    <row r="149" spans="11:17" x14ac:dyDescent="0.35">
      <c r="K149" s="327">
        <f>K138+0.01</f>
        <v>5.2699999999999942</v>
      </c>
      <c r="L149" s="323" t="s">
        <v>540</v>
      </c>
      <c r="M149" s="323"/>
      <c r="N149" s="323"/>
      <c r="O149" s="323"/>
      <c r="P149" s="323"/>
      <c r="Q149" s="323"/>
    </row>
    <row r="150" spans="11:17" x14ac:dyDescent="0.35">
      <c r="K150" s="327"/>
      <c r="L150" s="323"/>
      <c r="M150" s="323"/>
      <c r="N150" s="323"/>
      <c r="O150" s="323"/>
      <c r="P150" s="323"/>
      <c r="Q150" s="323"/>
    </row>
    <row r="151" spans="11:17" x14ac:dyDescent="0.35">
      <c r="K151" s="23"/>
      <c r="L151" s="182">
        <v>1</v>
      </c>
      <c r="M151" s="182" t="s">
        <v>492</v>
      </c>
    </row>
    <row r="152" spans="11:17" x14ac:dyDescent="0.35">
      <c r="K152" s="23"/>
      <c r="L152" s="182">
        <v>2</v>
      </c>
      <c r="M152" s="182" t="s">
        <v>494</v>
      </c>
    </row>
    <row r="153" spans="11:17" x14ac:dyDescent="0.35">
      <c r="K153" s="23"/>
      <c r="L153" s="182">
        <v>3</v>
      </c>
      <c r="M153" s="182" t="s">
        <v>496</v>
      </c>
    </row>
    <row r="154" spans="11:17" x14ac:dyDescent="0.35">
      <c r="K154" s="23"/>
      <c r="L154" s="182">
        <v>4</v>
      </c>
      <c r="M154" s="182" t="s">
        <v>498</v>
      </c>
      <c r="Q154" s="163" t="s">
        <v>396</v>
      </c>
    </row>
    <row r="155" spans="11:17" x14ac:dyDescent="0.35">
      <c r="K155" s="23"/>
      <c r="L155" s="182">
        <v>5</v>
      </c>
      <c r="M155" s="182" t="s">
        <v>500</v>
      </c>
    </row>
    <row r="156" spans="11:17" x14ac:dyDescent="0.35">
      <c r="K156" s="23"/>
      <c r="L156" s="182">
        <v>97</v>
      </c>
      <c r="M156" s="182" t="s">
        <v>502</v>
      </c>
    </row>
  </sheetData>
  <mergeCells count="17">
    <mergeCell ref="K3:K4"/>
    <mergeCell ref="L3:R4"/>
    <mergeCell ref="K8:K9"/>
    <mergeCell ref="L8:R9"/>
    <mergeCell ref="K116:K117"/>
    <mergeCell ref="L116:Q117"/>
    <mergeCell ref="B61:G61"/>
    <mergeCell ref="B76:E77"/>
    <mergeCell ref="L98:R99"/>
    <mergeCell ref="L149:Q150"/>
    <mergeCell ref="B90:E91"/>
    <mergeCell ref="K103:K104"/>
    <mergeCell ref="L103:R104"/>
    <mergeCell ref="K109:K110"/>
    <mergeCell ref="L109:R110"/>
    <mergeCell ref="K149:K150"/>
    <mergeCell ref="L92:R9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D0207-7EC3-4438-9625-E58B2DCB979A}">
  <sheetPr>
    <tabColor rgb="FF00B050"/>
  </sheetPr>
  <dimension ref="A1:AK49"/>
  <sheetViews>
    <sheetView topLeftCell="K1" zoomScale="80" zoomScaleNormal="80" workbookViewId="0">
      <selection activeCell="O13" sqref="O13:P18"/>
    </sheetView>
  </sheetViews>
  <sheetFormatPr defaultColWidth="3.59765625" defaultRowHeight="12.75" x14ac:dyDescent="0.45"/>
  <cols>
    <col min="1" max="1" width="3.59765625" style="213"/>
    <col min="2" max="2" width="12.3984375" style="213" bestFit="1" customWidth="1"/>
    <col min="3" max="3" width="3.59765625" style="213"/>
    <col min="4" max="4" width="45" style="213" customWidth="1"/>
    <col min="5" max="5" width="3.59765625" style="213"/>
    <col min="6" max="8" width="7.73046875" style="213" customWidth="1"/>
    <col min="9" max="9" width="2.3984375" style="213" bestFit="1" customWidth="1"/>
    <col min="10" max="10" width="27.1328125" style="213" bestFit="1" customWidth="1"/>
    <col min="11" max="11" width="2.3984375" style="213" bestFit="1" customWidth="1"/>
    <col min="12" max="12" width="18.265625" style="213" customWidth="1"/>
    <col min="13" max="13" width="2.3984375" style="213" bestFit="1" customWidth="1"/>
    <col min="14" max="14" width="18.265625" style="213" customWidth="1"/>
    <col min="15" max="15" width="2.3984375" style="213" bestFit="1" customWidth="1"/>
    <col min="16" max="16" width="18.265625" style="213" customWidth="1"/>
    <col min="17" max="18" width="7" style="213" customWidth="1"/>
    <col min="19" max="19" width="3" style="213" customWidth="1"/>
    <col min="20" max="20" width="25.73046875" style="213" bestFit="1" customWidth="1"/>
    <col min="21" max="21" width="15.3984375" style="213" customWidth="1"/>
    <col min="22" max="22" width="0.1328125" style="213" customWidth="1"/>
    <col min="23" max="25" width="8.265625" style="213" customWidth="1"/>
    <col min="26" max="28" width="10.1328125" style="213" customWidth="1"/>
    <col min="29" max="29" width="1.59765625" style="213" bestFit="1" customWidth="1"/>
    <col min="30" max="30" width="34" style="213" bestFit="1" customWidth="1"/>
    <col min="31" max="16384" width="3.59765625" style="213"/>
  </cols>
  <sheetData>
    <row r="1" spans="1:37" x14ac:dyDescent="0.45">
      <c r="A1" s="187">
        <v>8</v>
      </c>
      <c r="B1" s="187" t="s">
        <v>377</v>
      </c>
      <c r="G1" s="213">
        <f>COUNT(B9:AE9)</f>
        <v>13</v>
      </c>
      <c r="Q1" s="187"/>
      <c r="R1" s="187"/>
      <c r="S1" s="187"/>
      <c r="T1" s="187"/>
      <c r="U1" s="187"/>
      <c r="V1" s="187"/>
      <c r="W1" s="187"/>
      <c r="X1" s="187"/>
      <c r="Y1" s="187"/>
      <c r="Z1" s="187"/>
      <c r="AA1" s="187"/>
      <c r="AB1" s="187"/>
      <c r="AC1" s="187"/>
      <c r="AD1" s="187"/>
      <c r="AE1" s="187"/>
      <c r="AF1" s="187"/>
      <c r="AG1" s="187"/>
      <c r="AH1" s="187"/>
      <c r="AI1" s="187"/>
      <c r="AJ1" s="187"/>
      <c r="AK1" s="187"/>
    </row>
    <row r="3" spans="1:37" s="214" customFormat="1" x14ac:dyDescent="0.35"/>
    <row r="4" spans="1:37" s="214" customFormat="1" x14ac:dyDescent="0.35">
      <c r="A4" s="152" t="s">
        <v>378</v>
      </c>
    </row>
    <row r="5" spans="1:37" s="214" customFormat="1" x14ac:dyDescent="0.35">
      <c r="J5" s="215" t="s">
        <v>598</v>
      </c>
      <c r="Q5" s="216" t="s">
        <v>379</v>
      </c>
      <c r="U5" s="216" t="s">
        <v>380</v>
      </c>
    </row>
    <row r="6" spans="1:37" x14ac:dyDescent="0.35">
      <c r="A6" s="23"/>
      <c r="D6" s="217"/>
    </row>
    <row r="7" spans="1:37" x14ac:dyDescent="0.35">
      <c r="A7" s="23"/>
      <c r="D7" s="217"/>
    </row>
    <row r="8" spans="1:37" x14ac:dyDescent="0.35">
      <c r="A8" s="23"/>
      <c r="D8" s="217"/>
    </row>
    <row r="9" spans="1:37" s="187" customFormat="1" x14ac:dyDescent="0.35">
      <c r="A9" s="218"/>
      <c r="B9" s="219">
        <f>A1+0.01</f>
        <v>8.01</v>
      </c>
      <c r="C9" s="220"/>
      <c r="D9" s="219">
        <f>B9+0.01</f>
        <v>8.02</v>
      </c>
      <c r="E9" s="221"/>
      <c r="F9" s="333">
        <f>D9+0.01</f>
        <v>8.0299999999999994</v>
      </c>
      <c r="G9" s="334"/>
      <c r="H9" s="335"/>
      <c r="I9" s="222"/>
      <c r="J9" s="219">
        <f>F9+0.01</f>
        <v>8.0399999999999991</v>
      </c>
      <c r="K9" s="222"/>
      <c r="L9" s="219">
        <f>J9+0.01</f>
        <v>8.0499999999999989</v>
      </c>
      <c r="M9" s="222"/>
      <c r="N9" s="219">
        <f>L9+0.01</f>
        <v>8.0599999999999987</v>
      </c>
      <c r="O9" s="222"/>
      <c r="P9" s="219">
        <f>N9+0.01</f>
        <v>8.0699999999999985</v>
      </c>
      <c r="Q9" s="333">
        <f>P9+0.01</f>
        <v>8.0799999999999983</v>
      </c>
      <c r="R9" s="335"/>
      <c r="S9" s="222"/>
      <c r="T9" s="219">
        <f>Q9+0.01</f>
        <v>8.0899999999999981</v>
      </c>
      <c r="U9" s="223">
        <f>T9+0.01</f>
        <v>8.0999999999999979</v>
      </c>
      <c r="V9" s="222"/>
      <c r="W9" s="222"/>
      <c r="X9" s="222">
        <f>U9+0.01</f>
        <v>8.1099999999999977</v>
      </c>
      <c r="Y9" s="221"/>
      <c r="Z9" s="222"/>
      <c r="AA9" s="222">
        <f>X9+0.01</f>
        <v>8.1199999999999974</v>
      </c>
      <c r="AB9" s="221"/>
      <c r="AC9" s="222"/>
      <c r="AD9" s="219">
        <f>AA9+0.01</f>
        <v>8.1299999999999972</v>
      </c>
      <c r="AE9" s="224"/>
    </row>
    <row r="10" spans="1:37" s="187" customFormat="1" ht="74.650000000000006" customHeight="1" x14ac:dyDescent="0.45">
      <c r="A10" s="330" t="s">
        <v>382</v>
      </c>
      <c r="B10" s="331"/>
      <c r="C10" s="330" t="s">
        <v>592</v>
      </c>
      <c r="D10" s="332"/>
      <c r="E10" s="331"/>
      <c r="F10" s="336" t="s">
        <v>570</v>
      </c>
      <c r="G10" s="337"/>
      <c r="H10" s="338"/>
      <c r="I10" s="330" t="s">
        <v>597</v>
      </c>
      <c r="J10" s="331"/>
      <c r="K10" s="330" t="s">
        <v>600</v>
      </c>
      <c r="L10" s="331"/>
      <c r="M10" s="330" t="s">
        <v>599</v>
      </c>
      <c r="N10" s="331"/>
      <c r="O10" s="330" t="s">
        <v>603</v>
      </c>
      <c r="P10" s="331"/>
      <c r="Q10" s="330" t="s">
        <v>383</v>
      </c>
      <c r="R10" s="331"/>
      <c r="S10" s="330" t="s">
        <v>384</v>
      </c>
      <c r="T10" s="331"/>
      <c r="U10" s="330" t="s">
        <v>385</v>
      </c>
      <c r="V10" s="331"/>
      <c r="W10" s="330" t="s">
        <v>386</v>
      </c>
      <c r="X10" s="332"/>
      <c r="Y10" s="331"/>
      <c r="Z10" s="330" t="s">
        <v>387</v>
      </c>
      <c r="AA10" s="332"/>
      <c r="AB10" s="332"/>
      <c r="AC10" s="330" t="s">
        <v>388</v>
      </c>
      <c r="AD10" s="332"/>
      <c r="AE10" s="331"/>
    </row>
    <row r="11" spans="1:37" ht="18" customHeight="1" x14ac:dyDescent="0.45">
      <c r="A11" s="225"/>
      <c r="B11" s="226"/>
      <c r="C11" s="225"/>
      <c r="E11" s="226"/>
      <c r="F11" s="225"/>
      <c r="H11" s="226"/>
      <c r="I11" s="225"/>
      <c r="J11" s="226"/>
      <c r="K11" s="225"/>
      <c r="L11" s="226"/>
      <c r="M11" s="225"/>
      <c r="N11" s="226"/>
      <c r="O11" s="225"/>
      <c r="P11" s="226"/>
      <c r="Q11" s="225"/>
      <c r="R11" s="226"/>
      <c r="S11" s="225"/>
      <c r="T11" s="226"/>
      <c r="U11" s="225"/>
      <c r="V11" s="226"/>
      <c r="W11" s="225"/>
      <c r="Y11" s="226"/>
      <c r="Z11" s="225"/>
      <c r="AC11" s="225"/>
      <c r="AE11" s="226"/>
    </row>
    <row r="12" spans="1:37" ht="18" customHeight="1" x14ac:dyDescent="0.45">
      <c r="A12" s="225"/>
      <c r="B12" s="226"/>
      <c r="C12" s="225"/>
      <c r="E12" s="226"/>
      <c r="F12" s="225" t="s">
        <v>389</v>
      </c>
      <c r="G12" s="213" t="s">
        <v>15</v>
      </c>
      <c r="H12" s="226"/>
      <c r="I12" s="225"/>
      <c r="J12" s="226"/>
      <c r="K12" s="225"/>
      <c r="L12" s="226"/>
      <c r="M12" s="225"/>
      <c r="N12" s="226"/>
      <c r="O12" s="225"/>
      <c r="P12" s="226"/>
      <c r="Q12" s="225"/>
      <c r="R12" s="226"/>
      <c r="S12" s="225"/>
      <c r="T12" s="226"/>
      <c r="U12" s="225"/>
      <c r="V12" s="226"/>
      <c r="W12" s="225"/>
      <c r="Y12" s="226"/>
      <c r="Z12" s="225"/>
      <c r="AC12" s="225"/>
      <c r="AE12" s="226"/>
    </row>
    <row r="13" spans="1:37" ht="18" customHeight="1" x14ac:dyDescent="0.45">
      <c r="A13" s="225">
        <v>1</v>
      </c>
      <c r="B13" s="226" t="s">
        <v>390</v>
      </c>
      <c r="C13" s="225">
        <v>1</v>
      </c>
      <c r="D13" s="213" t="s">
        <v>425</v>
      </c>
      <c r="E13" s="226"/>
      <c r="F13" s="225"/>
      <c r="H13" s="226"/>
      <c r="I13" s="227">
        <v>1</v>
      </c>
      <c r="J13" s="228" t="s">
        <v>19</v>
      </c>
      <c r="K13" s="227"/>
      <c r="L13" s="228" t="s">
        <v>396</v>
      </c>
      <c r="M13" s="227" t="s">
        <v>601</v>
      </c>
      <c r="N13" s="228" t="s">
        <v>381</v>
      </c>
      <c r="O13" s="227" t="s">
        <v>601</v>
      </c>
      <c r="P13" s="229" t="s">
        <v>608</v>
      </c>
      <c r="Q13" s="227">
        <v>1</v>
      </c>
      <c r="R13" s="228" t="s">
        <v>19</v>
      </c>
      <c r="S13" s="230">
        <v>1</v>
      </c>
      <c r="T13" s="228" t="s">
        <v>391</v>
      </c>
      <c r="U13" s="230" t="s">
        <v>19</v>
      </c>
      <c r="V13" s="228"/>
      <c r="W13" s="227">
        <v>1</v>
      </c>
      <c r="X13" s="231" t="s">
        <v>392</v>
      </c>
      <c r="Y13" s="226"/>
      <c r="Z13" s="227">
        <v>1</v>
      </c>
      <c r="AA13" s="231" t="s">
        <v>19</v>
      </c>
      <c r="AC13" s="227">
        <v>1</v>
      </c>
      <c r="AD13" s="231" t="s">
        <v>393</v>
      </c>
      <c r="AE13" s="228"/>
    </row>
    <row r="14" spans="1:37" ht="18" customHeight="1" x14ac:dyDescent="0.45">
      <c r="A14" s="225">
        <v>2</v>
      </c>
      <c r="B14" s="226" t="s">
        <v>394</v>
      </c>
      <c r="C14" s="225">
        <v>2</v>
      </c>
      <c r="D14" s="213" t="s">
        <v>395</v>
      </c>
      <c r="E14" s="226" t="s">
        <v>396</v>
      </c>
      <c r="F14" s="225" t="s">
        <v>381</v>
      </c>
      <c r="G14" s="213" t="s">
        <v>397</v>
      </c>
      <c r="H14" s="226"/>
      <c r="I14" s="227">
        <v>2</v>
      </c>
      <c r="J14" s="228" t="s">
        <v>398</v>
      </c>
      <c r="K14" s="227"/>
      <c r="L14" s="228"/>
      <c r="M14" s="227" t="s">
        <v>602</v>
      </c>
      <c r="N14" s="228" t="s">
        <v>381</v>
      </c>
      <c r="O14" s="227" t="s">
        <v>602</v>
      </c>
      <c r="P14" s="229" t="s">
        <v>609</v>
      </c>
      <c r="Q14" s="227">
        <v>2</v>
      </c>
      <c r="R14" s="228" t="s">
        <v>398</v>
      </c>
      <c r="S14" s="230">
        <v>2</v>
      </c>
      <c r="T14" s="228" t="s">
        <v>399</v>
      </c>
      <c r="U14" s="230" t="s">
        <v>400</v>
      </c>
      <c r="V14" s="228"/>
      <c r="W14" s="227">
        <v>2</v>
      </c>
      <c r="X14" s="231" t="s">
        <v>401</v>
      </c>
      <c r="Y14" s="226"/>
      <c r="Z14" s="227">
        <v>2</v>
      </c>
      <c r="AA14" s="231" t="s">
        <v>398</v>
      </c>
      <c r="AC14" s="227">
        <v>2</v>
      </c>
      <c r="AD14" s="231" t="s">
        <v>402</v>
      </c>
      <c r="AE14" s="228"/>
    </row>
    <row r="15" spans="1:37" ht="18" customHeight="1" x14ac:dyDescent="0.45">
      <c r="A15" s="225">
        <v>3</v>
      </c>
      <c r="B15" s="226" t="s">
        <v>403</v>
      </c>
      <c r="C15" s="225">
        <v>3</v>
      </c>
      <c r="D15" s="213" t="s">
        <v>409</v>
      </c>
      <c r="E15" s="226" t="s">
        <v>396</v>
      </c>
      <c r="F15" s="225" t="s">
        <v>381</v>
      </c>
      <c r="G15" s="213" t="s">
        <v>397</v>
      </c>
      <c r="H15" s="226"/>
      <c r="I15" s="225"/>
      <c r="J15" s="226"/>
      <c r="K15" s="225"/>
      <c r="L15" s="226"/>
      <c r="M15" s="225"/>
      <c r="N15" s="226"/>
      <c r="O15" s="227" t="s">
        <v>604</v>
      </c>
      <c r="P15" s="229" t="s">
        <v>610</v>
      </c>
      <c r="Q15" s="227">
        <v>3</v>
      </c>
      <c r="R15" s="228" t="s">
        <v>404</v>
      </c>
      <c r="S15" s="230">
        <v>3</v>
      </c>
      <c r="T15" s="228" t="s">
        <v>405</v>
      </c>
      <c r="U15" s="230"/>
      <c r="V15" s="228"/>
      <c r="W15" s="227">
        <v>3</v>
      </c>
      <c r="X15" s="231" t="s">
        <v>406</v>
      </c>
      <c r="Y15" s="226"/>
      <c r="Z15" s="225"/>
      <c r="AC15" s="227">
        <v>3</v>
      </c>
      <c r="AD15" s="231" t="s">
        <v>407</v>
      </c>
      <c r="AE15" s="228"/>
    </row>
    <row r="16" spans="1:37" ht="18" customHeight="1" x14ac:dyDescent="0.45">
      <c r="A16" s="225">
        <v>4</v>
      </c>
      <c r="B16" s="226" t="s">
        <v>408</v>
      </c>
      <c r="C16" s="225">
        <v>4</v>
      </c>
      <c r="D16" s="213" t="s">
        <v>415</v>
      </c>
      <c r="E16" s="226" t="s">
        <v>396</v>
      </c>
      <c r="F16" s="225" t="s">
        <v>381</v>
      </c>
      <c r="G16" s="213" t="s">
        <v>397</v>
      </c>
      <c r="H16" s="226"/>
      <c r="I16" s="225"/>
      <c r="J16" s="226"/>
      <c r="K16" s="225"/>
      <c r="L16" s="226"/>
      <c r="M16" s="225"/>
      <c r="N16" s="226"/>
      <c r="O16" s="227" t="s">
        <v>605</v>
      </c>
      <c r="P16" s="229" t="s">
        <v>611</v>
      </c>
      <c r="Q16" s="225"/>
      <c r="R16" s="226"/>
      <c r="S16" s="230">
        <v>4</v>
      </c>
      <c r="T16" s="228" t="s">
        <v>410</v>
      </c>
      <c r="U16" s="230"/>
      <c r="V16" s="228"/>
      <c r="W16" s="227">
        <v>4</v>
      </c>
      <c r="X16" s="231" t="s">
        <v>411</v>
      </c>
      <c r="Y16" s="226"/>
      <c r="Z16" s="225"/>
      <c r="AC16" s="227">
        <v>4</v>
      </c>
      <c r="AD16" s="231" t="s">
        <v>412</v>
      </c>
      <c r="AE16" s="228"/>
    </row>
    <row r="17" spans="1:31" ht="18" customHeight="1" x14ac:dyDescent="0.45">
      <c r="A17" s="225">
        <v>99</v>
      </c>
      <c r="B17" s="226" t="s">
        <v>365</v>
      </c>
      <c r="C17" s="225">
        <v>5</v>
      </c>
      <c r="D17" s="213" t="s">
        <v>594</v>
      </c>
      <c r="E17" s="226" t="s">
        <v>396</v>
      </c>
      <c r="F17" s="225" t="s">
        <v>381</v>
      </c>
      <c r="G17" s="213" t="s">
        <v>397</v>
      </c>
      <c r="H17" s="226"/>
      <c r="I17" s="225"/>
      <c r="J17" s="226"/>
      <c r="K17" s="225"/>
      <c r="L17" s="226"/>
      <c r="M17" s="225"/>
      <c r="N17" s="226"/>
      <c r="O17" s="227" t="s">
        <v>606</v>
      </c>
      <c r="P17" s="229" t="s">
        <v>366</v>
      </c>
      <c r="Q17" s="225"/>
      <c r="R17" s="226"/>
      <c r="S17" s="230">
        <v>5</v>
      </c>
      <c r="T17" s="228" t="s">
        <v>393</v>
      </c>
      <c r="U17" s="230"/>
      <c r="V17" s="228"/>
      <c r="W17" s="227">
        <v>5</v>
      </c>
      <c r="X17" s="231" t="s">
        <v>413</v>
      </c>
      <c r="Y17" s="226"/>
      <c r="Z17" s="225"/>
      <c r="AC17" s="227">
        <v>5</v>
      </c>
      <c r="AD17" s="231" t="s">
        <v>414</v>
      </c>
      <c r="AE17" s="228"/>
    </row>
    <row r="18" spans="1:31" ht="18" customHeight="1" x14ac:dyDescent="0.45">
      <c r="A18" s="225"/>
      <c r="B18" s="226"/>
      <c r="C18" s="225">
        <v>6</v>
      </c>
      <c r="D18" s="213" t="s">
        <v>420</v>
      </c>
      <c r="E18" s="226" t="s">
        <v>396</v>
      </c>
      <c r="F18" s="225" t="s">
        <v>381</v>
      </c>
      <c r="G18" s="213" t="s">
        <v>397</v>
      </c>
      <c r="H18" s="226"/>
      <c r="I18" s="225"/>
      <c r="J18" s="226"/>
      <c r="K18" s="225"/>
      <c r="L18" s="226"/>
      <c r="M18" s="225"/>
      <c r="N18" s="226"/>
      <c r="O18" s="227" t="s">
        <v>607</v>
      </c>
      <c r="P18" s="229" t="s">
        <v>657</v>
      </c>
      <c r="Q18" s="225"/>
      <c r="R18" s="226"/>
      <c r="S18" s="230">
        <v>6</v>
      </c>
      <c r="T18" s="228" t="s">
        <v>416</v>
      </c>
      <c r="U18" s="230"/>
      <c r="V18" s="228"/>
      <c r="W18" s="227">
        <v>6</v>
      </c>
      <c r="X18" s="231" t="s">
        <v>417</v>
      </c>
      <c r="Y18" s="226"/>
      <c r="Z18" s="225"/>
      <c r="AC18" s="227">
        <v>6</v>
      </c>
      <c r="AD18" s="231" t="s">
        <v>405</v>
      </c>
      <c r="AE18" s="228"/>
    </row>
    <row r="19" spans="1:31" ht="18" customHeight="1" x14ac:dyDescent="0.45">
      <c r="A19" s="225"/>
      <c r="B19" s="226"/>
      <c r="C19" s="225">
        <v>7</v>
      </c>
      <c r="D19" s="213" t="s">
        <v>421</v>
      </c>
      <c r="E19" s="226" t="s">
        <v>396</v>
      </c>
      <c r="F19" s="225" t="s">
        <v>381</v>
      </c>
      <c r="G19" s="213" t="s">
        <v>397</v>
      </c>
      <c r="H19" s="226"/>
      <c r="I19" s="225"/>
      <c r="J19" s="226"/>
      <c r="K19" s="225"/>
      <c r="L19" s="226"/>
      <c r="M19" s="225"/>
      <c r="N19" s="226"/>
      <c r="O19" s="225"/>
      <c r="P19" s="226"/>
      <c r="Q19" s="225"/>
      <c r="R19" s="226"/>
      <c r="S19" s="230">
        <v>7</v>
      </c>
      <c r="T19" s="228" t="s">
        <v>418</v>
      </c>
      <c r="U19" s="230"/>
      <c r="V19" s="228"/>
      <c r="W19" s="227">
        <v>7</v>
      </c>
      <c r="X19" s="231" t="s">
        <v>419</v>
      </c>
      <c r="Y19" s="226"/>
      <c r="Z19" s="225"/>
      <c r="AC19" s="227">
        <v>7</v>
      </c>
      <c r="AD19" s="231" t="s">
        <v>416</v>
      </c>
      <c r="AE19" s="228"/>
    </row>
    <row r="20" spans="1:31" ht="18" customHeight="1" x14ac:dyDescent="0.45">
      <c r="A20" s="225"/>
      <c r="B20" s="226"/>
      <c r="C20" s="225">
        <v>8</v>
      </c>
      <c r="D20" s="213" t="s">
        <v>422</v>
      </c>
      <c r="E20" s="226" t="s">
        <v>396</v>
      </c>
      <c r="F20" s="225" t="s">
        <v>381</v>
      </c>
      <c r="G20" s="213" t="s">
        <v>397</v>
      </c>
      <c r="H20" s="226"/>
      <c r="I20" s="225"/>
      <c r="J20" s="226"/>
      <c r="K20" s="225"/>
      <c r="L20" s="226"/>
      <c r="M20" s="225"/>
      <c r="N20" s="226"/>
      <c r="O20" s="225"/>
      <c r="P20" s="226"/>
      <c r="Q20" s="225"/>
      <c r="R20" s="226"/>
      <c r="S20" s="225"/>
      <c r="T20" s="226"/>
      <c r="U20" s="225"/>
      <c r="V20" s="226"/>
      <c r="W20" s="227">
        <v>8</v>
      </c>
      <c r="X20" s="231" t="s">
        <v>418</v>
      </c>
      <c r="Y20" s="226"/>
      <c r="Z20" s="225"/>
      <c r="AC20" s="227">
        <v>8</v>
      </c>
      <c r="AD20" s="231" t="s">
        <v>418</v>
      </c>
      <c r="AE20" s="228"/>
    </row>
    <row r="21" spans="1:31" ht="18" customHeight="1" x14ac:dyDescent="0.45">
      <c r="A21" s="225"/>
      <c r="B21" s="226"/>
      <c r="C21" s="225">
        <v>88</v>
      </c>
      <c r="D21" s="213" t="s">
        <v>346</v>
      </c>
      <c r="E21" s="226" t="s">
        <v>396</v>
      </c>
      <c r="F21" s="225" t="s">
        <v>381</v>
      </c>
      <c r="G21" s="213" t="s">
        <v>397</v>
      </c>
      <c r="H21" s="226"/>
      <c r="I21" s="225"/>
      <c r="J21" s="226"/>
      <c r="K21" s="225"/>
      <c r="L21" s="226"/>
      <c r="M21" s="225"/>
      <c r="N21" s="226"/>
      <c r="O21" s="225"/>
      <c r="P21" s="226"/>
      <c r="Q21" s="225"/>
      <c r="R21" s="226"/>
      <c r="S21" s="225"/>
      <c r="T21" s="226"/>
      <c r="U21" s="225"/>
      <c r="V21" s="226"/>
      <c r="W21" s="225"/>
      <c r="Y21" s="226"/>
      <c r="Z21" s="225"/>
      <c r="AC21" s="225"/>
      <c r="AE21" s="226"/>
    </row>
    <row r="22" spans="1:31" ht="18" customHeight="1" x14ac:dyDescent="0.45">
      <c r="A22" s="225"/>
      <c r="B22" s="226"/>
      <c r="C22" s="232">
        <v>99</v>
      </c>
      <c r="D22" s="233" t="s">
        <v>423</v>
      </c>
      <c r="E22" s="226" t="s">
        <v>396</v>
      </c>
      <c r="F22" s="225" t="s">
        <v>381</v>
      </c>
      <c r="G22" s="213" t="s">
        <v>397</v>
      </c>
      <c r="H22" s="226"/>
      <c r="I22" s="225"/>
      <c r="J22" s="226"/>
      <c r="K22" s="225"/>
      <c r="L22" s="226"/>
      <c r="M22" s="225"/>
      <c r="N22" s="226"/>
      <c r="O22" s="225"/>
      <c r="P22" s="226"/>
      <c r="Q22" s="225"/>
      <c r="R22" s="226"/>
      <c r="S22" s="225"/>
      <c r="T22" s="226"/>
      <c r="U22" s="225"/>
      <c r="V22" s="226"/>
      <c r="W22" s="225"/>
      <c r="Y22" s="226"/>
      <c r="Z22" s="225"/>
      <c r="AC22" s="225"/>
      <c r="AE22" s="226"/>
    </row>
    <row r="23" spans="1:31" ht="18" customHeight="1" x14ac:dyDescent="0.45">
      <c r="A23" s="225"/>
      <c r="B23" s="226"/>
      <c r="E23" s="226"/>
      <c r="F23" s="225"/>
      <c r="H23" s="226"/>
      <c r="I23" s="225"/>
      <c r="J23" s="226"/>
      <c r="K23" s="225"/>
      <c r="L23" s="226"/>
      <c r="M23" s="225"/>
      <c r="N23" s="226"/>
      <c r="O23" s="225"/>
      <c r="P23" s="226"/>
      <c r="Q23" s="225"/>
      <c r="R23" s="226"/>
      <c r="S23" s="225"/>
      <c r="T23" s="226"/>
      <c r="U23" s="225"/>
      <c r="V23" s="226"/>
      <c r="W23" s="225"/>
      <c r="Y23" s="226"/>
      <c r="Z23" s="225"/>
      <c r="AC23" s="225"/>
      <c r="AE23" s="226"/>
    </row>
    <row r="24" spans="1:31" ht="18" customHeight="1" x14ac:dyDescent="0.45">
      <c r="A24" s="225"/>
      <c r="B24" s="226"/>
      <c r="E24" s="226"/>
      <c r="F24" s="225"/>
      <c r="H24" s="226"/>
      <c r="I24" s="225"/>
      <c r="J24" s="226"/>
      <c r="K24" s="225"/>
      <c r="L24" s="226"/>
      <c r="M24" s="225"/>
      <c r="N24" s="226"/>
      <c r="O24" s="225"/>
      <c r="P24" s="226"/>
      <c r="Q24" s="225"/>
      <c r="R24" s="226"/>
      <c r="S24" s="225"/>
      <c r="T24" s="226"/>
      <c r="U24" s="225"/>
      <c r="V24" s="226"/>
      <c r="W24" s="225"/>
      <c r="Y24" s="226"/>
      <c r="Z24" s="225"/>
      <c r="AC24" s="225"/>
      <c r="AE24" s="226"/>
    </row>
    <row r="25" spans="1:31" x14ac:dyDescent="0.45">
      <c r="I25" s="232"/>
      <c r="J25" s="234"/>
      <c r="K25" s="232"/>
      <c r="L25" s="234"/>
      <c r="M25" s="232"/>
      <c r="N25" s="234"/>
      <c r="O25" s="232"/>
      <c r="P25" s="234"/>
      <c r="Q25" s="232"/>
      <c r="R25" s="234"/>
      <c r="S25" s="232"/>
      <c r="T25" s="234"/>
      <c r="U25" s="232"/>
      <c r="V25" s="234"/>
      <c r="W25" s="232"/>
      <c r="X25" s="233"/>
      <c r="Y25" s="234"/>
      <c r="Z25" s="232"/>
      <c r="AA25" s="233"/>
      <c r="AB25" s="233"/>
      <c r="AC25" s="232"/>
      <c r="AD25" s="233"/>
      <c r="AE25" s="234"/>
    </row>
    <row r="49" spans="3:3" x14ac:dyDescent="0.45">
      <c r="C49" s="213" t="s">
        <v>424</v>
      </c>
    </row>
  </sheetData>
  <mergeCells count="15">
    <mergeCell ref="O10:P10"/>
    <mergeCell ref="F9:H9"/>
    <mergeCell ref="Q9:R9"/>
    <mergeCell ref="A10:B10"/>
    <mergeCell ref="C10:E10"/>
    <mergeCell ref="F10:H10"/>
    <mergeCell ref="I10:J10"/>
    <mergeCell ref="Q10:R10"/>
    <mergeCell ref="M10:N10"/>
    <mergeCell ref="K10:L10"/>
    <mergeCell ref="S10:T10"/>
    <mergeCell ref="U10:V10"/>
    <mergeCell ref="W10:Y10"/>
    <mergeCell ref="Z10:AB10"/>
    <mergeCell ref="AC10:AE10"/>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68D57-541F-4028-B4FF-C6338D8BF6BF}">
  <dimension ref="A1:G10"/>
  <sheetViews>
    <sheetView workbookViewId="0">
      <selection activeCell="E20" sqref="E20"/>
    </sheetView>
  </sheetViews>
  <sheetFormatPr defaultRowHeight="14.25" x14ac:dyDescent="0.45"/>
  <cols>
    <col min="1" max="1" width="25.59765625" customWidth="1"/>
    <col min="2" max="2" width="14.86328125" customWidth="1"/>
    <col min="3" max="6" width="14" customWidth="1"/>
    <col min="7" max="7" width="46.3984375" customWidth="1"/>
  </cols>
  <sheetData>
    <row r="1" spans="1:7" x14ac:dyDescent="0.45">
      <c r="A1" s="12"/>
      <c r="B1" s="12"/>
      <c r="C1" s="12"/>
      <c r="D1" s="12"/>
      <c r="E1" s="339" t="s">
        <v>368</v>
      </c>
      <c r="F1" s="339"/>
      <c r="G1" s="12"/>
    </row>
    <row r="2" spans="1:7" s="6" customFormat="1" ht="42.75" x14ac:dyDescent="0.45">
      <c r="A2" s="15"/>
      <c r="B2" s="15" t="s">
        <v>369</v>
      </c>
      <c r="C2" s="15" t="s">
        <v>370</v>
      </c>
      <c r="D2" s="15" t="s">
        <v>371</v>
      </c>
      <c r="E2" s="15" t="s">
        <v>372</v>
      </c>
      <c r="F2" s="15" t="s">
        <v>373</v>
      </c>
      <c r="G2" s="14" t="s">
        <v>374</v>
      </c>
    </row>
    <row r="3" spans="1:7" x14ac:dyDescent="0.45">
      <c r="A3" s="251" t="s">
        <v>658</v>
      </c>
      <c r="B3" s="251" t="s">
        <v>375</v>
      </c>
      <c r="C3" s="251">
        <f>'Demographic characteristics'!G1</f>
        <v>12</v>
      </c>
      <c r="D3" s="251">
        <f>E3-C3</f>
        <v>0</v>
      </c>
      <c r="E3" s="251">
        <f t="shared" ref="E3:E8" si="0">C3</f>
        <v>12</v>
      </c>
      <c r="F3" s="251"/>
      <c r="G3" s="12"/>
    </row>
    <row r="4" spans="1:7" x14ac:dyDescent="0.45">
      <c r="A4" s="249" t="s">
        <v>376</v>
      </c>
      <c r="B4" s="249" t="s">
        <v>375</v>
      </c>
      <c r="C4" s="249">
        <f>'Labor &amp; Income sources'!G1</f>
        <v>19</v>
      </c>
      <c r="D4" s="249">
        <f t="shared" ref="D4:D10" si="1">E4-C4</f>
        <v>0</v>
      </c>
      <c r="E4" s="249">
        <f t="shared" si="0"/>
        <v>19</v>
      </c>
      <c r="F4" s="249"/>
      <c r="G4" s="12"/>
    </row>
    <row r="5" spans="1:7" x14ac:dyDescent="0.45">
      <c r="A5" s="249" t="s">
        <v>571</v>
      </c>
      <c r="B5" s="249" t="s">
        <v>375</v>
      </c>
      <c r="C5" s="249">
        <f>'Food Security'!G1</f>
        <v>15</v>
      </c>
      <c r="D5" s="249">
        <f t="shared" si="1"/>
        <v>0</v>
      </c>
      <c r="E5" s="249">
        <f t="shared" si="0"/>
        <v>15</v>
      </c>
      <c r="F5" s="249"/>
      <c r="G5" s="12"/>
    </row>
    <row r="6" spans="1:7" x14ac:dyDescent="0.45">
      <c r="A6" s="249" t="s">
        <v>572</v>
      </c>
      <c r="B6" s="249" t="s">
        <v>375</v>
      </c>
      <c r="C6" s="250">
        <f>Housing!G1</f>
        <v>27</v>
      </c>
      <c r="D6" s="249">
        <f t="shared" si="1"/>
        <v>0</v>
      </c>
      <c r="E6" s="250">
        <f t="shared" si="0"/>
        <v>27</v>
      </c>
      <c r="F6" s="249"/>
      <c r="G6" s="12"/>
    </row>
    <row r="7" spans="1:7" x14ac:dyDescent="0.45">
      <c r="A7" s="249" t="s">
        <v>681</v>
      </c>
      <c r="B7" s="249" t="s">
        <v>375</v>
      </c>
      <c r="C7" s="249">
        <f>'Harm&amp;Health'!G1</f>
        <v>13</v>
      </c>
      <c r="D7" s="249">
        <f t="shared" si="1"/>
        <v>0</v>
      </c>
      <c r="E7" s="249">
        <f t="shared" si="0"/>
        <v>13</v>
      </c>
      <c r="F7" s="249"/>
      <c r="G7" s="12"/>
    </row>
    <row r="8" spans="1:7" x14ac:dyDescent="0.45">
      <c r="A8" s="249" t="s">
        <v>659</v>
      </c>
      <c r="B8" s="249" t="s">
        <v>375</v>
      </c>
      <c r="C8" s="249">
        <f>Education!G1</f>
        <v>10</v>
      </c>
      <c r="D8" s="249">
        <f t="shared" si="1"/>
        <v>0</v>
      </c>
      <c r="E8" s="249">
        <f t="shared" si="0"/>
        <v>10</v>
      </c>
      <c r="F8" s="249"/>
      <c r="G8" s="12"/>
    </row>
    <row r="9" spans="1:7" x14ac:dyDescent="0.45">
      <c r="A9" s="17"/>
      <c r="B9" s="17"/>
      <c r="C9" s="17"/>
      <c r="D9" s="16"/>
      <c r="E9" s="17"/>
      <c r="F9" s="17"/>
    </row>
    <row r="10" spans="1:7" x14ac:dyDescent="0.45">
      <c r="A10" s="17" t="s">
        <v>691</v>
      </c>
      <c r="B10" s="17"/>
      <c r="C10" s="248">
        <f>C3+C4+C5+C6+C7+C8</f>
        <v>96</v>
      </c>
      <c r="D10" s="18">
        <f t="shared" si="1"/>
        <v>0</v>
      </c>
      <c r="E10" s="248">
        <f>C10</f>
        <v>96</v>
      </c>
      <c r="F10" s="17"/>
    </row>
  </sheetData>
  <mergeCells count="1">
    <mergeCell ref="E1:F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A330B-C00D-4776-8324-3EF496150D0A}">
  <dimension ref="A1"/>
  <sheetViews>
    <sheetView workbookViewId="0"/>
  </sheetViews>
  <sheetFormatPr defaultRowHeight="14.25" x14ac:dyDescent="0.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8ec124-628b-4af9-845b-a893d0705958" xsi:nil="true"/>
    <lcf76f155ced4ddcb4097134ff3c332f xmlns="0047f599-ebeb-45c7-aa9e-1d7b2c84599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A5C43DF00652046A86CC2B5CA32539C" ma:contentTypeVersion="12" ma:contentTypeDescription="Create a new document." ma:contentTypeScope="" ma:versionID="a3ec6c90b6f09ac21f4af810b480e2e8">
  <xsd:schema xmlns:xsd="http://www.w3.org/2001/XMLSchema" xmlns:xs="http://www.w3.org/2001/XMLSchema" xmlns:p="http://schemas.microsoft.com/office/2006/metadata/properties" xmlns:ns2="0047f599-ebeb-45c7-aa9e-1d7b2c845991" xmlns:ns3="b88ec124-628b-4af9-845b-a893d0705958" targetNamespace="http://schemas.microsoft.com/office/2006/metadata/properties" ma:root="true" ma:fieldsID="935fbf767898bc37c97f277e8ad0f81d" ns2:_="" ns3:_="">
    <xsd:import namespace="0047f599-ebeb-45c7-aa9e-1d7b2c845991"/>
    <xsd:import namespace="b88ec124-628b-4af9-845b-a893d070595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7f599-ebeb-45c7-aa9e-1d7b2c8459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c660c71-f414-422b-ad82-7be4b78b515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88ec124-628b-4af9-845b-a893d070595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3fa251b-ff85-4883-9227-10fcc1f31352}" ma:internalName="TaxCatchAll" ma:showField="CatchAllData" ma:web="b88ec124-628b-4af9-845b-a893d07059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F32041-56A8-444B-A91D-7F73431923C8}">
  <ds:schemaRefs>
    <ds:schemaRef ds:uri="http://schemas.microsoft.com/office/2006/metadata/properties"/>
    <ds:schemaRef ds:uri="http://schemas.microsoft.com/office/infopath/2007/PartnerControls"/>
    <ds:schemaRef ds:uri="b88ec124-628b-4af9-845b-a893d0705958"/>
    <ds:schemaRef ds:uri="0047f599-ebeb-45c7-aa9e-1d7b2c845991"/>
  </ds:schemaRefs>
</ds:datastoreItem>
</file>

<file path=customXml/itemProps2.xml><?xml version="1.0" encoding="utf-8"?>
<ds:datastoreItem xmlns:ds="http://schemas.openxmlformats.org/officeDocument/2006/customXml" ds:itemID="{6872A1F5-895C-4F32-B291-842D59C9DB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47f599-ebeb-45c7-aa9e-1d7b2c845991"/>
    <ds:schemaRef ds:uri="b88ec124-628b-4af9-845b-a893d0705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906B18F-31AB-4897-90F1-802D578BC7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Intro</vt:lpstr>
      <vt:lpstr>Demographic characteristics</vt:lpstr>
      <vt:lpstr>Education</vt:lpstr>
      <vt:lpstr>Labor &amp; Income sources</vt:lpstr>
      <vt:lpstr>Food Security</vt:lpstr>
      <vt:lpstr>Housing</vt:lpstr>
      <vt:lpstr>Harm&amp;Health</vt:lpstr>
      <vt:lpstr>Questionnaire length</vt:lpstr>
      <vt:lpstr>Sheet2</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Romeo Jacky Gansey</dc:creator>
  <cp:keywords/>
  <dc:description/>
  <cp:lastModifiedBy>Romeo Jacky Gansey</cp:lastModifiedBy>
  <cp:revision/>
  <dcterms:created xsi:type="dcterms:W3CDTF">2024-07-11T09:43:44Z</dcterms:created>
  <dcterms:modified xsi:type="dcterms:W3CDTF">2025-02-27T10:02:35Z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0x0101005A5C43DF00652046A86CC2B5CA32539C</vt:lpwstr>
  </property>
  <property fmtid="{D5CDD505-2E9C-101B-9397-08002B2CF9AE}" pid="3" name="MediaServiceImageTags">
    <vt:lpwstr/>
  </property>
</Properties>
</file>