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worldbankgroup-my.sharepoint.com/personal/rgansey_worldbank_org1/Documents/Documents/Sudan/WelfareSurvey/Voluntas/Round3/Questionnaire/"/>
    </mc:Choice>
  </mc:AlternateContent>
  <xr:revisionPtr revIDLastSave="343" documentId="8_{CD8040F8-7AA1-4085-8AD3-EEC94EF0F347}" xr6:coauthVersionLast="47" xr6:coauthVersionMax="47" xr10:uidLastSave="{119B16CA-4324-4376-9C0E-8FD5C0A7E5A0}"/>
  <bookViews>
    <workbookView minimized="1" xWindow="98" yWindow="0" windowWidth="19102" windowHeight="11280" tabRatio="728" firstSheet="1" activeTab="5" xr2:uid="{759D6EA0-8C07-47C8-91EB-FA3DFDAE6A5B}"/>
  </bookViews>
  <sheets>
    <sheet name="Intro" sheetId="1" r:id="rId1"/>
    <sheet name="Household Characteristics" sheetId="2" r:id="rId2"/>
    <sheet name="Displacement" sheetId="3" r:id="rId3"/>
    <sheet name="Labor" sheetId="4" r:id="rId4"/>
    <sheet name="Food Security" sheetId="6" r:id="rId5"/>
    <sheet name="Education" sheetId="5" r:id="rId6"/>
    <sheet name="ReproductiveHealth"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7" i="4" l="1"/>
  <c r="A46" i="4"/>
  <c r="A40" i="4"/>
  <c r="A33" i="4"/>
  <c r="B33" i="4"/>
  <c r="B29" i="4"/>
  <c r="B22" i="4"/>
  <c r="C20" i="4"/>
  <c r="A20" i="4"/>
  <c r="B34" i="2"/>
  <c r="B8" i="5" l="1"/>
  <c r="B10" i="5" s="1"/>
  <c r="B12" i="5" s="1"/>
  <c r="B14" i="5" l="1"/>
  <c r="B16" i="5" l="1"/>
  <c r="B18" i="5" l="1"/>
  <c r="A41" i="5"/>
  <c r="B20" i="5" l="1"/>
  <c r="B22" i="5" l="1"/>
  <c r="G83" i="3" l="1"/>
  <c r="G82" i="3"/>
  <c r="A16" i="3"/>
  <c r="A18" i="3"/>
  <c r="A7" i="3"/>
  <c r="A5" i="3"/>
  <c r="B7" i="7"/>
  <c r="F16" i="7" s="1"/>
  <c r="F6" i="7"/>
  <c r="B15" i="7" l="1"/>
  <c r="B23" i="7" l="1"/>
  <c r="B40" i="7" s="1"/>
  <c r="B53" i="7" s="1"/>
  <c r="B58" i="7" s="1"/>
  <c r="F23" i="7"/>
  <c r="F53" i="7"/>
  <c r="F40" i="7"/>
  <c r="A37" i="6"/>
  <c r="A32" i="6"/>
  <c r="A28" i="6"/>
  <c r="A23" i="6"/>
  <c r="B5" i="3"/>
  <c r="B7" i="3" s="1"/>
  <c r="A9" i="3" s="1"/>
  <c r="B75" i="7" l="1"/>
  <c r="B62" i="7"/>
  <c r="B61" i="7"/>
  <c r="B64" i="7" s="1"/>
  <c r="F8" i="7" s="1"/>
  <c r="B9" i="3"/>
  <c r="B13" i="3" s="1"/>
  <c r="G8" i="3" s="1"/>
  <c r="B11" i="6" l="1"/>
  <c r="C3" i="6"/>
  <c r="B14" i="6" l="1"/>
  <c r="B19" i="6" s="1"/>
  <c r="B23" i="6" s="1"/>
  <c r="A19" i="6"/>
  <c r="A15" i="6"/>
  <c r="B16" i="3"/>
  <c r="B18" i="3" s="1"/>
  <c r="B28" i="6" l="1"/>
  <c r="B32" i="6" s="1"/>
  <c r="B82" i="7"/>
  <c r="B85" i="7" s="1"/>
  <c r="B92" i="7" s="1"/>
  <c r="B98" i="7" s="1"/>
  <c r="B26" i="3"/>
  <c r="G5" i="3"/>
  <c r="F25" i="6" l="1"/>
  <c r="B37" i="6"/>
  <c r="B43" i="6" s="1"/>
  <c r="F34" i="6" s="1"/>
  <c r="F33" i="6"/>
  <c r="F35" i="6"/>
  <c r="F26" i="6"/>
  <c r="F24" i="6"/>
  <c r="A69" i="3"/>
  <c r="A57" i="3"/>
  <c r="F83" i="7"/>
  <c r="B8" i="4"/>
  <c r="B54" i="6" l="1"/>
  <c r="B55" i="6" s="1"/>
  <c r="B57" i="6" s="1"/>
  <c r="B59" i="6" s="1"/>
  <c r="B61" i="6" s="1"/>
  <c r="B63" i="6" s="1"/>
  <c r="B65" i="6" s="1"/>
  <c r="B67" i="6" s="1"/>
  <c r="B69" i="6" s="1"/>
  <c r="G1" i="6"/>
  <c r="B10" i="4"/>
  <c r="B13" i="4" s="1"/>
  <c r="F69" i="6" l="1"/>
  <c r="C69" i="6"/>
  <c r="A14" i="4"/>
  <c r="B14" i="4"/>
  <c r="B20" i="4" l="1"/>
  <c r="A22" i="4" s="1"/>
  <c r="B24" i="5"/>
  <c r="B26" i="5" s="1"/>
  <c r="A35" i="4" l="1"/>
  <c r="B28" i="5"/>
  <c r="A25" i="4" l="1"/>
  <c r="B25" i="4"/>
  <c r="B30" i="5"/>
  <c r="B33" i="5" s="1"/>
  <c r="A164" i="5"/>
  <c r="A186" i="5"/>
  <c r="A33" i="5"/>
  <c r="A219" i="5"/>
  <c r="A226" i="5"/>
  <c r="A109" i="5"/>
  <c r="A47" i="5"/>
  <c r="A203" i="5"/>
  <c r="A234" i="5"/>
  <c r="A53" i="5"/>
  <c r="A240" i="5"/>
  <c r="A30" i="5"/>
  <c r="F22" i="4" l="1"/>
  <c r="B35" i="4"/>
  <c r="B40" i="4" s="1"/>
  <c r="B46" i="4" s="1"/>
  <c r="B57" i="4" s="1"/>
  <c r="B68" i="4" s="1"/>
  <c r="A73" i="4" l="1"/>
  <c r="B72" i="4"/>
  <c r="F1" i="3"/>
  <c r="E1" i="3"/>
  <c r="D1" i="3"/>
  <c r="A88" i="4" l="1"/>
  <c r="B77" i="4"/>
  <c r="B89" i="4" s="1"/>
  <c r="B94" i="4" s="1"/>
  <c r="B114" i="4" s="1"/>
  <c r="B134" i="4" s="1"/>
  <c r="B142" i="4" s="1"/>
  <c r="B162" i="4" s="1"/>
  <c r="B168" i="4" s="1"/>
  <c r="B176" i="4" s="1"/>
  <c r="B184" i="4" s="1"/>
  <c r="B198" i="4" s="1"/>
  <c r="B205" i="4" s="1"/>
  <c r="A52" i="3"/>
  <c r="A45" i="3"/>
  <c r="A31" i="3"/>
  <c r="B31" i="3"/>
  <c r="B42" i="3" s="1"/>
  <c r="A42" i="3"/>
  <c r="A49" i="3"/>
  <c r="A55" i="3"/>
  <c r="B45" i="3" l="1"/>
  <c r="B48" i="3" s="1"/>
  <c r="B51" i="3" s="1"/>
  <c r="B54" i="3" s="1"/>
  <c r="B56" i="3" l="1"/>
  <c r="B60" i="3" s="1"/>
  <c r="B69" i="3" l="1"/>
  <c r="B75" i="3" s="1"/>
  <c r="B79" i="3" s="1"/>
  <c r="E40" i="2"/>
  <c r="E41" i="2" s="1"/>
  <c r="E42" i="2" s="1"/>
  <c r="E43" i="2" s="1"/>
  <c r="E44" i="2" s="1"/>
  <c r="E45" i="2" s="1"/>
  <c r="E46" i="2" s="1"/>
  <c r="E47" i="2" s="1"/>
  <c r="B16" i="2"/>
  <c r="B18" i="2" s="1"/>
  <c r="B19" i="2" s="1"/>
  <c r="B21" i="2" s="1"/>
  <c r="B23" i="2" s="1"/>
  <c r="B32" i="2" s="1"/>
  <c r="A75" i="3" l="1"/>
  <c r="B35" i="2"/>
  <c r="B39" i="2" s="1"/>
  <c r="B48" i="2" s="1"/>
  <c r="B50" i="2" s="1"/>
  <c r="B51" i="2" l="1"/>
  <c r="B59" i="2" s="1"/>
  <c r="B67" i="2" s="1"/>
  <c r="B79" i="2" s="1"/>
  <c r="B85" i="2" s="1"/>
  <c r="B103" i="2" s="1"/>
  <c r="B105" i="2" s="1"/>
  <c r="B110" i="2" s="1"/>
  <c r="A10" i="4"/>
  <c r="B41" i="5"/>
  <c r="B47" i="5" s="1"/>
  <c r="B53" i="5" s="1"/>
  <c r="B58" i="5" s="1"/>
  <c r="B73" i="5" s="1"/>
  <c r="B75" i="5" s="1"/>
  <c r="B92" i="5" s="1"/>
  <c r="B109" i="5" s="1"/>
  <c r="B117" i="5" s="1"/>
  <c r="C105" i="2" l="1"/>
  <c r="A120" i="5"/>
  <c r="B120" i="5"/>
  <c r="B123" i="5" l="1"/>
  <c r="A126" i="5" s="1"/>
  <c r="B126" i="5" l="1"/>
  <c r="B129" i="5"/>
  <c r="B132" i="5" l="1"/>
  <c r="B138" i="5" s="1"/>
  <c r="B145" i="5" s="1"/>
  <c r="B152" i="5" s="1"/>
  <c r="A132" i="5"/>
  <c r="B164" i="5" l="1"/>
  <c r="B176" i="5" s="1"/>
  <c r="B186" i="5" s="1"/>
  <c r="B193" i="5" s="1"/>
  <c r="B203" i="5" s="1"/>
  <c r="A207" i="5" l="1"/>
  <c r="B207" i="5"/>
  <c r="B219" i="5" s="1"/>
  <c r="B226" i="5" s="1"/>
  <c r="B234" i="5" s="1"/>
  <c r="B240" i="5" s="1"/>
</calcChain>
</file>

<file path=xl/sharedStrings.xml><?xml version="1.0" encoding="utf-8"?>
<sst xmlns="http://schemas.openxmlformats.org/spreadsheetml/2006/main" count="1213" uniqueCount="709">
  <si>
    <t>0. Introduction</t>
  </si>
  <si>
    <t>Q no</t>
  </si>
  <si>
    <t>Question</t>
  </si>
  <si>
    <t>Options</t>
  </si>
  <si>
    <t>Code</t>
  </si>
  <si>
    <t>Hello, my name is [name enumerator/operator].  I am working on behalf of the World Bank.We have randomly selected your household for this interview. The purpose of this interview is to learn about the welfare of your household and this village. Your participation in this survey is voluntary. All your answers will remain confidential. The interview will take maximum 20-25 minutes of your time. Could you please spare some time for the interview?</t>
  </si>
  <si>
    <r>
      <t xml:space="preserve">Do you have any questions about the survey? </t>
    </r>
    <r>
      <rPr>
        <b/>
        <sz val="11"/>
        <color theme="1"/>
        <rFont val="Aptos Narrow"/>
        <family val="2"/>
        <scheme val="minor"/>
      </rPr>
      <t>ENUMERATOR: ANSWER ANY QUESTIONS THEY MAY HAVE</t>
    </r>
  </si>
  <si>
    <t xml:space="preserve">Do you agree to be interviewed? </t>
  </si>
  <si>
    <t>Not agreed</t>
  </si>
  <si>
    <t>Agree</t>
  </si>
  <si>
    <t>Note</t>
  </si>
  <si>
    <t>This questionnaire must be implemented with an adult household member</t>
  </si>
  <si>
    <t>1. Household characteristics</t>
  </si>
  <si>
    <t xml:space="preserve">Question </t>
  </si>
  <si>
    <t>Select the round of data collection you are doing the survey for</t>
  </si>
  <si>
    <t>Round 1</t>
  </si>
  <si>
    <t>Round 2</t>
  </si>
  <si>
    <t>Round 3</t>
  </si>
  <si>
    <t>Round 4</t>
  </si>
  <si>
    <t>D1</t>
  </si>
  <si>
    <t>Enumerator name</t>
  </si>
  <si>
    <t>D2</t>
  </si>
  <si>
    <t>Enumerator number</t>
  </si>
  <si>
    <t>D3</t>
  </si>
  <si>
    <t>Respondent full names</t>
  </si>
  <si>
    <t>Add this at the end of the questionnaire</t>
  </si>
  <si>
    <t>D4</t>
  </si>
  <si>
    <t>Respondent number</t>
  </si>
  <si>
    <t>D5</t>
  </si>
  <si>
    <t>Refugee household?</t>
  </si>
  <si>
    <t>Yes</t>
  </si>
  <si>
    <t>With close family</t>
  </si>
  <si>
    <t>With far relatives</t>
  </si>
  <si>
    <t>With friends</t>
  </si>
  <si>
    <t>Rented a place</t>
  </si>
  <si>
    <t>Other (specify)</t>
  </si>
  <si>
    <t>What is your year of birth?</t>
  </si>
  <si>
    <t>Year</t>
  </si>
  <si>
    <r>
      <t xml:space="preserve">Is there another adult in the household that I can speak to? </t>
    </r>
    <r>
      <rPr>
        <i/>
        <sz val="10"/>
        <rFont val="Arial Narrow"/>
        <family val="2"/>
      </rPr>
      <t>[Ask If respondent at Q101 is below 18 years old. If no adult available at the moment, call back]</t>
    </r>
  </si>
  <si>
    <t>No</t>
  </si>
  <si>
    <t>What is the name of the adult in the household?</t>
  </si>
  <si>
    <t>Please provide the phone number of the (Insert the name of the adult that was mentioned)</t>
  </si>
  <si>
    <t>Gender
RECORD WITHOUT ASKING</t>
  </si>
  <si>
    <t>Male</t>
  </si>
  <si>
    <t>Female</t>
  </si>
  <si>
    <t>What is your country of citizenship?</t>
  </si>
  <si>
    <t>South Sudan</t>
  </si>
  <si>
    <t>Sudan</t>
  </si>
  <si>
    <t>Somalia</t>
  </si>
  <si>
    <t>Eritrea</t>
  </si>
  <si>
    <t>Yemen</t>
  </si>
  <si>
    <t>Kenya</t>
  </si>
  <si>
    <t>Ethiopia</t>
  </si>
  <si>
    <t>Other country (Specify)</t>
  </si>
  <si>
    <t>In which state do you currently live?</t>
  </si>
  <si>
    <t>Codes provided separately</t>
  </si>
  <si>
    <t>In which locality do you currently live?</t>
  </si>
  <si>
    <t>Would you describe the area that you live in as a city, a semi-urban area, or rural area?</t>
  </si>
  <si>
    <t>Urban</t>
  </si>
  <si>
    <t>Semi urban</t>
  </si>
  <si>
    <t>Rural</t>
  </si>
  <si>
    <t>Not sure</t>
  </si>
  <si>
    <t>What is your highest level of completed education?</t>
  </si>
  <si>
    <t>No school, cannot read or write</t>
  </si>
  <si>
    <t>No school, can read and write</t>
  </si>
  <si>
    <t>Completed part of first level (part of elementary school)</t>
  </si>
  <si>
    <t>Completed elementary</t>
  </si>
  <si>
    <t>Pre-high school diploma</t>
  </si>
  <si>
    <t>General high school and equivalent</t>
  </si>
  <si>
    <t>Post high school diploma</t>
  </si>
  <si>
    <t>Bachelor degree/license/or higher</t>
  </si>
  <si>
    <t>Other</t>
  </si>
  <si>
    <t>Household members</t>
  </si>
  <si>
    <t>I am the head (or joint head) of the household</t>
  </si>
  <si>
    <t>Spouse of household head</t>
  </si>
  <si>
    <t>Son or daughter of household head</t>
  </si>
  <si>
    <t>Son or daughter in law of household head</t>
  </si>
  <si>
    <t>Parent of household head</t>
  </si>
  <si>
    <t>Brother or sister of household head</t>
  </si>
  <si>
    <t>Other relative of household head</t>
  </si>
  <si>
    <t>Not directly related to household head, specify</t>
  </si>
  <si>
    <t>I am the breadwinner (or joint head) of the household</t>
  </si>
  <si>
    <t>Spouse of household breadwinner</t>
  </si>
  <si>
    <t>Son or daughter of household breadwinner</t>
  </si>
  <si>
    <t>Son or daughter in law of breadwinner</t>
  </si>
  <si>
    <t>Parent of breadwinner</t>
  </si>
  <si>
    <t>Brother or sister of breadwinner</t>
  </si>
  <si>
    <t>Other relative of breadwinner</t>
  </si>
  <si>
    <t>Not directly related to breadwinner, specify</t>
  </si>
  <si>
    <t>Public electricity</t>
  </si>
  <si>
    <t>Private electricity (generator)</t>
  </si>
  <si>
    <t>Gas</t>
  </si>
  <si>
    <t>Paraffin lantern</t>
  </si>
  <si>
    <t>Paraffin lamp</t>
  </si>
  <si>
    <t>Firewood</t>
  </si>
  <si>
    <t>Grass</t>
  </si>
  <si>
    <t>Candle wax</t>
  </si>
  <si>
    <t>Solar power</t>
  </si>
  <si>
    <t>Biogas</t>
  </si>
  <si>
    <t>No lighting</t>
  </si>
  <si>
    <t>Charcoal</t>
  </si>
  <si>
    <t>Electricity</t>
  </si>
  <si>
    <t>Paraffin</t>
  </si>
  <si>
    <t>What is the main source of drinking water for the household?</t>
  </si>
  <si>
    <t>Piped into dwelling</t>
  </si>
  <si>
    <t>Piped into yard/plot</t>
  </si>
  <si>
    <t>Piped to neighbor</t>
  </si>
  <si>
    <t>Public tap / Standpipe serving not more than 5 households</t>
  </si>
  <si>
    <t>Public tap / Standpipe serving more than 5 households</t>
  </si>
  <si>
    <t>Tube well / Borehole</t>
  </si>
  <si>
    <t>Protected dug well</t>
  </si>
  <si>
    <t>Unprotected dug well</t>
  </si>
  <si>
    <t>Protected spring</t>
  </si>
  <si>
    <t>Unprotected spring</t>
  </si>
  <si>
    <t>Collected rainwater</t>
  </si>
  <si>
    <t>Tanker truck / Water vendor</t>
  </si>
  <si>
    <t>Cart with small tank / Drum</t>
  </si>
  <si>
    <t>Surface water (shallow well, river, stream, pond, dam, canal)</t>
  </si>
  <si>
    <t>Bottled water</t>
  </si>
  <si>
    <t>Other (Specify)</t>
  </si>
  <si>
    <t>Don´t know</t>
  </si>
  <si>
    <t>Every day</t>
  </si>
  <si>
    <t>A few times a week</t>
  </si>
  <si>
    <t>a few times a month</t>
  </si>
  <si>
    <t>Less than once a month</t>
  </si>
  <si>
    <t>Never</t>
  </si>
  <si>
    <t>2. Displacement</t>
  </si>
  <si>
    <t>Relevance</t>
  </si>
  <si>
    <t>Questions</t>
  </si>
  <si>
    <t xml:space="preserve">In what year did you come to Sudan as a refugee?
</t>
  </si>
  <si>
    <t>/_/_/_/_/</t>
  </si>
  <si>
    <t>Month</t>
  </si>
  <si>
    <t>/_/_/</t>
  </si>
  <si>
    <t xml:space="preserve">Were you living in the refugee camp before the start of the war (April 2023)?
</t>
  </si>
  <si>
    <t>Decreased</t>
  </si>
  <si>
    <t>Stayed the same</t>
  </si>
  <si>
    <t>Increased</t>
  </si>
  <si>
    <t>Not sure/Don't know</t>
  </si>
  <si>
    <t>If Q 202=2 , Then display this question</t>
  </si>
  <si>
    <t>State</t>
  </si>
  <si>
    <t>Locality</t>
  </si>
  <si>
    <t>Abroad (Specify COUNTRY)</t>
  </si>
  <si>
    <t>I did not have a choice</t>
  </si>
  <si>
    <t>I had friends and family here/there</t>
  </si>
  <si>
    <t>There are better livelihood opportunities</t>
  </si>
  <si>
    <t>Better food aid in camps</t>
  </si>
  <si>
    <t>Security better in camp</t>
  </si>
  <si>
    <t>Better education for children</t>
  </si>
  <si>
    <t>NGO or other organization chose this place</t>
  </si>
  <si>
    <t xml:space="preserve">Has your household EVER moved from your house since the start of the conflict (since 2023)?
</t>
  </si>
  <si>
    <t>Yes, we have moved at least once</t>
  </si>
  <si>
    <t>Not all of us, but some have moved</t>
  </si>
  <si>
    <t>No, we have been living here before the conflict</t>
  </si>
  <si>
    <t>Reason why you moved for the first time</t>
  </si>
  <si>
    <t>Reason of your latest move?</t>
  </si>
  <si>
    <t>1- For Studying</t>
  </si>
  <si>
    <t>/__/__/</t>
  </si>
  <si>
    <t>2- For Work</t>
  </si>
  <si>
    <t>3- For Marriage</t>
  </si>
  <si>
    <t>4- Separation of the household</t>
  </si>
  <si>
    <t>5- Because of conflict (bombardment, fighting, destruction of the house…)</t>
  </si>
  <si>
    <t>6- Floods</t>
  </si>
  <si>
    <t>7- Other natural disasters</t>
  </si>
  <si>
    <t>8- Lack of food</t>
  </si>
  <si>
    <t>9- Lack of water</t>
  </si>
  <si>
    <t>10- Other (Specify)</t>
  </si>
  <si>
    <t>When did your household /household members move the first time?</t>
  </si>
  <si>
    <t>When did your household /household members move the last time?</t>
  </si>
  <si>
    <t>Number</t>
  </si>
  <si>
    <t>Where were you living before your household's recent move?</t>
  </si>
  <si>
    <t>Would you describe your origin area (the place where you lived before being displaced) as a city, a semi-urban area, or rural area?</t>
  </si>
  <si>
    <t>Why did your household choose the most recent/current place of displacement?</t>
  </si>
  <si>
    <t>It is our hometown</t>
  </si>
  <si>
    <t>It was the closest safe place</t>
  </si>
  <si>
    <t>Are  you currently staying …?</t>
  </si>
  <si>
    <t>In a displacement camp</t>
  </si>
  <si>
    <t>Return to origin area</t>
  </si>
  <si>
    <t>104_1 = 5</t>
  </si>
  <si>
    <t xml:space="preserve">Route the options based on who is responding to the survey </t>
  </si>
  <si>
    <t>Integrate in the community where I am currently displaced</t>
  </si>
  <si>
    <t>All</t>
  </si>
  <si>
    <t>Return to origin country</t>
  </si>
  <si>
    <t>Go to another counrty</t>
  </si>
  <si>
    <t>Don't know yet</t>
  </si>
  <si>
    <t>3. Labor and employment income</t>
  </si>
  <si>
    <t xml:space="preserve"> /__/__/</t>
  </si>
  <si>
    <t>How many of which are female?</t>
  </si>
  <si>
    <t>1 - Yes</t>
  </si>
  <si>
    <t xml:space="preserve"> /__/</t>
  </si>
  <si>
    <t>2 - No</t>
  </si>
  <si>
    <t>1. Yes
2. No</t>
  </si>
  <si>
    <t>What type of skills or training do you have? (Select all that apply)</t>
  </si>
  <si>
    <t>1- Technical skills (e.g., carpentry, plumbing...)</t>
  </si>
  <si>
    <t>2- IT skills (e.g., computer programming)</t>
  </si>
  <si>
    <t>3- Healthcare skills (e.g., nursing, first aid)</t>
  </si>
  <si>
    <t>4- Professional skills (e.g., teaching, management)</t>
  </si>
  <si>
    <t>5- Other (please specify)</t>
  </si>
  <si>
    <t>Are you currently employed?</t>
  </si>
  <si>
    <t>1 - Yes, full-time</t>
  </si>
  <si>
    <t>2 - Yes, part-time</t>
  </si>
  <si>
    <t>3 - No</t>
  </si>
  <si>
    <t>Do you have more than one job or type of work?</t>
  </si>
  <si>
    <t>Do you go outside of the camp to work, or work in the camp?</t>
  </si>
  <si>
    <t>1 - Work outside camp</t>
  </si>
  <si>
    <t>2 - Work in camp</t>
  </si>
  <si>
    <t>What is the main reason you do not leave the camp to work?</t>
  </si>
  <si>
    <t>1 - No right to leave the camp</t>
  </si>
  <si>
    <t>2 - Too dangerous outside the camps</t>
  </si>
  <si>
    <t>3 - No jobs outside the camp</t>
  </si>
  <si>
    <t>4 - Other (Specify)</t>
  </si>
  <si>
    <t>1 - Wage worker or employee</t>
  </si>
  <si>
    <t>2 - Own-account worker or employer (including household enterprises)</t>
  </si>
  <si>
    <t>3 - Unpaid family member</t>
  </si>
  <si>
    <t>4 - Other, specify</t>
  </si>
  <si>
    <t>1 - Private sector</t>
  </si>
  <si>
    <t>2 - Public sector/government</t>
  </si>
  <si>
    <t>3 - Mixed sector (for example Sudan construction bank, Sudan mobile, Social Fund for Development)</t>
  </si>
  <si>
    <t>4 - Non-governmental organization or civil society organization</t>
  </si>
  <si>
    <t>5 - International organization</t>
  </si>
  <si>
    <t>What is the main economic activity of the enterprise that you work at over the past 7 days?</t>
  </si>
  <si>
    <t>1 - Agriculture, forestry and fishing</t>
  </si>
  <si>
    <t>2 - Manufacturing, mining and quarrying and other industrial activities</t>
  </si>
  <si>
    <t>3 - Construction</t>
  </si>
  <si>
    <t>4 - Wholesale and retail trade, transportation and storage, accommodation and food service activities</t>
  </si>
  <si>
    <t>5 - Information and communication</t>
  </si>
  <si>
    <t>6 - Financial and insurance activities</t>
  </si>
  <si>
    <t>7 - Real estate activities</t>
  </si>
  <si>
    <t>8 - Professional, scientific, technical, administrative and support service activities</t>
  </si>
  <si>
    <t>9 - Public administration and defense, education, human health
and social work activities</t>
  </si>
  <si>
    <t>10 - Other service activities</t>
  </si>
  <si>
    <t>What was the main type of job or work that you were doing at this enterprise over the past 7 days?</t>
  </si>
  <si>
    <t>1 - Manager</t>
  </si>
  <si>
    <t>2 - Professional</t>
  </si>
  <si>
    <t>3 - Technicians and associate professional</t>
  </si>
  <si>
    <t>4 - Clerical support workers</t>
  </si>
  <si>
    <t>5 - Service and sales workers</t>
  </si>
  <si>
    <t>6 - Skilled agricultural, forestry and fishery workers</t>
  </si>
  <si>
    <t>7 - Skilled Craft and related trades workers</t>
  </si>
  <si>
    <t>8 - Skilled Plant and machine operators and assemblers</t>
  </si>
  <si>
    <t>9 - Elementary occupations (Cleaners and helpers, Agricultural, forestry and fishery laborers, labourers in mining, construction, manufacturing, and transport,  food preparation assistants,  Street and related sales and service workers, Refuse workers and other elementary workers)</t>
  </si>
  <si>
    <t>10 - Other</t>
  </si>
  <si>
    <t>Were you working last year (i.e. 12 months ago)?</t>
  </si>
  <si>
    <t>Last year (i.e., 12 months ago), were you mainly working as:
(READ OPTIONS OUT LOUD)</t>
  </si>
  <si>
    <t>What was the main economic activity of the enterprise that you worked for last year (i.e. 12 months ago)?</t>
  </si>
  <si>
    <t>If wage worker or employee:</t>
  </si>
  <si>
    <t>What is the status of your job?</t>
  </si>
  <si>
    <t>1 - Permanent</t>
  </si>
  <si>
    <t>2 - Temporary</t>
  </si>
  <si>
    <t>3 - Seasonal</t>
  </si>
  <si>
    <t>4 - Occasional</t>
  </si>
  <si>
    <t xml:space="preserve"> - </t>
  </si>
  <si>
    <t>1 - Wages</t>
  </si>
  <si>
    <t>2 - Profit from non-household based enterprise</t>
  </si>
  <si>
    <t>3 - Sale of food crops</t>
  </si>
  <si>
    <t>4 - Sale of livestock/animal products</t>
  </si>
  <si>
    <t>5 - Sale of food assistance</t>
  </si>
  <si>
    <t>1.  /__/__/</t>
  </si>
  <si>
    <t>6 - Sale of other goods or profit from other household based enterprise (Qat, handicrafts, meals, vegetables, internet services)</t>
  </si>
  <si>
    <t>2.  /__/__/</t>
  </si>
  <si>
    <t>7 - Cash transfers from humanitarian agencies</t>
  </si>
  <si>
    <t>3.  /__/__/</t>
  </si>
  <si>
    <t>8 - International remittances</t>
  </si>
  <si>
    <t>9 - National remittances</t>
  </si>
  <si>
    <t>10 - Renting of land, buildings or machinery</t>
  </si>
  <si>
    <t>11 - Support from family or friends</t>
  </si>
  <si>
    <t>12 - Pensions</t>
  </si>
  <si>
    <t>13 - Other social benefits</t>
  </si>
  <si>
    <t>14 - Begging</t>
  </si>
  <si>
    <t>15 - Regular government salary</t>
  </si>
  <si>
    <t>16 - Irregular government salary</t>
  </si>
  <si>
    <t>17 - In kind support</t>
  </si>
  <si>
    <t>18 - Food aid</t>
  </si>
  <si>
    <t>19 - Other (specify)</t>
  </si>
  <si>
    <t>/___________/</t>
  </si>
  <si>
    <t xml:space="preserve">Compared to last year (i.e., 12 months ago), has income from [MAIN SOURCE] ..? </t>
  </si>
  <si>
    <t>1 - Increased</t>
  </si>
  <si>
    <t>2 - Stayed the same</t>
  </si>
  <si>
    <t>3 - Decreased somewhat</t>
  </si>
  <si>
    <t>4 - Decreased by half</t>
  </si>
  <si>
    <t>5 - Decreased by more than half</t>
  </si>
  <si>
    <t>6 - No income anymore</t>
  </si>
  <si>
    <t>We would like you to specify the reasons for the losses of income. Did you experience any of the following?</t>
  </si>
  <si>
    <t>01 - Lack of employment opportunities</t>
  </si>
  <si>
    <t>/__/</t>
  </si>
  <si>
    <t>02 - Loss of necessary assets or inputs/ destruction of dwellings</t>
  </si>
  <si>
    <t>03 - Restricted acces or Loss of access to input markets</t>
  </si>
  <si>
    <t>04 - Restrictted or Loss of access to output markets</t>
  </si>
  <si>
    <t>05 - Market is closed/destroyed/unsafe</t>
  </si>
  <si>
    <t>06 - No credit available</t>
  </si>
  <si>
    <t>07 - Lack of manpower</t>
  </si>
  <si>
    <t>08 - Vandalism or crime in the area</t>
  </si>
  <si>
    <t>09 - Discrimination</t>
  </si>
  <si>
    <t>10 - Business closed but reopen or can be reopened</t>
  </si>
  <si>
    <t xml:space="preserve">11 - Business lost and closed completely                               </t>
  </si>
  <si>
    <t>12 - Forced military service/abduction</t>
  </si>
  <si>
    <t>13 - Had to pay money to armed groups</t>
  </si>
  <si>
    <t>14 - Setbacks in terms of health (e.g. injuries, handicaps, psychological distress) caused by violence</t>
  </si>
  <si>
    <t>15 - Household member sick/killed/left</t>
  </si>
  <si>
    <t>16 - Inflation; volatility of prices</t>
  </si>
  <si>
    <t>17 - Non payment of salary</t>
  </si>
  <si>
    <t>98 - Other reasons (specify)</t>
  </si>
  <si>
    <t>Social and Personal Aspiration</t>
  </si>
  <si>
    <t>What type of job or business do you aspire to have in the future?</t>
  </si>
  <si>
    <t>Professional (e.g., doctor, lawyer)</t>
  </si>
  <si>
    <t>Skilled trade (e.g., electrician, mechanic)</t>
  </si>
  <si>
    <t>Business owner</t>
  </si>
  <si>
    <t>Other (please specify)</t>
  </si>
  <si>
    <t>What are the main barriers you face in achieving your economic aspirations? (Select all that apply)</t>
  </si>
  <si>
    <t>Lack of legal documentation</t>
  </si>
  <si>
    <t>Lack of education or training</t>
  </si>
  <si>
    <t>Limited job opportunities</t>
  </si>
  <si>
    <t>Financial constraints</t>
  </si>
  <si>
    <t>Discrimination</t>
  </si>
  <si>
    <t>What are your main personal aspirations for the future? (Select all that apply)</t>
  </si>
  <si>
    <t>Providing for my family</t>
  </si>
  <si>
    <t>Owning a home</t>
  </si>
  <si>
    <t>Continuing my education</t>
  </si>
  <si>
    <t>Starting a business</t>
  </si>
  <si>
    <t>Returning to my home</t>
  </si>
  <si>
    <t>What are the main challenges you face in achieving your personal aspirations? (Select all that apply)</t>
  </si>
  <si>
    <t>Health issues</t>
  </si>
  <si>
    <t>Safety and security concerns</t>
  </si>
  <si>
    <t>Lack of support networks</t>
  </si>
  <si>
    <t>Very important</t>
  </si>
  <si>
    <t>Important</t>
  </si>
  <si>
    <t>Neutral</t>
  </si>
  <si>
    <t>Not important</t>
  </si>
  <si>
    <t>Not important at all</t>
  </si>
  <si>
    <t>Access to services</t>
  </si>
  <si>
    <t>Do you have access to the following services? (Select all that apply)</t>
  </si>
  <si>
    <t>Education</t>
  </si>
  <si>
    <t>Healthcare</t>
  </si>
  <si>
    <t>Legal assistance</t>
  </si>
  <si>
    <t>Financial services (e.g., banking, loans)</t>
  </si>
  <si>
    <t>Employment services</t>
  </si>
  <si>
    <t>What additional services would help you achieve your aspirations? (Select all that apply)</t>
  </si>
  <si>
    <t>Vocational training</t>
  </si>
  <si>
    <t>Job placement services</t>
  </si>
  <si>
    <t>Financial assistance</t>
  </si>
  <si>
    <t>Legal support</t>
  </si>
  <si>
    <t>Mental health support</t>
  </si>
  <si>
    <t>4. Food Security</t>
  </si>
  <si>
    <t>Over the last 3 months, has household income been enough to cover food costs so that no family member has to go hungry at the end of the day?</t>
  </si>
  <si>
    <t>Yes, absolutely</t>
  </si>
  <si>
    <t>Yes, somewhat</t>
  </si>
  <si>
    <t>No, not realy</t>
  </si>
  <si>
    <t>Not at all</t>
  </si>
  <si>
    <t>Have you received food supplies or assistance from external entities?</t>
  </si>
  <si>
    <t>When did you last receive food assistance? If never received food assistance, skip to Q405 (Food Sources)</t>
  </si>
  <si>
    <t>Never received food assistance</t>
  </si>
  <si>
    <t>Less than a month ago</t>
  </si>
  <si>
    <t>Between 1 and 3 months ago</t>
  </si>
  <si>
    <t xml:space="preserve">More than 3 months ago </t>
  </si>
  <si>
    <t>In which form did you receive food assistance? 
(Check all that apply)</t>
  </si>
  <si>
    <t>In-kind</t>
  </si>
  <si>
    <t>Cash</t>
  </si>
  <si>
    <t>Vouchers</t>
  </si>
  <si>
    <t>Compared to the start of the year 2025, how have the food rations that your household receives changed?</t>
  </si>
  <si>
    <t>By how much did the food rations decline?</t>
  </si>
  <si>
    <t>By less than half</t>
  </si>
  <si>
    <t>By half</t>
  </si>
  <si>
    <t>By more than half</t>
  </si>
  <si>
    <t>Compared to the start of the war (April 2023), how have the food rations that your household receives changed</t>
  </si>
  <si>
    <t xml:space="preserve">Food source codes </t>
  </si>
  <si>
    <t>Main food source: Where do you primarily get your food from?</t>
  </si>
  <si>
    <t>1 = Own production (crops, animals)</t>
  </si>
  <si>
    <t>(Insert code from the list below)</t>
  </si>
  <si>
    <t xml:space="preserve">2 = Fishing / Hunting </t>
  </si>
  <si>
    <t xml:space="preserve">3 = Gathering </t>
  </si>
  <si>
    <t xml:space="preserve">4 = Loan </t>
  </si>
  <si>
    <t>5 = Market (purchase on cash)</t>
  </si>
  <si>
    <t xml:space="preserve">6 = Market (purchase on credit) </t>
  </si>
  <si>
    <t xml:space="preserve">7 = Beg for food </t>
  </si>
  <si>
    <t xml:space="preserve">8 = Exchange labor or items for food </t>
  </si>
  <si>
    <t xml:space="preserve">9 = Gift (food) from family/relatives </t>
  </si>
  <si>
    <t>10= Food aid (NGOs, WFP)</t>
  </si>
  <si>
    <t>Days</t>
  </si>
  <si>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</si>
  <si>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</si>
  <si>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</si>
  <si>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CODE</t>
  </si>
  <si>
    <t>1 = No, because it wasn't necessary</t>
  </si>
  <si>
    <t>1= Yes</t>
  </si>
  <si>
    <t>2 = No, because I already aplied this strategy i.e (read strategy... ) and I cannot continue to do</t>
  </si>
  <si>
    <t>2= No</t>
  </si>
  <si>
    <t>3 = N.A. (I did not have animals/Assets in the first place; Not socially acceptable)</t>
  </si>
  <si>
    <t>3 = Don't know</t>
  </si>
  <si>
    <t>4 = Other (to be precised).</t>
  </si>
  <si>
    <t>1. Sold household assets/goods (radio, furniture, refrigerator, television, jewelry etc.)</t>
  </si>
  <si>
    <t>2. Reduced non-food expenses on health (including drugs) and education</t>
  </si>
  <si>
    <t>3. Sold productive assets or means of transport (sewing machine, wheelbarrow, bicycle, car, etc.)</t>
  </si>
  <si>
    <t>4. Spent savings</t>
  </si>
  <si>
    <t>5. Borrowed money / food from a formal lender / bank</t>
  </si>
  <si>
    <t>6. Sold house or land</t>
  </si>
  <si>
    <t>7. Withdrew children from school</t>
  </si>
  <si>
    <t>9. Begging</t>
  </si>
  <si>
    <t>8. Sold last female animals</t>
  </si>
  <si>
    <t>9. Sold more animals (non-productive) than usual</t>
  </si>
  <si>
    <t xml:space="preserve">5. Household Education module </t>
  </si>
  <si>
    <t>What type of school do the children who are enrolled attend? (Select all that apply)</t>
  </si>
  <si>
    <t>0- No; 1- Yes</t>
  </si>
  <si>
    <t xml:space="preserve">Other (specify) </t>
  </si>
  <si>
    <t>Approximately, how many days per week did each  child  attend classes during the last six months?  ? [Specify if multiple answers]</t>
  </si>
  <si>
    <t>Girls in primary</t>
  </si>
  <si>
    <t xml:space="preserve"> Ask if If 504 &gt; 0</t>
  </si>
  <si>
    <t>Boys in primary</t>
  </si>
  <si>
    <t>Ask if If q502 &gt; 0</t>
  </si>
  <si>
    <t>Girls in secondary</t>
  </si>
  <si>
    <t xml:space="preserve"> Ask if 508 &gt; 0</t>
  </si>
  <si>
    <t>Boys in secondary</t>
  </si>
  <si>
    <t>Ask if 506 &gt; 0</t>
  </si>
  <si>
    <t>Ask if some school aged girls or boys are not attending school</t>
  </si>
  <si>
    <t>School fees/costs are too high</t>
  </si>
  <si>
    <t xml:space="preserve">(factors affecting displace person i.e IDPs, refugees and refugees are  vast in addition fo what the host community go through) </t>
  </si>
  <si>
    <t>No school available in the area</t>
  </si>
  <si>
    <t>Security concerns (conflict, violence, etc.)</t>
  </si>
  <si>
    <t>Need to work/help at home</t>
  </si>
  <si>
    <t>Health reasons/disability</t>
  </si>
  <si>
    <t>Early marriage or pregnancy (for girls)</t>
  </si>
  <si>
    <t>Did these children who are not currently in school participate in any education or learning activities?</t>
  </si>
  <si>
    <t>1- Yes</t>
  </si>
  <si>
    <t>2- No</t>
  </si>
  <si>
    <t>Ask if some school aged girls are not attending school</t>
  </si>
  <si>
    <t>If some school-aged girls (6-13) are not currently enrolled, what activities are they engaged in?</t>
  </si>
  <si>
    <t xml:space="preserve"> </t>
  </si>
  <si>
    <t>1- Cooking</t>
  </si>
  <si>
    <t>2- Cleaning</t>
  </si>
  <si>
    <t>3- Taking care of younger siblings</t>
  </si>
  <si>
    <t>4- Selling goods in markets</t>
  </si>
  <si>
    <t>5- Agricultural activities</t>
  </si>
  <si>
    <t>6- Child marriage</t>
  </si>
  <si>
    <t xml:space="preserve">7- Idling </t>
  </si>
  <si>
    <t xml:space="preserve">8- Selling of water </t>
  </si>
  <si>
    <t>9- Working in restaurant</t>
  </si>
  <si>
    <t xml:space="preserve">10- Hawking  house to house , </t>
  </si>
  <si>
    <t xml:space="preserve">11- Working in barbershops/saloons </t>
  </si>
  <si>
    <t xml:space="preserve">12- Cleaning services </t>
  </si>
  <si>
    <t xml:space="preserve">13- Engaged in construction works </t>
  </si>
  <si>
    <t xml:space="preserve">14- Donkey/ locomotive riders </t>
  </si>
  <si>
    <t>97- Other (Specify)</t>
  </si>
  <si>
    <t>Ask if some school aged boys are not attending school</t>
  </si>
  <si>
    <t>If some school-aged boys (6-13) are not currently enrolled, what activities are they engaged in?</t>
  </si>
  <si>
    <t>1- Herding work</t>
  </si>
  <si>
    <t>2- Agricultural activities</t>
  </si>
  <si>
    <t>3- Selling goods in the street</t>
  </si>
  <si>
    <t>4- Engaged in armed groups</t>
  </si>
  <si>
    <t xml:space="preserve">5- Idling </t>
  </si>
  <si>
    <t xml:space="preserve">6- Selling of water </t>
  </si>
  <si>
    <t>7- Working in restaurant</t>
  </si>
  <si>
    <t xml:space="preserve">8- Hawking  house to house , </t>
  </si>
  <si>
    <t xml:space="preserve">9- Working in barbershops/saloons </t>
  </si>
  <si>
    <t xml:space="preserve">10- Cleaning services </t>
  </si>
  <si>
    <t xml:space="preserve">11- Engaged in construction works </t>
  </si>
  <si>
    <t xml:space="preserve">12- Donkey/ locomotive riders </t>
  </si>
  <si>
    <t>13- Other (Specify)</t>
  </si>
  <si>
    <t>1 - Very satisfied</t>
  </si>
  <si>
    <t>2 - Satisfied</t>
  </si>
  <si>
    <t>3 - Neutral</t>
  </si>
  <si>
    <t>4 - Dissatisfied</t>
  </si>
  <si>
    <t>5 - Very satisfied</t>
  </si>
  <si>
    <t>9 - Don't know</t>
  </si>
  <si>
    <t>ASK ALL</t>
  </si>
  <si>
    <t>Is this child currently enrolled in school?</t>
  </si>
  <si>
    <t>1 - Very important</t>
  </si>
  <si>
    <t>2 - Important</t>
  </si>
  <si>
    <t>4 - Not important</t>
  </si>
  <si>
    <t>5 - Not at all important</t>
  </si>
  <si>
    <t>1 - Primary</t>
  </si>
  <si>
    <t>2- Intermediate</t>
  </si>
  <si>
    <t>3 - Secondary</t>
  </si>
  <si>
    <t>4 - TVET</t>
  </si>
  <si>
    <t>5 - Higher education</t>
  </si>
  <si>
    <t>1 - Doctor</t>
  </si>
  <si>
    <t>2 - Teacher</t>
  </si>
  <si>
    <t>3 - Engineer</t>
  </si>
  <si>
    <t>4 - Public service</t>
  </si>
  <si>
    <t>5 - Business</t>
  </si>
  <si>
    <t>6- Farmer</t>
  </si>
  <si>
    <t>7- Herder</t>
  </si>
  <si>
    <t>8- Craftman</t>
  </si>
  <si>
    <t>9- Nurse</t>
  </si>
  <si>
    <t>97 - Other (specify)</t>
  </si>
  <si>
    <t>1 - School levies payment</t>
  </si>
  <si>
    <t>2- PTA Payments/levies</t>
  </si>
  <si>
    <t>3- lunch or food Money</t>
  </si>
  <si>
    <t>4- Transport cost</t>
  </si>
  <si>
    <t>5 - School supplies</t>
  </si>
  <si>
    <t>6- Tutoring</t>
  </si>
  <si>
    <t>7 - Legal assistance</t>
  </si>
  <si>
    <t>9 - Other (specify)</t>
  </si>
  <si>
    <t>1 - Scholarships</t>
  </si>
  <si>
    <t>2 - After-school programs</t>
  </si>
  <si>
    <t>3 - Mentorship</t>
  </si>
  <si>
    <t>4- School feeding</t>
  </si>
  <si>
    <t>5- Language classes  in Arabic</t>
  </si>
  <si>
    <t xml:space="preserve">6- Language classes  in English </t>
  </si>
  <si>
    <t xml:space="preserve">7- Accelerated learning programs  </t>
  </si>
  <si>
    <t>9 - Other</t>
  </si>
  <si>
    <t>Are there any additional challenges your daughter (or girls from your household) faces in accessing education compared to boys?</t>
  </si>
  <si>
    <t>If yes, what are these challenges? (Select all that apply)</t>
  </si>
  <si>
    <t>1 - Cultural norms</t>
  </si>
  <si>
    <t>2 - Safety concerns</t>
  </si>
  <si>
    <t>3 - Early marriage</t>
  </si>
  <si>
    <t>4 - Household responsabilities</t>
  </si>
  <si>
    <t>5- Religious  factors</t>
  </si>
  <si>
    <t>6- lack of livelihood opportunities</t>
  </si>
  <si>
    <t>7- Lack of approriate WASH</t>
  </si>
  <si>
    <t>9- Lack of female teachers in schools</t>
  </si>
  <si>
    <t>97 - Other</t>
  </si>
  <si>
    <t>1 - Always</t>
  </si>
  <si>
    <t>2 - most of the time</t>
  </si>
  <si>
    <t>3 - Sometimes</t>
  </si>
  <si>
    <t>4 - Rarely</t>
  </si>
  <si>
    <t>5 - Never</t>
  </si>
  <si>
    <t>What measures do you think should be taken to ensure the safety of girls in schools? (Select all that apply)</t>
  </si>
  <si>
    <t>2 - Safe transportation</t>
  </si>
  <si>
    <t>5- WASH facilities</t>
  </si>
  <si>
    <t>2 - important</t>
  </si>
  <si>
    <t>1 - Strongly agree</t>
  </si>
  <si>
    <t>2 - Agree</t>
  </si>
  <si>
    <t>4 - Disagree</t>
  </si>
  <si>
    <t>5 - Strongly agree</t>
  </si>
  <si>
    <t>What specific support do you think is needed to improve girls' education in your community? (Select all that apply)</t>
  </si>
  <si>
    <t>1 - Awareness programs</t>
  </si>
  <si>
    <t>2 - Financial aid</t>
  </si>
  <si>
    <t>3 - Safe schools</t>
  </si>
  <si>
    <t>4 - Mentorship</t>
  </si>
  <si>
    <t>5 - Others…..</t>
  </si>
  <si>
    <t>6. Reproductive Health</t>
  </si>
  <si>
    <t>1- Yes      2- No</t>
  </si>
  <si>
    <t>Ask if Q600=1</t>
  </si>
  <si>
    <t>Prenatal care</t>
  </si>
  <si>
    <t>Postnatal care</t>
  </si>
  <si>
    <t>Family planning</t>
  </si>
  <si>
    <t>Emergency obstetric care</t>
  </si>
  <si>
    <t>STI/HIV testing and treatment</t>
  </si>
  <si>
    <t>Vaccination</t>
  </si>
  <si>
    <t>Ask this for each SERVICE needed in Q600</t>
  </si>
  <si>
    <t>Ask this for each SERVICE with NO at q601</t>
  </si>
  <si>
    <t>What was the main reason that this person was unable to access [Service]? [DO NOT PROMPT, SINGLE RESPONSE]</t>
  </si>
  <si>
    <t>1- Distance</t>
  </si>
  <si>
    <t>2- Cost of services</t>
  </si>
  <si>
    <t>3- Security concerns</t>
  </si>
  <si>
    <t>4- Lack of transportation</t>
  </si>
  <si>
    <t>5- Lack of information</t>
  </si>
  <si>
    <t>6- Cultural or religious restrictions</t>
  </si>
  <si>
    <t>7- No medical personel available</t>
  </si>
  <si>
    <t>8- Health facility was destroyed</t>
  </si>
  <si>
    <t xml:space="preserve">9- Other (specify) </t>
  </si>
  <si>
    <t>Ask this for each SERVICE WITH YES at q602</t>
  </si>
  <si>
    <t>1. Excellent</t>
  </si>
  <si>
    <t>2. Good</t>
  </si>
  <si>
    <t>3. Fair</t>
  </si>
  <si>
    <t>4. Poor</t>
  </si>
  <si>
    <t>7. NA</t>
  </si>
  <si>
    <t>Ask if at least one YES at q602</t>
  </si>
  <si>
    <t>1. Always</t>
  </si>
  <si>
    <t>2. Sometimes</t>
  </si>
  <si>
    <t>3. Never</t>
  </si>
  <si>
    <t>9. Don't know</t>
  </si>
  <si>
    <t>Has this person experienced any discrimination or stigma when accessing reproductive health services?</t>
  </si>
  <si>
    <t>1. Yes</t>
  </si>
  <si>
    <t>2. No</t>
  </si>
  <si>
    <t>Year_______
Month_______</t>
  </si>
  <si>
    <t>1 – Changed for the worst
2 – Somewhat worse
3 – No change
4 – Somewhat better
5 – Changed for the better</t>
  </si>
  <si>
    <t>How has the conflict affected your household's access to [SERVICE]?</t>
  </si>
  <si>
    <t>1. Reduced access</t>
  </si>
  <si>
    <t>2. No change</t>
  </si>
  <si>
    <t>3. Increased access</t>
  </si>
  <si>
    <t>What are your most pressing reproductive health needs? (Select all that apply)</t>
  </si>
  <si>
    <t>Access to contraception</t>
  </si>
  <si>
    <t>Reproductive health means having access to doctors and information to help you make choices about pregnancy, birth control, and staying safe from infections.</t>
  </si>
  <si>
    <t>Safe childbirth services</t>
  </si>
  <si>
    <t>Treatment for STIs</t>
  </si>
  <si>
    <t>Counseling services</t>
  </si>
  <si>
    <t>Information and education on reproductive health</t>
  </si>
  <si>
    <t>Have you (any household member) received any education or information on reproductive health in the past year?</t>
  </si>
  <si>
    <t>If yes, what was the source of this information? (Check all that apply)</t>
  </si>
  <si>
    <t>Healthcare providers</t>
  </si>
  <si>
    <t>Community health workers</t>
  </si>
  <si>
    <t>Schools</t>
  </si>
  <si>
    <t>Media (radio, TV, internet)</t>
  </si>
  <si>
    <t>NGOs</t>
  </si>
  <si>
    <t>What topics would you like more information on? (Check all that apply)</t>
  </si>
  <si>
    <t>Safe pregnancy and childbirth</t>
  </si>
  <si>
    <t>STI/HIV prevention and treatment</t>
  </si>
  <si>
    <t>Gender-based violence</t>
  </si>
  <si>
    <t>What support do you think is most needed to improve reproductive health in your area? (Check all that apply)</t>
  </si>
  <si>
    <t>More healthcare facilities</t>
  </si>
  <si>
    <t>Better trained healthcare providers</t>
  </si>
  <si>
    <t>Increased security</t>
  </si>
  <si>
    <t>More educational programs</t>
  </si>
  <si>
    <t>Has there been any pregnant woman or a newborn in your household since April 2023? (that is after the war started?)</t>
  </si>
  <si>
    <t xml:space="preserve">  /___/</t>
  </si>
  <si>
    <t>Who pays for your rent?</t>
  </si>
  <si>
    <t>Self/Household members</t>
  </si>
  <si>
    <t>Relatives</t>
  </si>
  <si>
    <t>Friends</t>
  </si>
  <si>
    <t>How important is community support in achieving your aspirations? (SINGLE RESPONSE)</t>
  </si>
  <si>
    <t>Is the school that the children who are enrolled attend owned by the government or a non-governmental entity?</t>
  </si>
  <si>
    <t>2- Non-Governmental</t>
  </si>
  <si>
    <t>1- Government/ Public</t>
  </si>
  <si>
    <t>1- Day school</t>
  </si>
  <si>
    <t>2- Nomadic</t>
  </si>
  <si>
    <t>3- Qur’anic</t>
  </si>
  <si>
    <t>4- Special needs</t>
  </si>
  <si>
    <t>5- Complementary</t>
  </si>
  <si>
    <t>6- For IDPs</t>
  </si>
  <si>
    <t>9- Other (Specify)</t>
  </si>
  <si>
    <t>1. Less than 15 minutes (i.e., less than 1 km)</t>
  </si>
  <si>
    <t>2. 15-30 minutes (i.e., 1-2 km)</t>
  </si>
  <si>
    <t>3. 30-45 minutes (i.e., 2-3 km)</t>
  </si>
  <si>
    <t>4. 45-60 minutes (i.e., 3-4 km)</t>
  </si>
  <si>
    <t>5. More than 60 minutes (i.e., more than 4 km)</t>
  </si>
  <si>
    <t>What is the average walking time required for children to reach the nearest primary school?</t>
  </si>
  <si>
    <t>What is the average walking time required for children to reach the nearest secondary school?</t>
  </si>
  <si>
    <t>School is too far/no transport available</t>
  </si>
  <si>
    <t>Unconducive learning environment, including gender-specific safety issues</t>
  </si>
  <si>
    <t>Education poor quality</t>
  </si>
  <si>
    <t xml:space="preserve">Parents don't  value education </t>
  </si>
  <si>
    <t>Documentation/legal status issues</t>
  </si>
  <si>
    <t>School closures (conflict or use as shelters)</t>
  </si>
  <si>
    <t>Gender-based expectations (domestic/work duties)</t>
  </si>
  <si>
    <t>8- Inadequate menstrual hygiene facilities and resources</t>
  </si>
  <si>
    <t>3 - Gender-sensitive policies or infrastructure</t>
  </si>
  <si>
    <t>1 - Improved security in school</t>
  </si>
  <si>
    <t>Do the children have access to remote learning opportunities?</t>
  </si>
  <si>
    <t>2 - E-learning</t>
  </si>
  <si>
    <t>1 - Digital</t>
  </si>
  <si>
    <t>3 -Radio</t>
  </si>
  <si>
    <t>4 - TV</t>
  </si>
  <si>
    <t>5 - Other (Specify)</t>
  </si>
  <si>
    <t>What kind of remote learning opportunities do these kids have access to?   (Select all that apply)</t>
  </si>
  <si>
    <t>What is the main source of drinking water for this household?</t>
  </si>
  <si>
    <t>Public tap/standpipe</t>
  </si>
  <si>
    <t>Handpumps/boreholes</t>
  </si>
  <si>
    <t>Protected well</t>
  </si>
  <si>
    <t>Unprotected well</t>
  </si>
  <si>
    <t>Water seller/kiosks</t>
  </si>
  <si>
    <t>Piped connection to house (or neighbor's house)</t>
  </si>
  <si>
    <t>Rain water collection</t>
  </si>
  <si>
    <t>Bottled water, water sachets</t>
  </si>
  <si>
    <t>Tanker trucks</t>
  </si>
  <si>
    <t>Surface water (lake, pond, dam, river)</t>
  </si>
  <si>
    <t>Don’t know</t>
  </si>
  <si>
    <r>
      <t xml:space="preserve">How many members have been living in the household, or same shelter / tent for at least the past 3 months?
</t>
    </r>
    <r>
      <rPr>
        <i/>
        <sz val="9"/>
        <rFont val="Arial Narrow"/>
        <family val="2"/>
      </rPr>
      <t>A household is defined by all the people who sleep under the same roof and share meals/expenses together for at least 15 days a month.</t>
    </r>
  </si>
  <si>
    <t>Of your household members or people who live in the same shelter as you, how many are children less than 15 years old?</t>
  </si>
  <si>
    <t>113_1. Boys /__/__/   113_2. Girls /__/__/</t>
  </si>
  <si>
    <t>Household members / people who live in the same shelter as you</t>
  </si>
  <si>
    <r>
      <t xml:space="preserve">What is your relationship to the head of household
</t>
    </r>
    <r>
      <rPr>
        <i/>
        <sz val="10"/>
        <rFont val="Arial Narrow"/>
        <family val="2"/>
      </rPr>
      <t>A household is defined by all the people who sleep under the same roof and share meals/expenses together for at least 15 days a month.</t>
    </r>
  </si>
  <si>
    <r>
      <t xml:space="preserve">What is your relationship to the main breadwinner of household?
</t>
    </r>
    <r>
      <rPr>
        <i/>
        <sz val="10"/>
        <rFont val="Arial Narrow"/>
        <family val="2"/>
      </rPr>
      <t>A household is defined by all the people who sleep under the same roof and share meals/expenses together for at least 15 days a month.</t>
    </r>
  </si>
  <si>
    <t xml:space="preserve">What type of fuel or energy source does this household / shelter you live in use most of the time for lighting? </t>
  </si>
  <si>
    <t>What type of fuel or energy source does this household / shelter yo live in use most of the time for cooking?</t>
  </si>
  <si>
    <t>Do you or any member of your household / people living in the same shelter as you have access to internet?</t>
  </si>
  <si>
    <r>
      <t xml:space="preserve">How has the population of the camp </t>
    </r>
    <r>
      <rPr>
        <strike/>
        <sz val="9"/>
        <rFont val="Arial"/>
        <family val="2"/>
      </rPr>
      <t>evolved</t>
    </r>
    <r>
      <rPr>
        <sz val="9"/>
        <rFont val="Arial"/>
        <family val="2"/>
      </rPr>
      <t xml:space="preserve"> changed since the start of the war  (April 2023)</t>
    </r>
  </si>
  <si>
    <r>
      <t>Where were you living before the war (state/</t>
    </r>
    <r>
      <rPr>
        <strike/>
        <sz val="9"/>
        <rFont val="Arial"/>
        <family val="2"/>
      </rPr>
      <t xml:space="preserve">district </t>
    </r>
    <r>
      <rPr>
        <sz val="9"/>
        <rFont val="Arial"/>
        <family val="2"/>
      </rPr>
      <t xml:space="preserve">locality)?
</t>
    </r>
  </si>
  <si>
    <t>When did you come to your current camp / shelter? (month/year)</t>
  </si>
  <si>
    <t>Why did you come to live in this camp / shelter?</t>
  </si>
  <si>
    <t xml:space="preserve">What was the MAIN reason that your  household /household members had to move? Select all that apply (ANY MOVE) </t>
  </si>
  <si>
    <t xml:space="preserve">Has your household returned to your original locality since moving the last time?
</t>
  </si>
  <si>
    <t>How many different localities has your household  been living in since the start of the conflict (April 2023)? This would be for more than three months at a time.</t>
  </si>
  <si>
    <r>
      <t xml:space="preserve">One day, when the war is over, do you plan to..... </t>
    </r>
    <r>
      <rPr>
        <strike/>
        <sz val="9"/>
        <rFont val="Arial"/>
        <family val="2"/>
      </rPr>
      <t xml:space="preserve">
</t>
    </r>
    <r>
      <rPr>
        <b/>
        <sz val="9"/>
        <rFont val="Arial"/>
        <family val="2"/>
      </rPr>
      <t>ENUMERATOR: READOUT THE OPTIONS</t>
    </r>
  </si>
  <si>
    <t>Go to another location within Sudan (not origin area)</t>
  </si>
  <si>
    <t>1-Yes; 0-No</t>
  </si>
  <si>
    <t>Do you have any type of special skills or have you  acquired any technical or vocational training or skills?</t>
  </si>
  <si>
    <t>Of your household members or people who live with you under the same shelter, how many members that are 15 and above worked in the last 7 days? Even if they worked for one hour.</t>
  </si>
  <si>
    <t>Did any children (younger than 15) in the household / the shelter in which you live work in the last 7 days? Even if they worked for one hour.</t>
  </si>
  <si>
    <t xml:space="preserve">Now, from your household / your current shelter's income sources, can you rank the three most important source? This could include wages, sale of crops, remittances, support from family or friends…
SHOULD RECORD THE TOP THREE IN ORDER OF IMPORTANCE
</t>
  </si>
  <si>
    <t xml:space="preserve">Last year (i.e., 12 months ago), from your household / shelter you live(d) in income sources, can you rank the three most important source? This could include wages, sale of crops, remittances, support from family or friends…
SHOULD RECORD THE TOP THREE IN ORDER OF IMPORTANCE
</t>
  </si>
  <si>
    <r>
      <t xml:space="preserve">Food Consumption (Past 7 days) </t>
    </r>
    <r>
      <rPr>
        <sz val="10"/>
        <rFont val="Arial Narrow"/>
        <family val="2"/>
      </rPr>
      <t>For the following questions, please indicate the number of days your household consumed the specified food items in the past 7 days:</t>
    </r>
  </si>
  <si>
    <r>
      <rPr>
        <b/>
        <sz val="10"/>
        <rFont val="Arial Narrow"/>
        <family val="2"/>
      </rPr>
      <t>Main staple starches</t>
    </r>
    <r>
      <rPr>
        <sz val="10"/>
        <rFont val="Arial Narrow"/>
        <family val="2"/>
      </rPr>
      <t>, including cereals, grains, tubers and/or roots (such as potatoes, rice, pasta, bread, wheat flour, or other grains/cereals)</t>
    </r>
  </si>
  <si>
    <r>
      <rPr>
        <b/>
        <sz val="10"/>
        <rFont val="Arial Narrow"/>
        <family val="2"/>
      </rPr>
      <t>Pulses, nuts, and/or seeds</t>
    </r>
    <r>
      <rPr>
        <sz val="10"/>
        <rFont val="Arial Narrow"/>
        <family val="2"/>
      </rPr>
      <t xml:space="preserve"> (Including beans, fava bean, peas, peanuts, lentils or others)</t>
    </r>
  </si>
  <si>
    <r>
      <rPr>
        <b/>
        <sz val="10"/>
        <rFont val="Arial Narrow"/>
        <family val="2"/>
      </rPr>
      <t>Vegetables and/or leaves</t>
    </r>
    <r>
      <rPr>
        <sz val="10"/>
        <rFont val="Arial Narrow"/>
        <family val="2"/>
      </rPr>
      <t xml:space="preserve"> (including carrots, tomatoes, cucumbers, red peppers, pumpkin, kale, jarjir, onions, broccoli, spinach, lettuce or other vegetables) </t>
    </r>
  </si>
  <si>
    <r>
      <rPr>
        <b/>
        <sz val="10"/>
        <rFont val="Arial Narrow"/>
        <family val="2"/>
      </rPr>
      <t>Fruits</t>
    </r>
    <r>
      <rPr>
        <sz val="10"/>
        <rFont val="Arial Narrow"/>
        <family val="2"/>
      </rPr>
      <t xml:space="preserve"> (including citrus fruits such as oranges and limes, apricots, apples, dates, tangerine and other fruits)</t>
    </r>
  </si>
  <si>
    <r>
      <rPr>
        <b/>
        <sz val="10"/>
        <rFont val="Arial Narrow"/>
        <family val="2"/>
      </rPr>
      <t>Meat, eggs and/or fish or other seafood</t>
    </r>
    <r>
      <rPr>
        <sz val="10"/>
        <rFont val="Arial Narrow"/>
        <family val="2"/>
      </rPr>
      <t xml:space="preserve"> as a main dish, so not as a condiment</t>
    </r>
  </si>
  <si>
    <t>How many boys in the household or live in the same shelter as you are now between 6-13?</t>
  </si>
  <si>
    <t>How many boys between 6-13 in the household or live in the same shelter as you are currently enrolled in primary school?</t>
  </si>
  <si>
    <t>How many boysn in the household or live in the same shelter as you are currently enrolled in primary school?</t>
  </si>
  <si>
    <t>How many girls in the household or live in the same shelter as you are between 6-13?</t>
  </si>
  <si>
    <t>How many girls between 6-13 in the household or live in the same shelter as you are currently enrolled in primary school?</t>
  </si>
  <si>
    <t>How many girls in the household or live in the same shelter as you are currently enrolled in primary school?</t>
  </si>
  <si>
    <t>How many boys in the household or live in the same shelter as you are now between 14-18?</t>
  </si>
  <si>
    <t>How many boys between 14-18 in the household or live in the same shelter as you are currently enrolled in secondary school?</t>
  </si>
  <si>
    <t>How many boys in the household or live in the same shelter as you are currently enrolled in secondary school?</t>
  </si>
  <si>
    <t>How many girls in the household or live in the same shelter as you are now between 14-18?</t>
  </si>
  <si>
    <t>How many girls between 14-18 in the household or live in the same shelter as you are currently enrolled in secondary school?</t>
  </si>
  <si>
    <t>How many girls in the household or live in the same shelter as you are currently enrolled in secondary school?</t>
  </si>
  <si>
    <t>Please list the main reasons why some or all children in your household or children living in the same shelter as you are not enrolled in school. (DO NOT READ THE OPTIONS BELOW ALOUD. AFTER LISTING, SELECT ALL REASONS THAT APPLY.)</t>
  </si>
  <si>
    <t>How satisfied are you with the quality of education your child/children (or children from your household / shelter) is/are receiving?</t>
  </si>
  <si>
    <t>In this household / shelter, is there any child with any physical, developmental, intellectual, or sensory disabilities that affect their daily activities or participation in school and other activities?</t>
  </si>
  <si>
    <t>In this household / shelter, is there any child that is separated from their parents?</t>
  </si>
  <si>
    <t>How important is it for you that your child/children (or children from your household / shelter) complete their education?</t>
  </si>
  <si>
    <t>What level of education do you aspire for your child/children (or children from your household / shelter) to achieve?</t>
  </si>
  <si>
    <t>What profession do you hope your child/children (or children from your household / shelter) will pursue in the future? (Select all that apply)</t>
  </si>
  <si>
    <t>What kind of career do you hope your daughter (or girls from your household / shelter) will pursue in the future? (Select all that apply)</t>
  </si>
  <si>
    <t>What kind of support do you need to help your child/children (or children from your household / shelter) succeed in their education? (Select all that apply)</t>
  </si>
  <si>
    <t>Are there any specific programs or services that you believe would benefit your child/children (or children from your household / shelter)'s education? (Select all that apply)</t>
  </si>
  <si>
    <t>Do you feel that your daughter (or girls from your household / shelter) is safe while being on the way to school or on school premises?</t>
  </si>
  <si>
    <t>How important is it for you that your daughter (or girls from your household / shelter) has the same educational opportunities as boys?</t>
  </si>
  <si>
    <t>Do you believe that education will help your daughter (or girls from your household / shelter) achieve her aspirations and contribute to society?</t>
  </si>
  <si>
    <t>Would you say that the healthcare providers were respectful and sensitive to your or your family member’s needs?</t>
  </si>
  <si>
    <r>
      <t xml:space="preserve">What type of medical services did you or any member of your household need?
[SELECT ALL THAT APPLY]
</t>
    </r>
    <r>
      <rPr>
        <i/>
        <sz val="9"/>
        <rFont val="Arial"/>
        <family val="2"/>
      </rPr>
      <t>A household is defined by all the people who sleep under the same roof and share meals/expenses together</t>
    </r>
  </si>
  <si>
    <t>Did this person access [SERVICE]? (READOUT ONE AT A TIME)</t>
  </si>
  <si>
    <t xml:space="preserve">How would you rate the [SERVICE] you have received? </t>
  </si>
  <si>
    <r>
      <t xml:space="preserve">When did you or a member of your household last access the services?
</t>
    </r>
    <r>
      <rPr>
        <i/>
        <sz val="8"/>
        <rFont val="Arial"/>
        <family val="2"/>
      </rPr>
      <t>A household is defined by all the people who sleep under the same roof and share meals/expenses together</t>
    </r>
  </si>
  <si>
    <r>
      <t xml:space="preserve">Since the last time you or a member of your household accessed the reproductive health services, have the services .......
</t>
    </r>
    <r>
      <rPr>
        <i/>
        <sz val="8"/>
        <rFont val="Arial"/>
        <family val="2"/>
      </rPr>
      <t>A household is defined by all the people who sleep under the same roof and share meals/expenses together</t>
    </r>
  </si>
  <si>
    <t>Were you mainly working as:
(READ OPTIONS OUT LOUD)</t>
  </si>
  <si>
    <t>What type of sector were you working in?
(READ OPTIONS OUT LOUD)</t>
  </si>
  <si>
    <t>ASK IF 111_2 &gt;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</si>
</sst>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sz val="11"/>
      <color theme="1"/>
      <name val="Aptos Narrow"/>
      <family val="2"/>
      <scheme val="minor"/>
    </font>
    <font>
      <b/>
      <sz val="11"/>
      <color theme="1"/>
      <name val="Aptos Narrow"/>
      <family val="2"/>
      <scheme val="minor"/>
    </font>
    <font>
      <b/>
      <sz val="14"/>
      <name val="Aptos Narrow"/>
      <family val="2"/>
      <scheme val="minor"/>
    </font>
    <font>
      <i/>
      <sz val="12"/>
      <name val="Gill Sans MT"/>
      <family val="2"/>
    </font>
    <font>
      <sz val="10"/>
      <name val="Arial Narrow"/>
      <family val="2"/>
    </font>
    <font>
      <b/>
      <sz val="10"/>
      <name val="Arial Narrow"/>
      <family val="2"/>
    </font>
    <font>
      <i/>
      <sz val="10"/>
      <name val="Arial Narrow"/>
      <family val="2"/>
    </font>
    <font>
      <sz val="10"/>
      <name val="Arial"/>
      <family val="2"/>
    </font>
    <font>
      <sz val="9"/>
      <name val="Arial"/>
      <family val="2"/>
    </font>
    <font>
      <b/>
      <sz val="9"/>
      <name val="Arial"/>
      <family val="2"/>
    </font>
    <font>
      <strike/>
      <sz val="10"/>
      <name val="Arial Narrow"/>
      <family val="2"/>
    </font>
    <font>
      <b/>
      <strike/>
      <sz val="9"/>
      <name val="Arial"/>
      <family val="2"/>
    </font>
    <font>
      <strike/>
      <sz val="9"/>
      <name val="Arial"/>
      <family val="2"/>
    </font>
    <font>
      <i/>
      <sz val="9"/>
      <name val="Arial Narrow"/>
      <family val="2"/>
    </font>
    <font>
      <sz val="8"/>
      <name val="Arial Narrow"/>
      <family val="2"/>
    </font>
    <font>
      <b/>
      <sz val="11"/>
      <name val="Aptos Narrow"/>
      <family val="2"/>
      <scheme val="minor"/>
    </font>
    <font>
      <i/>
      <sz val="11"/>
      <name val="Aptos Narrow"/>
      <family val="2"/>
      <scheme val="minor"/>
    </font>
    <font>
      <sz val="11"/>
      <name val="Aptos Narrow"/>
      <family val="2"/>
      <scheme val="minor"/>
    </font>
    <font>
      <i/>
      <sz val="9"/>
      <name val="Arial"/>
      <family val="2"/>
    </font>
    <font>
      <i/>
      <sz val="8"/>
      <name val="Arial"/>
      <family val="2"/>
    </font>
  </fonts>
  <fills count="2">
    <fill>
      <patternFill patternType="none"/>
    </fill>
    <fill>
      <patternFill patternType="gray125"/>
    </fill>
  </fills>
  <borders count="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rgb="FF000000"/>
      </right>
      <top style="thin">
        <color indexed="64"/>
      </top>
      <bottom/>
      <diagonal/>
    </border>
    <border>
      <left/>
      <right style="thin">
        <color indexed="64"/>
      </right>
      <top style="thin">
        <color indexed="64"/>
      </top>
      <bottom style="thin">
        <color indexed="64"/>
      </bottom>
      <diagonal/>
    </border>
    <border>
      <left style="medium">
        <color indexed="64"/>
      </left>
      <right style="thin">
        <color rgb="FF000000"/>
      </right>
      <top/>
      <bottom/>
      <diagonal/>
    </border>
    <border>
      <left style="medium">
        <color indexed="64"/>
      </left>
      <right style="thin">
        <color rgb="FF000000"/>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rgb="FF000000"/>
      </top>
      <bottom style="thin">
        <color rgb="FF000000"/>
      </bottom>
      <diagonal/>
    </border>
    <border>
      <left/>
      <right style="thin">
        <color rgb="FF000000"/>
      </right>
      <top style="thin">
        <color rgb="FF000000"/>
      </top>
      <bottom/>
      <diagonal/>
    </border>
    <border>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right/>
      <top/>
      <bottom style="thin">
        <color indexed="64"/>
      </bottom>
      <diagonal/>
    </border>
  </borders>
  <cellStyleXfs count="4">
    <xf numFmtId="0" fontId="0" fillId="0" borderId="0"/>
    <xf numFmtId="0" fontId="1" fillId="0" borderId="0"/>
    <xf numFmtId="0" fontId="1" fillId="0" borderId="0"/>
    <xf numFmtId="0" fontId="8" fillId="0" borderId="0"/>
  </cellStyleXfs>
  <cellXfs count="329">
    <xf numFmtId="0" fontId="0" fillId="0" borderId="0" xfId="0"/>
    <xf numFmtId="0" fontId="3" fillId="0" borderId="0" xfId="0" applyFont="1" applyAlignment="1">
      <alignment horizontal="left" vertical="top"/>
    </xf>
    <xf numFmtId="0" fontId="0" fillId="0" borderId="0" xfId="0" applyAlignment="1">
      <alignment horizontal="left" vertical="center" wrapText="1"/>
    </xf>
    <xf numFmtId="0" fontId="0" fillId="0" borderId="0" xfId="0" applyAlignment="1">
      <alignment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wrapText="1"/>
    </xf>
    <xf numFmtId="0" fontId="2" fillId="0" borderId="1"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wrapText="1"/>
    </xf>
    <xf numFmtId="0" fontId="0" fillId="0" borderId="3" xfId="0" applyBorder="1" applyAlignment="1">
      <alignment wrapText="1"/>
    </xf>
    <xf numFmtId="0" fontId="2" fillId="0" borderId="4" xfId="0" applyFont="1" applyBorder="1" applyAlignment="1">
      <alignment horizontal="center" vertical="center" wrapText="1"/>
    </xf>
    <xf numFmtId="0" fontId="0" fillId="0" borderId="6" xfId="0" applyBorder="1" applyAlignment="1">
      <alignment wrapText="1"/>
    </xf>
    <xf numFmtId="0" fontId="0" fillId="0" borderId="7" xfId="0" applyBorder="1" applyAlignment="1">
      <alignment wrapText="1"/>
    </xf>
    <xf numFmtId="0" fontId="2" fillId="0" borderId="8" xfId="0" applyFont="1" applyBorder="1" applyAlignment="1">
      <alignment horizontal="center" vertical="center" wrapText="1"/>
    </xf>
    <xf numFmtId="0" fontId="0" fillId="0" borderId="10" xfId="0" applyBorder="1" applyAlignment="1">
      <alignment wrapText="1"/>
    </xf>
    <xf numFmtId="0" fontId="0" fillId="0" borderId="11" xfId="0" applyBorder="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center"/>
    </xf>
    <xf numFmtId="0" fontId="5" fillId="0" borderId="0" xfId="0" applyFont="1" applyAlignment="1">
      <alignment horizontal="left" vertical="center" wrapText="1"/>
    </xf>
    <xf numFmtId="0" fontId="6"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3" xfId="0" applyFont="1" applyBorder="1" applyAlignment="1">
      <alignment wrapText="1"/>
    </xf>
    <xf numFmtId="0" fontId="6" fillId="0" borderId="14" xfId="0" applyFont="1" applyBorder="1" applyAlignment="1">
      <alignment horizontal="left" vertical="center" wrapText="1"/>
    </xf>
    <xf numFmtId="0" fontId="5" fillId="0" borderId="15" xfId="0" applyFont="1" applyBorder="1" applyAlignment="1">
      <alignment horizontal="left" vertical="center" wrapText="1"/>
    </xf>
    <xf numFmtId="0" fontId="6" fillId="0" borderId="16" xfId="0" applyFont="1" applyBorder="1" applyAlignment="1">
      <alignment horizontal="left" vertical="center" wrapText="1"/>
    </xf>
    <xf numFmtId="0" fontId="5" fillId="0" borderId="17" xfId="0" applyFont="1" applyBorder="1" applyAlignment="1">
      <alignment horizontal="left" vertical="center" wrapText="1"/>
    </xf>
    <xf numFmtId="0" fontId="6" fillId="0" borderId="8" xfId="0" applyFont="1" applyBorder="1" applyAlignment="1">
      <alignment horizontal="left" vertical="center" wrapText="1"/>
    </xf>
    <xf numFmtId="0" fontId="5" fillId="0" borderId="18" xfId="0" applyFont="1" applyBorder="1" applyAlignment="1">
      <alignment wrapText="1"/>
    </xf>
    <xf numFmtId="0" fontId="5" fillId="0" borderId="2" xfId="0" applyFont="1" applyBorder="1" applyAlignment="1">
      <alignment horizontal="right"/>
    </xf>
    <xf numFmtId="0" fontId="5" fillId="0" borderId="18" xfId="0" applyFont="1" applyBorder="1" applyAlignment="1">
      <alignment horizontal="left" vertical="top" wrapText="1"/>
    </xf>
    <xf numFmtId="0" fontId="5" fillId="0" borderId="18" xfId="0" applyFont="1" applyBorder="1" applyAlignment="1">
      <alignment horizontal="right"/>
    </xf>
    <xf numFmtId="0" fontId="5" fillId="0" borderId="18" xfId="0" applyFont="1" applyBorder="1" applyAlignment="1">
      <alignment vertical="center" wrapText="1"/>
    </xf>
    <xf numFmtId="0" fontId="5" fillId="0" borderId="0" xfId="0" applyFont="1" applyAlignment="1">
      <alignment vertical="center" wrapText="1"/>
    </xf>
    <xf numFmtId="0" fontId="5" fillId="0" borderId="13" xfId="0" applyFont="1" applyBorder="1" applyAlignment="1">
      <alignment vertical="center" wrapText="1"/>
    </xf>
    <xf numFmtId="0" fontId="11" fillId="0" borderId="13" xfId="0" applyFont="1" applyBorder="1" applyAlignment="1">
      <alignment vertical="center" wrapText="1"/>
    </xf>
    <xf numFmtId="0" fontId="5" fillId="0" borderId="15" xfId="0" applyFont="1" applyBorder="1" applyAlignment="1">
      <alignment vertical="top" wrapText="1"/>
    </xf>
    <xf numFmtId="0" fontId="5" fillId="0" borderId="17" xfId="0" applyFont="1" applyBorder="1" applyAlignment="1">
      <alignment vertical="top" wrapText="1"/>
    </xf>
    <xf numFmtId="0" fontId="15" fillId="0" borderId="13" xfId="0" applyFont="1" applyBorder="1" applyAlignment="1">
      <alignment horizontal="right"/>
    </xf>
    <xf numFmtId="0" fontId="5" fillId="0" borderId="15" xfId="0" applyFont="1" applyBorder="1"/>
    <xf numFmtId="0" fontId="15" fillId="0" borderId="15" xfId="0" applyFont="1" applyBorder="1" applyAlignment="1">
      <alignment horizontal="right"/>
    </xf>
    <xf numFmtId="0" fontId="5" fillId="0" borderId="17" xfId="0" applyFont="1" applyBorder="1"/>
    <xf numFmtId="0" fontId="15" fillId="0" borderId="17" xfId="0" applyFont="1" applyBorder="1" applyAlignment="1">
      <alignment horizontal="right"/>
    </xf>
    <xf numFmtId="0" fontId="5" fillId="0" borderId="18" xfId="0" applyFont="1" applyBorder="1"/>
    <xf numFmtId="0" fontId="15" fillId="0" borderId="18" xfId="0" applyFont="1" applyBorder="1" applyAlignment="1">
      <alignment horizontal="right"/>
    </xf>
    <xf numFmtId="0" fontId="5" fillId="0" borderId="0" xfId="0" applyFont="1"/>
    <xf numFmtId="0" fontId="9" fillId="0" borderId="0" xfId="0" applyFont="1" applyAlignment="1">
      <alignment wrapText="1"/>
    </xf>
    <xf numFmtId="0" fontId="10" fillId="0" borderId="0" xfId="0" applyFont="1" applyAlignment="1">
      <alignment vertical="center"/>
    </xf>
    <xf numFmtId="0" fontId="9" fillId="0" borderId="0" xfId="0" applyFont="1" applyAlignment="1">
      <alignment horizontal="right" wrapText="1"/>
    </xf>
    <xf numFmtId="0" fontId="10" fillId="0" borderId="0" xfId="0" applyFont="1" applyAlignment="1">
      <alignment wrapText="1"/>
    </xf>
    <xf numFmtId="0" fontId="10" fillId="0" borderId="0" xfId="0" applyFont="1" applyAlignment="1">
      <alignment horizontal="center" vertical="top" wrapText="1"/>
    </xf>
    <xf numFmtId="0" fontId="9" fillId="0" borderId="0" xfId="0" applyFont="1" applyAlignment="1">
      <alignment horizontal="left" vertical="center" wrapText="1"/>
    </xf>
    <xf numFmtId="0" fontId="10" fillId="0" borderId="0" xfId="0" applyFont="1" applyAlignment="1">
      <alignment horizontal="right" wrapText="1"/>
    </xf>
    <xf numFmtId="0" fontId="9" fillId="0" borderId="0" xfId="0" applyFont="1"/>
    <xf numFmtId="0" fontId="10" fillId="0" borderId="0" xfId="0" applyFont="1" applyAlignment="1">
      <alignment horizontal="center" vertical="top"/>
    </xf>
    <xf numFmtId="0" fontId="9" fillId="0" borderId="0" xfId="0" applyFont="1" applyAlignment="1">
      <alignment horizontal="right"/>
    </xf>
    <xf numFmtId="0" fontId="9" fillId="0" borderId="13" xfId="0" applyFont="1" applyBorder="1" applyAlignment="1">
      <alignment vertical="center"/>
    </xf>
    <xf numFmtId="0" fontId="9" fillId="0" borderId="13" xfId="0" applyFont="1" applyBorder="1" applyAlignment="1">
      <alignment horizontal="right" vertical="center"/>
    </xf>
    <xf numFmtId="0" fontId="9" fillId="0" borderId="2" xfId="0" applyFont="1" applyBorder="1" applyAlignment="1">
      <alignment horizontal="right"/>
    </xf>
    <xf numFmtId="0" fontId="10" fillId="0" borderId="16" xfId="0" applyFont="1" applyBorder="1" applyAlignment="1">
      <alignment horizontal="center" vertical="top"/>
    </xf>
    <xf numFmtId="0" fontId="9" fillId="0" borderId="17" xfId="0" applyFont="1" applyBorder="1" applyAlignment="1">
      <alignment horizontal="left" vertical="top" wrapText="1"/>
    </xf>
    <xf numFmtId="0" fontId="9" fillId="0" borderId="18" xfId="0" applyFont="1" applyBorder="1" applyAlignment="1">
      <alignment horizontal="right"/>
    </xf>
    <xf numFmtId="0" fontId="9" fillId="0" borderId="2" xfId="0" applyFont="1" applyBorder="1" applyAlignment="1">
      <alignment wrapText="1"/>
    </xf>
    <xf numFmtId="0" fontId="9" fillId="0" borderId="15" xfId="0" applyFont="1" applyBorder="1"/>
    <xf numFmtId="0" fontId="9" fillId="0" borderId="17" xfId="0" applyFont="1" applyBorder="1" applyAlignment="1">
      <alignment horizontal="right"/>
    </xf>
    <xf numFmtId="0" fontId="10" fillId="0" borderId="14" xfId="0" applyFont="1" applyBorder="1" applyAlignment="1">
      <alignment horizontal="center" vertical="top"/>
    </xf>
    <xf numFmtId="0" fontId="9" fillId="0" borderId="15" xfId="0" applyFont="1" applyBorder="1" applyAlignment="1">
      <alignment horizontal="left" vertical="top" wrapText="1"/>
    </xf>
    <xf numFmtId="0" fontId="9" fillId="0" borderId="13" xfId="0" applyFont="1" applyBorder="1"/>
    <xf numFmtId="0" fontId="9" fillId="0" borderId="13" xfId="0" applyFont="1" applyBorder="1" applyAlignment="1">
      <alignment horizontal="right"/>
    </xf>
    <xf numFmtId="0" fontId="12" fillId="0" borderId="17" xfId="0" applyFont="1" applyBorder="1" applyAlignment="1">
      <alignment horizontal="left" vertical="top" wrapText="1"/>
    </xf>
    <xf numFmtId="0" fontId="10" fillId="0" borderId="15" xfId="0" applyFont="1" applyBorder="1" applyAlignment="1">
      <alignment horizontal="center" vertical="top"/>
    </xf>
    <xf numFmtId="0" fontId="5" fillId="0" borderId="15" xfId="0" applyFont="1" applyBorder="1" applyAlignment="1">
      <alignment horizontal="left" vertical="top" wrapText="1"/>
    </xf>
    <xf numFmtId="0" fontId="10" fillId="0" borderId="18" xfId="0" applyFont="1" applyBorder="1" applyAlignment="1">
      <alignment horizontal="center" vertical="top"/>
    </xf>
    <xf numFmtId="0" fontId="9" fillId="0" borderId="18" xfId="0" applyFont="1" applyBorder="1" applyAlignment="1">
      <alignment horizontal="left" vertical="top" wrapText="1"/>
    </xf>
    <xf numFmtId="0" fontId="10" fillId="0" borderId="12" xfId="0" applyFont="1" applyBorder="1" applyAlignment="1">
      <alignment horizontal="center" vertical="top"/>
    </xf>
    <xf numFmtId="0" fontId="9" fillId="0" borderId="18" xfId="0" applyFont="1" applyBorder="1" applyAlignment="1">
      <alignment wrapText="1"/>
    </xf>
    <xf numFmtId="0" fontId="13" fillId="0" borderId="15" xfId="0" applyFont="1" applyBorder="1"/>
    <xf numFmtId="0" fontId="13" fillId="0" borderId="15" xfId="0" applyFont="1" applyBorder="1" applyAlignment="1">
      <alignment horizontal="right"/>
    </xf>
    <xf numFmtId="0" fontId="9" fillId="0" borderId="15" xfId="0" applyFont="1" applyBorder="1" applyAlignment="1">
      <alignment horizontal="right"/>
    </xf>
    <xf numFmtId="0" fontId="10" fillId="0" borderId="30" xfId="0" applyFont="1" applyBorder="1" applyAlignment="1">
      <alignment horizontal="center" vertical="top"/>
    </xf>
    <xf numFmtId="0" fontId="9" fillId="0" borderId="30" xfId="0" applyFont="1" applyBorder="1" applyAlignment="1">
      <alignment horizontal="center" vertical="top" wrapText="1"/>
    </xf>
    <xf numFmtId="0" fontId="9" fillId="0" borderId="30" xfId="0" applyFont="1" applyBorder="1" applyAlignment="1">
      <alignment wrapText="1"/>
    </xf>
    <xf numFmtId="0" fontId="9" fillId="0" borderId="18" xfId="0" applyFont="1" applyBorder="1"/>
    <xf numFmtId="0" fontId="9" fillId="0" borderId="13" xfId="0" applyFont="1" applyBorder="1" applyAlignment="1">
      <alignment horizontal="left" vertical="top" wrapText="1"/>
    </xf>
    <xf numFmtId="0" fontId="9" fillId="0" borderId="17" xfId="0" applyFont="1" applyBorder="1" applyAlignment="1">
      <alignment horizontal="center" vertical="center"/>
    </xf>
    <xf numFmtId="0" fontId="10" fillId="0" borderId="13" xfId="0" applyFont="1" applyBorder="1"/>
    <xf numFmtId="0" fontId="9" fillId="0" borderId="18" xfId="0" applyFont="1" applyBorder="1" applyAlignment="1">
      <alignment horizontal="center" vertical="center"/>
    </xf>
    <xf numFmtId="0" fontId="9" fillId="0" borderId="13" xfId="0" applyFont="1" applyBorder="1" applyAlignment="1">
      <alignment horizontal="right" wrapText="1"/>
    </xf>
    <xf numFmtId="0" fontId="9" fillId="0" borderId="13" xfId="0" applyFont="1" applyBorder="1" applyAlignment="1">
      <alignment wrapText="1"/>
    </xf>
    <xf numFmtId="0" fontId="13" fillId="0" borderId="0" xfId="0" applyFont="1" applyAlignment="1">
      <alignment wrapText="1"/>
    </xf>
    <xf numFmtId="0" fontId="9" fillId="0" borderId="25" xfId="0" applyFont="1" applyBorder="1" applyAlignment="1">
      <alignment horizontal="right" wrapText="1"/>
    </xf>
    <xf numFmtId="0" fontId="9" fillId="0" borderId="26" xfId="0" applyFont="1" applyBorder="1" applyAlignment="1">
      <alignment wrapText="1"/>
    </xf>
    <xf numFmtId="0" fontId="9" fillId="0" borderId="13" xfId="0" applyFont="1" applyBorder="1" applyAlignment="1">
      <alignment horizontal="right" vertical="center" wrapText="1"/>
    </xf>
    <xf numFmtId="0" fontId="9" fillId="0" borderId="0" xfId="0" applyFont="1" applyAlignment="1">
      <alignment vertical="center"/>
    </xf>
    <xf numFmtId="0" fontId="10" fillId="0" borderId="0" xfId="0" applyFont="1" applyAlignment="1">
      <alignment horizontal="left" vertical="center"/>
    </xf>
    <xf numFmtId="0" fontId="9" fillId="0" borderId="0" xfId="0" applyFont="1" applyAlignment="1">
      <alignment horizontal="center" vertical="center"/>
    </xf>
    <xf numFmtId="0" fontId="10"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center" vertical="top" wrapText="1"/>
    </xf>
    <xf numFmtId="0" fontId="9" fillId="0" borderId="0" xfId="0" applyFont="1" applyAlignment="1">
      <alignment vertical="center" wrapText="1"/>
    </xf>
    <xf numFmtId="0" fontId="10" fillId="0" borderId="15" xfId="0" applyFont="1" applyBorder="1" applyAlignment="1">
      <alignment horizontal="left" vertical="center" wrapText="1"/>
    </xf>
    <xf numFmtId="0" fontId="9" fillId="0" borderId="33" xfId="0" applyFont="1" applyBorder="1" applyAlignment="1">
      <alignment horizontal="left" vertical="center" wrapText="1"/>
    </xf>
    <xf numFmtId="0" fontId="10" fillId="0" borderId="34" xfId="0" applyFont="1" applyBorder="1" applyAlignment="1">
      <alignment horizontal="left" vertical="center" wrapText="1"/>
    </xf>
    <xf numFmtId="0" fontId="9" fillId="0" borderId="21" xfId="0" applyFont="1" applyBorder="1" applyAlignment="1">
      <alignment wrapText="1"/>
    </xf>
    <xf numFmtId="0" fontId="10" fillId="0" borderId="31" xfId="0" applyFont="1" applyBorder="1" applyAlignment="1">
      <alignment horizontal="left" vertical="center" wrapText="1"/>
    </xf>
    <xf numFmtId="0" fontId="9" fillId="0" borderId="35" xfId="0" applyFont="1" applyBorder="1" applyAlignment="1">
      <alignment horizontal="left" vertical="center" wrapText="1"/>
    </xf>
    <xf numFmtId="0" fontId="9" fillId="0" borderId="32" xfId="0" applyFont="1" applyBorder="1" applyAlignment="1">
      <alignment horizontal="center" vertical="top" wrapText="1"/>
    </xf>
    <xf numFmtId="0" fontId="9" fillId="0" borderId="25" xfId="0" applyFont="1" applyBorder="1" applyAlignment="1">
      <alignment vertical="center" wrapText="1"/>
    </xf>
    <xf numFmtId="0" fontId="9" fillId="0" borderId="30" xfId="0" applyFont="1" applyBorder="1" applyAlignment="1">
      <alignment vertical="center" wrapText="1"/>
    </xf>
    <xf numFmtId="0" fontId="9" fillId="0" borderId="26" xfId="0" applyFont="1" applyBorder="1" applyAlignment="1">
      <alignment horizontal="center" vertical="top" wrapText="1"/>
    </xf>
    <xf numFmtId="0" fontId="9" fillId="0" borderId="13" xfId="0" applyFont="1" applyBorder="1" applyAlignment="1">
      <alignment vertical="center" wrapText="1"/>
    </xf>
    <xf numFmtId="0" fontId="9" fillId="0" borderId="15" xfId="0" applyFont="1" applyBorder="1" applyAlignment="1">
      <alignment horizontal="center" vertical="top"/>
    </xf>
    <xf numFmtId="0" fontId="10" fillId="0" borderId="17" xfId="0" applyFont="1" applyBorder="1" applyAlignment="1">
      <alignment horizontal="left" vertical="center" wrapText="1"/>
    </xf>
    <xf numFmtId="0" fontId="9" fillId="0" borderId="0" xfId="0" applyFont="1" applyAlignment="1">
      <alignment horizontal="left" vertical="center"/>
    </xf>
    <xf numFmtId="0" fontId="10" fillId="0" borderId="18" xfId="0" applyFont="1" applyBorder="1" applyAlignment="1">
      <alignment horizontal="left" vertical="center" wrapText="1"/>
    </xf>
    <xf numFmtId="0" fontId="9" fillId="0" borderId="32" xfId="0" applyFont="1" applyBorder="1" applyAlignment="1">
      <alignment horizontal="left" vertical="center" wrapText="1"/>
    </xf>
    <xf numFmtId="0" fontId="9" fillId="0" borderId="21" xfId="0" applyFont="1" applyBorder="1" applyAlignment="1">
      <alignmen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0" borderId="13" xfId="0" applyFont="1" applyBorder="1" applyAlignment="1">
      <alignment horizontal="left" vertical="center" wrapText="1"/>
    </xf>
    <xf numFmtId="0" fontId="13" fillId="0" borderId="13" xfId="0" applyFont="1" applyBorder="1" applyAlignment="1">
      <alignment vertical="center" wrapText="1"/>
    </xf>
    <xf numFmtId="0" fontId="10" fillId="0" borderId="11" xfId="0" applyFont="1" applyBorder="1" applyAlignment="1">
      <alignment vertical="center" wrapText="1"/>
    </xf>
    <xf numFmtId="0" fontId="9" fillId="0" borderId="18" xfId="0" applyFont="1" applyBorder="1" applyAlignment="1">
      <alignment vertical="center" wrapText="1"/>
    </xf>
    <xf numFmtId="0" fontId="9" fillId="0" borderId="18" xfId="0" applyFont="1" applyBorder="1" applyAlignment="1">
      <alignment horizontal="center" vertical="top" wrapText="1"/>
    </xf>
    <xf numFmtId="0" fontId="9" fillId="0" borderId="33" xfId="0" applyFont="1" applyBorder="1" applyAlignment="1">
      <alignment vertical="center" wrapText="1"/>
    </xf>
    <xf numFmtId="0" fontId="9" fillId="0" borderId="13" xfId="0" applyFont="1" applyBorder="1" applyAlignment="1">
      <alignment horizontal="center" vertical="top"/>
    </xf>
    <xf numFmtId="0" fontId="16" fillId="0" borderId="0" xfId="0" applyFont="1"/>
    <xf numFmtId="0" fontId="17" fillId="0" borderId="0" xfId="0" applyFont="1"/>
    <xf numFmtId="0" fontId="18" fillId="0" borderId="0" xfId="0" applyFont="1"/>
    <xf numFmtId="0" fontId="9" fillId="0" borderId="18" xfId="0" applyFont="1" applyBorder="1" applyAlignment="1">
      <alignment horizontal="center" vertical="top"/>
    </xf>
    <xf numFmtId="0" fontId="10" fillId="0" borderId="15" xfId="0" applyFont="1" applyBorder="1" applyAlignment="1">
      <alignment horizontal="left" vertical="center"/>
    </xf>
    <xf numFmtId="0" fontId="9" fillId="0" borderId="33" xfId="0" applyFont="1" applyBorder="1" applyAlignment="1">
      <alignment vertical="center"/>
    </xf>
    <xf numFmtId="0" fontId="9" fillId="0" borderId="15" xfId="0" applyFont="1" applyBorder="1" applyAlignment="1">
      <alignment vertical="center"/>
    </xf>
    <xf numFmtId="0" fontId="10" fillId="0" borderId="17" xfId="0" applyFont="1" applyBorder="1" applyAlignment="1">
      <alignment horizontal="left" vertical="center"/>
    </xf>
    <xf numFmtId="0" fontId="9" fillId="0" borderId="32" xfId="0" applyFont="1" applyBorder="1" applyAlignment="1">
      <alignment vertical="center"/>
    </xf>
    <xf numFmtId="0" fontId="9" fillId="0" borderId="17" xfId="2" applyFont="1" applyBorder="1" applyAlignment="1">
      <alignment horizontal="left" vertical="top" wrapText="1"/>
    </xf>
    <xf numFmtId="0" fontId="9" fillId="0" borderId="17" xfId="0" applyFont="1" applyBorder="1" applyAlignment="1">
      <alignment horizontal="center" vertical="top"/>
    </xf>
    <xf numFmtId="0" fontId="9" fillId="0" borderId="17" xfId="0" applyFont="1" applyBorder="1" applyAlignment="1">
      <alignment vertical="center"/>
    </xf>
    <xf numFmtId="0" fontId="10" fillId="0" borderId="18" xfId="0" applyFont="1" applyBorder="1" applyAlignment="1">
      <alignment horizontal="left" vertical="center"/>
    </xf>
    <xf numFmtId="0" fontId="9" fillId="0" borderId="11" xfId="0" applyFont="1" applyBorder="1" applyAlignment="1">
      <alignment vertical="center"/>
    </xf>
    <xf numFmtId="0" fontId="9" fillId="0" borderId="18" xfId="0" applyFont="1" applyBorder="1" applyAlignment="1">
      <alignment vertical="center"/>
    </xf>
    <xf numFmtId="0" fontId="9" fillId="0" borderId="32" xfId="0" applyFont="1" applyBorder="1" applyAlignment="1">
      <alignment vertical="center" wrapText="1"/>
    </xf>
    <xf numFmtId="0" fontId="9" fillId="0" borderId="17" xfId="0" applyFont="1" applyBorder="1"/>
    <xf numFmtId="0" fontId="9" fillId="0" borderId="17" xfId="3" applyFont="1" applyBorder="1" applyAlignment="1">
      <alignment vertical="center"/>
    </xf>
    <xf numFmtId="0" fontId="10" fillId="0" borderId="13" xfId="0" applyFont="1" applyBorder="1" applyAlignment="1">
      <alignment horizontal="left" vertical="center"/>
    </xf>
    <xf numFmtId="0" fontId="9" fillId="0" borderId="13" xfId="0" applyFont="1" applyBorder="1" applyAlignment="1">
      <alignment horizontal="center" vertical="center"/>
    </xf>
    <xf numFmtId="0" fontId="13" fillId="0" borderId="15" xfId="0" applyFont="1" applyBorder="1" applyAlignment="1">
      <alignment horizontal="center" vertical="top"/>
    </xf>
    <xf numFmtId="0" fontId="5" fillId="0" borderId="0" xfId="0" applyFont="1" applyAlignment="1">
      <alignment horizontal="center" vertical="center"/>
    </xf>
    <xf numFmtId="0" fontId="6" fillId="0" borderId="0" xfId="0" applyFont="1" applyAlignment="1">
      <alignment horizontal="center" vertical="center"/>
    </xf>
    <xf numFmtId="0" fontId="6" fillId="0" borderId="14" xfId="0" applyFont="1" applyBorder="1" applyAlignment="1">
      <alignment horizontal="center" vertical="center" wrapText="1"/>
    </xf>
    <xf numFmtId="0" fontId="5" fillId="0" borderId="13" xfId="0" applyFont="1" applyBorder="1"/>
    <xf numFmtId="0" fontId="5" fillId="0" borderId="45" xfId="0" applyFont="1" applyBorder="1" applyAlignment="1">
      <alignment vertical="center" wrapText="1"/>
    </xf>
    <xf numFmtId="0" fontId="5" fillId="0" borderId="15" xfId="0" applyFont="1" applyBorder="1" applyAlignment="1">
      <alignment vertical="center" wrapText="1"/>
    </xf>
    <xf numFmtId="0" fontId="5" fillId="0" borderId="46" xfId="0" applyFont="1" applyBorder="1" applyAlignment="1">
      <alignment vertical="center" wrapText="1"/>
    </xf>
    <xf numFmtId="0" fontId="6" fillId="0" borderId="24" xfId="0" applyFont="1" applyBorder="1" applyAlignment="1">
      <alignment horizontal="right" vertical="center" wrapText="1"/>
    </xf>
    <xf numFmtId="0" fontId="5" fillId="0" borderId="30" xfId="0" applyFont="1" applyBorder="1" applyAlignment="1">
      <alignment horizontal="left" vertical="center" wrapText="1"/>
    </xf>
    <xf numFmtId="0" fontId="5" fillId="0" borderId="24" xfId="0" applyFont="1" applyBorder="1" applyAlignment="1">
      <alignment vertical="center" wrapText="1"/>
    </xf>
    <xf numFmtId="0" fontId="5" fillId="0" borderId="48" xfId="0" applyFont="1" applyBorder="1" applyAlignment="1">
      <alignment vertical="center" wrapText="1"/>
    </xf>
    <xf numFmtId="0" fontId="6" fillId="0" borderId="28"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18" xfId="0" applyFont="1" applyBorder="1" applyAlignment="1">
      <alignment horizontal="left" vertical="center"/>
    </xf>
    <xf numFmtId="0" fontId="5" fillId="0" borderId="18" xfId="0" applyFont="1" applyBorder="1" applyAlignment="1">
      <alignment horizontal="center" vertical="center"/>
    </xf>
    <xf numFmtId="0" fontId="5" fillId="0" borderId="13" xfId="0" applyFont="1" applyBorder="1" applyAlignment="1">
      <alignment horizontal="left" vertical="center"/>
    </xf>
    <xf numFmtId="0" fontId="5" fillId="0" borderId="13" xfId="0" applyFont="1" applyBorder="1" applyAlignment="1">
      <alignment horizontal="center" vertical="center"/>
    </xf>
    <xf numFmtId="0" fontId="6" fillId="0" borderId="12" xfId="0" applyFont="1" applyBorder="1" applyAlignment="1">
      <alignment horizontal="center" vertical="center"/>
    </xf>
    <xf numFmtId="0" fontId="5" fillId="0" borderId="51" xfId="0" applyFont="1" applyBorder="1" applyAlignment="1">
      <alignment horizontal="left" vertical="center"/>
    </xf>
    <xf numFmtId="0" fontId="5" fillId="0" borderId="51" xfId="0" applyFont="1" applyBorder="1" applyAlignment="1">
      <alignment horizontal="center" vertical="center"/>
    </xf>
    <xf numFmtId="0" fontId="5" fillId="0" borderId="0" xfId="0" applyFont="1" applyAlignment="1">
      <alignment horizontal="left" vertical="center"/>
    </xf>
    <xf numFmtId="0" fontId="6" fillId="0" borderId="1" xfId="0"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left" vertical="center"/>
    </xf>
    <xf numFmtId="0" fontId="5" fillId="0" borderId="0" xfId="0" applyFont="1" applyAlignment="1">
      <alignment readingOrder="2"/>
    </xf>
    <xf numFmtId="0" fontId="5" fillId="0" borderId="0" xfId="0" applyFont="1" applyAlignment="1">
      <alignment horizontal="center" vertical="center" wrapText="1"/>
    </xf>
    <xf numFmtId="0" fontId="6" fillId="0" borderId="0" xfId="0" applyFont="1"/>
    <xf numFmtId="0" fontId="5" fillId="0" borderId="13" xfId="0" applyFont="1" applyBorder="1" applyAlignment="1">
      <alignment horizontal="center" vertical="center" wrapText="1"/>
    </xf>
    <xf numFmtId="0" fontId="7" fillId="0" borderId="0" xfId="0" applyFont="1"/>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6" fillId="0" borderId="36"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0" xfId="0" applyFont="1" applyAlignment="1">
      <alignment horizontal="center"/>
    </xf>
    <xf numFmtId="1" fontId="6" fillId="0" borderId="15" xfId="0" applyNumberFormat="1" applyFont="1" applyBorder="1" applyAlignment="1">
      <alignment horizontal="center" vertical="center" wrapText="1"/>
    </xf>
    <xf numFmtId="0" fontId="6" fillId="0" borderId="37" xfId="3" applyFont="1" applyBorder="1" applyAlignment="1">
      <alignment horizontal="center" vertical="top" wrapText="1"/>
    </xf>
    <xf numFmtId="0" fontId="5" fillId="0" borderId="36" xfId="0" applyFont="1" applyBorder="1" applyAlignment="1">
      <alignment vertical="center" wrapText="1"/>
    </xf>
    <xf numFmtId="0" fontId="5" fillId="0" borderId="39" xfId="3" applyFont="1" applyBorder="1"/>
    <xf numFmtId="0" fontId="5" fillId="0" borderId="40" xfId="0" applyFont="1" applyBorder="1"/>
    <xf numFmtId="0" fontId="6" fillId="0" borderId="42" xfId="3" applyFont="1" applyBorder="1" applyAlignment="1">
      <alignment horizontal="center" vertical="top" wrapText="1"/>
    </xf>
    <xf numFmtId="0" fontId="6" fillId="0" borderId="13" xfId="3" applyFont="1" applyBorder="1" applyAlignment="1">
      <alignment horizontal="center" vertical="top" wrapText="1"/>
    </xf>
    <xf numFmtId="0" fontId="5" fillId="0" borderId="38" xfId="3" applyFont="1" applyBorder="1"/>
    <xf numFmtId="0" fontId="5" fillId="0" borderId="43" xfId="0" applyFont="1" applyBorder="1" applyAlignment="1">
      <alignment horizontal="center"/>
    </xf>
    <xf numFmtId="0" fontId="5" fillId="0" borderId="38" xfId="0" applyFont="1" applyBorder="1" applyAlignment="1">
      <alignment horizontal="center"/>
    </xf>
    <xf numFmtId="0" fontId="5" fillId="0" borderId="41" xfId="3" applyFont="1" applyBorder="1"/>
    <xf numFmtId="0" fontId="5" fillId="0" borderId="44" xfId="0" applyFont="1" applyBorder="1" applyAlignment="1">
      <alignment horizontal="center"/>
    </xf>
    <xf numFmtId="0" fontId="5" fillId="0" borderId="41" xfId="0" applyFont="1" applyBorder="1" applyAlignment="1">
      <alignment horizont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12" xfId="0" applyFont="1" applyBorder="1" applyAlignment="1">
      <alignment horizontal="center" vertical="center" wrapText="1"/>
    </xf>
    <xf numFmtId="0" fontId="9" fillId="0" borderId="29" xfId="0" applyFont="1" applyBorder="1" applyAlignment="1">
      <alignment wrapText="1"/>
    </xf>
    <xf numFmtId="0" fontId="10" fillId="0" borderId="14" xfId="0" applyFont="1" applyBorder="1" applyAlignment="1">
      <alignment horizontal="center" vertical="center" wrapText="1"/>
    </xf>
    <xf numFmtId="0" fontId="9" fillId="0" borderId="15" xfId="0" applyFont="1" applyBorder="1" applyAlignment="1">
      <alignment wrapText="1"/>
    </xf>
    <xf numFmtId="0" fontId="10" fillId="0" borderId="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16" xfId="0" applyFont="1" applyBorder="1" applyAlignment="1">
      <alignment horizontal="center" vertical="top" wrapText="1"/>
    </xf>
    <xf numFmtId="0" fontId="9" fillId="0" borderId="8" xfId="0" applyFont="1" applyBorder="1" applyAlignment="1">
      <alignment horizontal="center" vertical="top" wrapText="1"/>
    </xf>
    <xf numFmtId="0" fontId="9" fillId="0" borderId="18" xfId="0" applyFont="1" applyBorder="1" applyAlignment="1">
      <alignment vertical="top" wrapText="1"/>
    </xf>
    <xf numFmtId="0" fontId="9" fillId="0" borderId="15" xfId="0" applyFont="1" applyBorder="1" applyAlignment="1">
      <alignment horizontal="center" vertical="center"/>
    </xf>
    <xf numFmtId="0" fontId="9" fillId="0" borderId="0" xfId="0" applyFont="1" applyAlignment="1">
      <alignment horizontal="left" vertical="center" indent="1"/>
    </xf>
    <xf numFmtId="0" fontId="9" fillId="0" borderId="15" xfId="0" applyFont="1" applyBorder="1" applyAlignment="1">
      <alignment horizontal="left" vertical="top" wrapText="1" indent="1"/>
    </xf>
    <xf numFmtId="0" fontId="9" fillId="0" borderId="18" xfId="0" applyFont="1" applyBorder="1" applyAlignment="1">
      <alignment horizontal="center" wrapText="1"/>
    </xf>
    <xf numFmtId="0" fontId="9" fillId="0" borderId="15" xfId="0" applyFont="1" applyBorder="1" applyAlignment="1">
      <alignment horizontal="left" vertical="top" indent="1"/>
    </xf>
    <xf numFmtId="0" fontId="10" fillId="0" borderId="15" xfId="0" applyFont="1" applyBorder="1" applyAlignment="1">
      <alignment horizontal="center" vertical="center" wrapText="1"/>
    </xf>
    <xf numFmtId="0" fontId="9" fillId="0" borderId="17" xfId="0" applyFont="1" applyBorder="1" applyAlignment="1">
      <alignment wrapText="1"/>
    </xf>
    <xf numFmtId="0" fontId="9" fillId="0" borderId="17" xfId="0" applyFont="1" applyBorder="1" applyAlignment="1">
      <alignment horizontal="center" wrapText="1"/>
    </xf>
    <xf numFmtId="0" fontId="9" fillId="0" borderId="17" xfId="0" applyFont="1" applyBorder="1" applyAlignment="1">
      <alignment vertical="top" wrapText="1"/>
    </xf>
    <xf numFmtId="0" fontId="9" fillId="0" borderId="0" xfId="0" applyFont="1" applyAlignment="1">
      <alignment horizontal="left" vertical="center" indent="6"/>
    </xf>
    <xf numFmtId="0" fontId="10" fillId="0" borderId="18" xfId="0" applyFont="1" applyBorder="1" applyAlignment="1">
      <alignment horizontal="center" vertical="center" wrapText="1"/>
    </xf>
    <xf numFmtId="0" fontId="9" fillId="0" borderId="15" xfId="0" applyFont="1" applyBorder="1" applyAlignment="1">
      <alignment horizontal="left" vertical="top"/>
    </xf>
    <xf numFmtId="0" fontId="9" fillId="0" borderId="17" xfId="0" applyFont="1" applyBorder="1" applyAlignment="1">
      <alignment horizontal="left" vertical="top"/>
    </xf>
    <xf numFmtId="0" fontId="9" fillId="0" borderId="17" xfId="0" applyFont="1" applyBorder="1" applyAlignment="1">
      <alignment horizontal="center" vertical="top" wrapText="1"/>
    </xf>
    <xf numFmtId="0" fontId="9" fillId="0" borderId="18" xfId="0" applyFont="1" applyBorder="1" applyAlignment="1">
      <alignment horizontal="left" wrapText="1"/>
    </xf>
    <xf numFmtId="0" fontId="9" fillId="0" borderId="17" xfId="0" applyFont="1" applyBorder="1" applyAlignment="1">
      <alignment horizontal="left" vertical="top" wrapText="1" indent="1"/>
    </xf>
    <xf numFmtId="0" fontId="9" fillId="0" borderId="17" xfId="0" applyFont="1" applyBorder="1" applyAlignment="1">
      <alignment vertical="top"/>
    </xf>
    <xf numFmtId="0" fontId="9" fillId="0" borderId="17" xfId="0" applyFont="1" applyBorder="1" applyAlignment="1">
      <alignment horizontal="right" vertical="top" wrapText="1"/>
    </xf>
    <xf numFmtId="0" fontId="9" fillId="0" borderId="18" xfId="0" applyFont="1" applyBorder="1" applyAlignment="1">
      <alignment horizontal="right" vertical="top" wrapText="1"/>
    </xf>
    <xf numFmtId="0" fontId="9" fillId="0" borderId="14" xfId="0" applyFont="1" applyBorder="1" applyAlignment="1">
      <alignment horizontal="right" vertical="top" wrapText="1"/>
    </xf>
    <xf numFmtId="0" fontId="9" fillId="0" borderId="15" xfId="0" applyFont="1" applyBorder="1" applyAlignment="1">
      <alignment vertical="top"/>
    </xf>
    <xf numFmtId="0" fontId="9" fillId="0" borderId="15" xfId="0" applyFont="1" applyBorder="1" applyAlignment="1">
      <alignment vertical="top" wrapText="1"/>
    </xf>
    <xf numFmtId="0" fontId="13" fillId="0" borderId="0" xfId="0" applyFont="1"/>
    <xf numFmtId="0" fontId="9" fillId="0" borderId="52" xfId="0" applyFont="1" applyBorder="1" applyAlignment="1">
      <alignment vertical="center" wrapText="1"/>
    </xf>
    <xf numFmtId="0" fontId="10" fillId="0" borderId="13" xfId="0" applyFont="1" applyBorder="1" applyAlignment="1">
      <alignment horizontal="center" vertical="center" wrapText="1"/>
    </xf>
    <xf numFmtId="0" fontId="9" fillId="0" borderId="17" xfId="0" applyFont="1" applyBorder="1" applyAlignment="1">
      <alignment horizontal="right" vertical="top"/>
    </xf>
    <xf numFmtId="0" fontId="9" fillId="0" borderId="18" xfId="0" applyFont="1" applyBorder="1" applyAlignment="1">
      <alignment horizontal="right" wrapText="1"/>
    </xf>
    <xf numFmtId="0" fontId="9" fillId="0" borderId="13" xfId="0" applyFont="1" applyBorder="1" applyAlignment="1">
      <alignment horizontal="center" wrapText="1"/>
    </xf>
    <xf numFmtId="0" fontId="10" fillId="0" borderId="0" xfId="0" applyFont="1"/>
    <xf numFmtId="0" fontId="5" fillId="0" borderId="14" xfId="0" applyFont="1" applyBorder="1" applyAlignment="1">
      <alignment vertical="center" wrapText="1"/>
    </xf>
    <xf numFmtId="0" fontId="5" fillId="0" borderId="29" xfId="0" applyFont="1" applyBorder="1" applyAlignment="1">
      <alignment vertical="top" wrapText="1"/>
    </xf>
    <xf numFmtId="0" fontId="9" fillId="0" borderId="15" xfId="0" applyFont="1" applyBorder="1" applyAlignment="1">
      <alignment horizontal="center" wrapText="1"/>
    </xf>
    <xf numFmtId="0" fontId="9" fillId="0" borderId="0" xfId="0" applyFont="1" applyAlignment="1">
      <alignment horizontal="left"/>
    </xf>
    <xf numFmtId="0" fontId="9" fillId="0" borderId="11" xfId="0" applyFont="1" applyBorder="1" applyAlignment="1">
      <alignment horizontal="left" vertical="center" wrapText="1"/>
    </xf>
    <xf numFmtId="0" fontId="9" fillId="0" borderId="53" xfId="0" applyFont="1" applyBorder="1" applyAlignment="1">
      <alignment horizontal="left" vertical="center" wrapText="1"/>
    </xf>
    <xf numFmtId="0" fontId="9" fillId="0" borderId="18" xfId="0" applyFont="1" applyBorder="1" applyAlignment="1">
      <alignment horizontal="left" vertical="top"/>
    </xf>
    <xf numFmtId="0" fontId="9" fillId="0" borderId="17" xfId="0" applyFont="1" applyBorder="1" applyAlignment="1">
      <alignment horizontal="right" wrapText="1"/>
    </xf>
    <xf numFmtId="0" fontId="10" fillId="0" borderId="30" xfId="0" applyFont="1" applyBorder="1" applyAlignment="1">
      <alignment horizontal="center" vertical="center" wrapText="1"/>
    </xf>
    <xf numFmtId="0" fontId="9" fillId="0" borderId="30" xfId="0" applyFont="1" applyBorder="1" applyAlignment="1">
      <alignment horizontal="left" vertical="top" wrapText="1"/>
    </xf>
    <xf numFmtId="0" fontId="9" fillId="0" borderId="30" xfId="0" applyFont="1" applyBorder="1" applyAlignment="1">
      <alignment horizontal="right" wrapText="1"/>
    </xf>
    <xf numFmtId="0" fontId="9" fillId="0" borderId="15" xfId="0" applyFont="1" applyBorder="1" applyAlignment="1">
      <alignment horizontal="right" vertical="top"/>
    </xf>
    <xf numFmtId="0" fontId="0" fillId="0" borderId="5" xfId="0" applyBorder="1" applyAlignment="1">
      <alignment horizontal="left" vertical="center" wrapText="1"/>
    </xf>
    <xf numFmtId="0" fontId="0" fillId="0" borderId="9" xfId="0"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6" fillId="0" borderId="8" xfId="0" applyFont="1" applyBorder="1" applyAlignment="1">
      <alignment horizontal="left" vertical="center" wrapText="1"/>
    </xf>
    <xf numFmtId="0" fontId="6" fillId="0" borderId="20"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6"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2" xfId="0" applyFont="1" applyBorder="1" applyAlignment="1">
      <alignment horizontal="left" vertical="top" wrapText="1"/>
    </xf>
    <xf numFmtId="0" fontId="5" fillId="0" borderId="18" xfId="0" applyFont="1" applyBorder="1" applyAlignment="1">
      <alignment horizontal="left" vertical="top" wrapText="1"/>
    </xf>
    <xf numFmtId="0" fontId="5" fillId="0" borderId="21" xfId="0" applyFont="1" applyBorder="1" applyAlignment="1">
      <alignment horizontal="left" vertical="top" wrapText="1"/>
    </xf>
    <xf numFmtId="0" fontId="6" fillId="0" borderId="20"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10" fillId="0" borderId="12" xfId="0" applyFont="1" applyBorder="1" applyAlignment="1">
      <alignment horizontal="center" vertical="top"/>
    </xf>
    <xf numFmtId="0" fontId="5" fillId="0" borderId="13" xfId="0" applyFont="1" applyBorder="1" applyAlignment="1">
      <alignment horizontal="left" vertical="top" wrapText="1"/>
    </xf>
    <xf numFmtId="0" fontId="9" fillId="0" borderId="13" xfId="0" applyFont="1" applyBorder="1" applyAlignment="1">
      <alignment horizontal="left" vertical="top" wrapText="1"/>
    </xf>
    <xf numFmtId="0" fontId="10" fillId="0" borderId="14" xfId="0" applyFont="1" applyBorder="1" applyAlignment="1">
      <alignment horizontal="center" vertical="top"/>
    </xf>
    <xf numFmtId="0" fontId="10" fillId="0" borderId="16" xfId="0" applyFont="1" applyBorder="1" applyAlignment="1">
      <alignment horizontal="center" vertical="top"/>
    </xf>
    <xf numFmtId="0" fontId="10" fillId="0" borderId="8" xfId="0" applyFont="1" applyBorder="1" applyAlignment="1">
      <alignment horizontal="center" vertical="top"/>
    </xf>
    <xf numFmtId="0" fontId="9" fillId="0" borderId="15" xfId="0" applyFont="1" applyBorder="1" applyAlignment="1">
      <alignment horizontal="left" vertical="top" wrapText="1"/>
    </xf>
    <xf numFmtId="0" fontId="9" fillId="0" borderId="17" xfId="0" applyFont="1" applyBorder="1" applyAlignment="1">
      <alignment horizontal="left" vertical="top" wrapText="1"/>
    </xf>
    <xf numFmtId="0" fontId="9" fillId="0" borderId="18" xfId="0" applyFont="1" applyBorder="1" applyAlignment="1">
      <alignment horizontal="left" vertical="top" wrapText="1"/>
    </xf>
    <xf numFmtId="0" fontId="9" fillId="0" borderId="31"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10" fillId="0" borderId="4" xfId="0" applyFont="1" applyBorder="1" applyAlignment="1">
      <alignment horizontal="center" vertical="top"/>
    </xf>
    <xf numFmtId="0" fontId="9" fillId="0" borderId="19" xfId="0" applyFont="1" applyBorder="1" applyAlignment="1">
      <alignment horizontal="left" vertical="top" wrapText="1"/>
    </xf>
    <xf numFmtId="0" fontId="5" fillId="0" borderId="15" xfId="0" applyFont="1" applyBorder="1" applyAlignment="1">
      <alignment horizontal="left" vertical="top" wrapText="1"/>
    </xf>
    <xf numFmtId="0" fontId="5" fillId="0" borderId="17" xfId="0" applyFont="1" applyBorder="1" applyAlignment="1">
      <alignment horizontal="left" vertical="top" wrapText="1"/>
    </xf>
    <xf numFmtId="0" fontId="9" fillId="0" borderId="24"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0" fontId="10" fillId="0" borderId="34" xfId="0" applyFont="1" applyBorder="1" applyAlignment="1">
      <alignment horizontal="left" vertical="center" wrapText="1"/>
    </xf>
    <xf numFmtId="0" fontId="10" fillId="0" borderId="31" xfId="0" applyFont="1" applyBorder="1" applyAlignment="1">
      <alignment horizontal="left" vertical="center" wrapText="1"/>
    </xf>
    <xf numFmtId="0" fontId="9" fillId="0" borderId="21" xfId="0" applyFont="1" applyBorder="1" applyAlignment="1">
      <alignment horizontal="left" vertical="top" wrapText="1"/>
    </xf>
    <xf numFmtId="0" fontId="9" fillId="0" borderId="33" xfId="0" applyFont="1" applyBorder="1" applyAlignment="1">
      <alignment horizontal="left" vertical="top" wrapText="1"/>
    </xf>
    <xf numFmtId="0" fontId="10" fillId="0" borderId="15"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9" fillId="0" borderId="21" xfId="0" applyFont="1" applyBorder="1" applyAlignment="1">
      <alignment horizontal="left" vertical="center" wrapText="1"/>
    </xf>
    <xf numFmtId="0" fontId="9" fillId="0" borderId="32" xfId="0" applyFont="1" applyBorder="1" applyAlignment="1">
      <alignment horizontal="left" vertical="center" wrapText="1"/>
    </xf>
    <xf numFmtId="0" fontId="9" fillId="0" borderId="32" xfId="0" applyFont="1" applyBorder="1" applyAlignment="1">
      <alignment horizontal="left" vertical="center"/>
    </xf>
    <xf numFmtId="0" fontId="9" fillId="0" borderId="15" xfId="0" applyFont="1" applyBorder="1" applyAlignment="1">
      <alignment horizontal="left" vertical="center" wrapText="1"/>
    </xf>
    <xf numFmtId="0" fontId="9" fillId="0" borderId="17" xfId="0" applyFont="1" applyBorder="1" applyAlignment="1">
      <alignment horizontal="left" vertical="center" wrapText="1"/>
    </xf>
    <xf numFmtId="0" fontId="9" fillId="0" borderId="25" xfId="0" applyFont="1" applyBorder="1" applyAlignment="1">
      <alignment horizontal="left" vertical="center" wrapText="1"/>
    </xf>
    <xf numFmtId="0" fontId="9" fillId="0" borderId="35"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5" fillId="0" borderId="47" xfId="0" applyFont="1" applyBorder="1" applyAlignment="1">
      <alignment horizontal="left" vertical="center" wrapText="1"/>
    </xf>
    <xf numFmtId="0" fontId="5" fillId="0" borderId="49" xfId="0" applyFont="1" applyBorder="1" applyAlignment="1">
      <alignment horizontal="left" vertical="center" wrapText="1"/>
    </xf>
    <xf numFmtId="0" fontId="6" fillId="0" borderId="16"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5" fillId="0" borderId="13" xfId="0" applyFont="1" applyBorder="1" applyAlignment="1">
      <alignment horizontal="left" vertical="center"/>
    </xf>
    <xf numFmtId="0" fontId="5" fillId="0" borderId="51" xfId="0" applyFont="1" applyBorder="1" applyAlignment="1">
      <alignment horizontal="left" vertical="center"/>
    </xf>
    <xf numFmtId="0" fontId="6" fillId="0" borderId="8"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50" xfId="0" applyFont="1" applyBorder="1" applyAlignment="1">
      <alignment horizontal="center" vertical="center"/>
    </xf>
    <xf numFmtId="0" fontId="5" fillId="0" borderId="15" xfId="0" applyFont="1" applyBorder="1" applyAlignment="1">
      <alignment horizontal="left" vertic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9" fillId="0" borderId="15" xfId="0" applyFont="1" applyBorder="1" applyAlignment="1">
      <alignment vertical="center" wrapText="1"/>
    </xf>
    <xf numFmtId="0" fontId="9"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5" fillId="0" borderId="38" xfId="3" applyFont="1" applyBorder="1" applyAlignment="1">
      <alignment vertical="top" wrapText="1"/>
    </xf>
    <xf numFmtId="0" fontId="5" fillId="0" borderId="39" xfId="3" applyFont="1" applyBorder="1" applyAlignment="1">
      <alignment vertical="top" wrapText="1"/>
    </xf>
    <xf numFmtId="0" fontId="5" fillId="0" borderId="41" xfId="3" applyFont="1" applyBorder="1" applyAlignment="1">
      <alignment vertical="top" wrapText="1"/>
    </xf>
  </cellXfs>
  <cellStyles count="4">
    <cellStyle name="Normal" xfId="0" builtinId="0"/>
    <cellStyle name="Normal 15 2" xfId="1" xr:uid="{8A50169E-1C84-4D2E-851E-1BD8562AE8F0}"/>
    <cellStyle name="Normal 2 2 2" xfId="3" xr:uid="{993EC9FB-EE6F-4EF7-A48D-F20824FAAA23}"/>
    <cellStyle name="Normal 7 2" xfId="2" xr:uid="{F263864E-6DC5-49FC-B3E7-ED49625752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7B571BB3-053F-499B-A092-AC0D32852D80}"/>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80EC0E94-6F50-4818-9ED7-91DC6EFCBA1A}"/>
            </a:ext>
          </a:extLst>
        </xdr:cNvPr>
        <xdr:cNvSpPr txBox="1"/>
      </xdr:nvSpPr>
      <xdr:spPr>
        <a:xfrm>
          <a:off x="1195387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6F05BB4D-6DDA-4CA0-974E-F521AC0B5C7F}"/>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9262F95D-55CC-4353-A050-4FA3346B4E70}"/>
            </a:ext>
          </a:extLst>
        </xdr:cNvPr>
        <xdr:cNvSpPr txBox="1"/>
      </xdr:nvSpPr>
      <xdr:spPr>
        <a:xfrm>
          <a:off x="1181100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3" name="TextBox 2">
          <a:extLst>
            <a:ext uri="{FF2B5EF4-FFF2-40B4-BE49-F238E27FC236}">
              <a16:creationId xmlns:a16="http://schemas.microsoft.com/office/drawing/2014/main" id="{F0BC67F5-246B-4323-A3A7-BED74C10DB87}"/>
            </a:ext>
          </a:extLst>
        </xdr:cNvPr>
        <xdr:cNvSpPr txBox="1"/>
      </xdr:nvSpPr>
      <xdr:spPr>
        <a:xfrm>
          <a:off x="11912600" y="6604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BE9A157F-E13D-400D-8EEC-FB35E3814D3C}"/>
            </a:ext>
          </a:extLst>
        </xdr:cNvPr>
        <xdr:cNvSpPr txBox="1"/>
      </xdr:nvSpPr>
      <xdr:spPr>
        <a:xfrm>
          <a:off x="10553700" y="3048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1D12B7D9-0708-45FF-BFCA-E892ACAC7ABF}"/>
            </a:ext>
          </a:extLst>
        </xdr:cNvPr>
        <xdr:cNvSpPr txBox="1"/>
      </xdr:nvSpPr>
      <xdr:spPr>
        <a:xfrm>
          <a:off x="1167765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3" name="TextBox 2">
          <a:extLst>
            <a:ext uri="{FF2B5EF4-FFF2-40B4-BE49-F238E27FC236}">
              <a16:creationId xmlns:a16="http://schemas.microsoft.com/office/drawing/2014/main" id="{77EDBE34-710F-4BE4-AAEF-CFD53E913EB6}"/>
            </a:ext>
          </a:extLst>
        </xdr:cNvPr>
        <xdr:cNvSpPr txBox="1"/>
      </xdr:nvSpPr>
      <xdr:spPr>
        <a:xfrm>
          <a:off x="11039475" y="6572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1</xdr:row>
      <xdr:rowOff>0</xdr:rowOff>
    </xdr:from>
    <xdr:ext cx="1076739" cy="208519"/>
    <xdr:sp macro="" textlink="">
      <xdr:nvSpPr>
        <xdr:cNvPr id="2" name="TextBox 1">
          <a:extLst>
            <a:ext uri="{FF2B5EF4-FFF2-40B4-BE49-F238E27FC236}">
              <a16:creationId xmlns:a16="http://schemas.microsoft.com/office/drawing/2014/main" id="{57EB6D78-5635-4EAE-9AF5-55128608E18F}"/>
            </a:ext>
          </a:extLst>
        </xdr:cNvPr>
        <xdr:cNvSpPr txBox="1"/>
      </xdr:nvSpPr>
      <xdr:spPr>
        <a:xfrm>
          <a:off x="1318260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0</xdr:colOff>
      <xdr:row>1</xdr:row>
      <xdr:rowOff>0</xdr:rowOff>
    </xdr:from>
    <xdr:ext cx="1076739" cy="208519"/>
    <xdr:sp macro="" textlink="">
      <xdr:nvSpPr>
        <xdr:cNvPr id="3" name="TextBox 1">
          <a:extLst>
            <a:ext uri="{FF2B5EF4-FFF2-40B4-BE49-F238E27FC236}">
              <a16:creationId xmlns:a16="http://schemas.microsoft.com/office/drawing/2014/main" id="{8A12D264-D601-4590-A176-A53679E052F0}"/>
            </a:ext>
            <a:ext uri="{147F2762-F138-4A5C-976F-8EAC2B608ADB}">
              <a16:predDERef xmlns:a16="http://schemas.microsoft.com/office/drawing/2014/main" pred="{57EB6D78-5635-4EAE-9AF5-55128608E18F}"/>
            </a:ext>
          </a:extLst>
        </xdr:cNvPr>
        <xdr:cNvSpPr txBox="1"/>
      </xdr:nvSpPr>
      <xdr:spPr>
        <a:xfrm>
          <a:off x="13716000" y="4953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0</xdr:colOff>
      <xdr:row>1</xdr:row>
      <xdr:rowOff>0</xdr:rowOff>
    </xdr:from>
    <xdr:ext cx="1076739" cy="208519"/>
    <xdr:sp macro="" textlink="">
      <xdr:nvSpPr>
        <xdr:cNvPr id="4" name="TextBox 2">
          <a:extLst>
            <a:ext uri="{FF2B5EF4-FFF2-40B4-BE49-F238E27FC236}">
              <a16:creationId xmlns:a16="http://schemas.microsoft.com/office/drawing/2014/main" id="{7364F0D8-1DC0-47FD-A311-5EE57476E7E2}"/>
            </a:ext>
            <a:ext uri="{147F2762-F138-4A5C-976F-8EAC2B608ADB}">
              <a16:predDERef xmlns:a16="http://schemas.microsoft.com/office/drawing/2014/main" pred="{8A12D264-D601-4590-A176-A53679E052F0}"/>
            </a:ext>
          </a:extLst>
        </xdr:cNvPr>
        <xdr:cNvSpPr txBox="1"/>
      </xdr:nvSpPr>
      <xdr:spPr>
        <a:xfrm>
          <a:off x="10315575" y="4953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4DBEC-1FE2-4EC3-ACE8-4CE22C2D78E1}">
  <dimension ref="A1:D11"/>
  <sheetViews>
    <sheetView workbookViewId="0">
      <selection activeCell="B5" sqref="B5"/>
    </sheetView>
  </sheetViews>
  <sheetFormatPr defaultColWidth="8.86328125" defaultRowHeight="14.25" x14ac:dyDescent="0.45"/>
  <cols>
    <col min="1" max="1" width="22.73046875" style="4" customWidth="1"/>
    <col min="2" max="2" width="65.73046875" style="2" customWidth="1"/>
    <col min="3" max="3" width="27.86328125" style="3" bestFit="1" customWidth="1"/>
    <col min="4" max="4" width="22" style="3" bestFit="1" customWidth="1"/>
    <col min="5" max="16384" width="8.86328125" style="3"/>
  </cols>
  <sheetData>
    <row r="1" spans="1:4" ht="18" x14ac:dyDescent="0.45">
      <c r="A1" s="1" t="s">
        <v>0</v>
      </c>
    </row>
    <row r="3" spans="1:4" s="6" customFormat="1" x14ac:dyDescent="0.45">
      <c r="A3" s="4" t="s">
        <v>1</v>
      </c>
      <c r="B3" s="5" t="s">
        <v>2</v>
      </c>
      <c r="C3" s="6" t="s">
        <v>3</v>
      </c>
      <c r="D3" s="6" t="s">
        <v>4</v>
      </c>
    </row>
    <row r="4" spans="1:4" ht="14.65" thickBot="1" x14ac:dyDescent="0.5"/>
    <row r="5" spans="1:4" ht="85.9" thickBot="1" x14ac:dyDescent="0.5">
      <c r="A5" s="7"/>
      <c r="B5" s="8" t="s">
        <v>5</v>
      </c>
      <c r="C5" s="9"/>
      <c r="D5" s="10"/>
    </row>
    <row r="6" spans="1:4" ht="28.9" thickBot="1" x14ac:dyDescent="0.5">
      <c r="A6" s="7"/>
      <c r="B6" s="8" t="s">
        <v>6</v>
      </c>
      <c r="C6" s="9"/>
      <c r="D6" s="10"/>
    </row>
    <row r="7" spans="1:4" x14ac:dyDescent="0.45">
      <c r="A7" s="11"/>
      <c r="B7" s="252" t="s">
        <v>7</v>
      </c>
      <c r="C7" s="12" t="s">
        <v>8</v>
      </c>
      <c r="D7" s="13">
        <v>0</v>
      </c>
    </row>
    <row r="8" spans="1:4" x14ac:dyDescent="0.45">
      <c r="A8" s="14"/>
      <c r="B8" s="253"/>
      <c r="C8" s="15" t="s">
        <v>9</v>
      </c>
      <c r="D8" s="16">
        <v>1</v>
      </c>
    </row>
    <row r="11" spans="1:4" ht="18" x14ac:dyDescent="0.7">
      <c r="A11" s="4" t="s">
        <v>10</v>
      </c>
      <c r="B11" s="17" t="s">
        <v>11</v>
      </c>
    </row>
  </sheetData>
  <mergeCells count="1">
    <mergeCell ref="B7:B8"/>
  </mergeCells>
  <pageMargins left="0.7" right="0.7" top="0.75" bottom="0.75" header="0.3" footer="0.3"/>
  <headerFooter>
    <oddFooter>&amp;R_x000D_&amp;1#&amp;"Calibri"&amp;10&amp;K000000 Official Use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1572E-9BB1-43F8-A5B2-F00F1FE07A4B}">
  <dimension ref="A1:G129"/>
  <sheetViews>
    <sheetView topLeftCell="A40" workbookViewId="0">
      <selection activeCell="C85" sqref="C85:C102"/>
    </sheetView>
  </sheetViews>
  <sheetFormatPr defaultColWidth="8.86328125" defaultRowHeight="12.75" x14ac:dyDescent="0.35"/>
  <cols>
    <col min="1" max="1" width="14" style="18" customWidth="1"/>
    <col min="2" max="2" width="7.265625" style="22" customWidth="1"/>
    <col min="3" max="3" width="65.73046875" style="20" customWidth="1"/>
    <col min="4" max="4" width="27.86328125" style="18" bestFit="1" customWidth="1"/>
    <col min="5" max="5" width="22" style="18" bestFit="1" customWidth="1"/>
    <col min="6" max="6" width="20.86328125" style="18" customWidth="1"/>
    <col min="7" max="7" width="20.59765625" style="18" customWidth="1"/>
    <col min="8" max="16384" width="8.86328125" style="18"/>
  </cols>
  <sheetData>
    <row r="1" spans="1:5" x14ac:dyDescent="0.35">
      <c r="B1" s="19" t="s">
        <v>12</v>
      </c>
      <c r="D1" s="21"/>
      <c r="E1" s="21"/>
    </row>
    <row r="2" spans="1:5" x14ac:dyDescent="0.35">
      <c r="D2" s="21"/>
      <c r="E2" s="21"/>
    </row>
    <row r="3" spans="1:5" s="21" customFormat="1" x14ac:dyDescent="0.35">
      <c r="B3" s="22" t="s">
        <v>1</v>
      </c>
      <c r="C3" s="23" t="s">
        <v>13</v>
      </c>
      <c r="D3" s="21" t="s">
        <v>3</v>
      </c>
      <c r="E3" s="21" t="s">
        <v>4</v>
      </c>
    </row>
    <row r="5" spans="1:5" x14ac:dyDescent="0.35">
      <c r="B5" s="24"/>
      <c r="C5" s="25"/>
      <c r="D5" s="26"/>
      <c r="E5" s="26"/>
    </row>
    <row r="6" spans="1:5" x14ac:dyDescent="0.35">
      <c r="B6" s="254"/>
      <c r="C6" s="261" t="s">
        <v>14</v>
      </c>
      <c r="D6" s="26" t="s">
        <v>15</v>
      </c>
      <c r="E6" s="26">
        <v>1</v>
      </c>
    </row>
    <row r="7" spans="1:5" x14ac:dyDescent="0.35">
      <c r="B7" s="255"/>
      <c r="C7" s="262"/>
      <c r="D7" s="26" t="s">
        <v>16</v>
      </c>
      <c r="E7" s="26">
        <v>2</v>
      </c>
    </row>
    <row r="8" spans="1:5" x14ac:dyDescent="0.35">
      <c r="B8" s="255"/>
      <c r="C8" s="262"/>
      <c r="D8" s="26" t="s">
        <v>17</v>
      </c>
      <c r="E8" s="26">
        <v>3</v>
      </c>
    </row>
    <row r="9" spans="1:5" x14ac:dyDescent="0.35">
      <c r="B9" s="256"/>
      <c r="C9" s="263"/>
      <c r="D9" s="26" t="s">
        <v>18</v>
      </c>
      <c r="E9" s="26">
        <v>4</v>
      </c>
    </row>
    <row r="10" spans="1:5" x14ac:dyDescent="0.35">
      <c r="B10" s="24" t="s">
        <v>19</v>
      </c>
      <c r="C10" s="25" t="s">
        <v>20</v>
      </c>
      <c r="D10" s="26"/>
      <c r="E10" s="26"/>
    </row>
    <row r="11" spans="1:5" x14ac:dyDescent="0.35">
      <c r="B11" s="24" t="s">
        <v>21</v>
      </c>
      <c r="C11" s="25" t="s">
        <v>22</v>
      </c>
      <c r="D11" s="26"/>
      <c r="E11" s="26"/>
    </row>
    <row r="12" spans="1:5" x14ac:dyDescent="0.35">
      <c r="B12" s="24" t="s">
        <v>23</v>
      </c>
      <c r="C12" s="25" t="s">
        <v>24</v>
      </c>
      <c r="D12" s="26"/>
      <c r="E12" s="26"/>
    </row>
    <row r="13" spans="1:5" ht="25.5" x14ac:dyDescent="0.35">
      <c r="A13" s="18" t="s">
        <v>25</v>
      </c>
      <c r="B13" s="24" t="s">
        <v>26</v>
      </c>
      <c r="C13" s="25" t="s">
        <v>27</v>
      </c>
      <c r="D13" s="26"/>
      <c r="E13" s="26"/>
    </row>
    <row r="14" spans="1:5" x14ac:dyDescent="0.35">
      <c r="B14" s="27" t="s">
        <v>28</v>
      </c>
      <c r="C14" s="28" t="s">
        <v>29</v>
      </c>
      <c r="D14" s="26" t="s">
        <v>30</v>
      </c>
      <c r="E14" s="26">
        <v>1</v>
      </c>
    </row>
    <row r="15" spans="1:5" x14ac:dyDescent="0.35">
      <c r="B15" s="24">
        <v>101</v>
      </c>
      <c r="C15" s="25" t="s">
        <v>36</v>
      </c>
      <c r="D15" s="26"/>
      <c r="E15" s="26" t="s">
        <v>37</v>
      </c>
    </row>
    <row r="16" spans="1:5" x14ac:dyDescent="0.35">
      <c r="B16" s="264">
        <f>B15+1</f>
        <v>102</v>
      </c>
      <c r="C16" s="265" t="s">
        <v>38</v>
      </c>
      <c r="D16" s="26" t="s">
        <v>30</v>
      </c>
      <c r="E16" s="26">
        <v>1</v>
      </c>
    </row>
    <row r="17" spans="2:5" x14ac:dyDescent="0.35">
      <c r="B17" s="264"/>
      <c r="C17" s="265"/>
      <c r="D17" s="26" t="s">
        <v>39</v>
      </c>
      <c r="E17" s="26">
        <v>2</v>
      </c>
    </row>
    <row r="18" spans="2:5" x14ac:dyDescent="0.35">
      <c r="B18" s="24">
        <f>B16+1</f>
        <v>103</v>
      </c>
      <c r="C18" s="25" t="s">
        <v>40</v>
      </c>
      <c r="D18" s="26"/>
      <c r="E18" s="26"/>
    </row>
    <row r="19" spans="2:5" x14ac:dyDescent="0.35">
      <c r="B19" s="24">
        <f>B18+1</f>
        <v>104</v>
      </c>
      <c r="C19" s="25" t="s">
        <v>41</v>
      </c>
      <c r="D19" s="26"/>
      <c r="E19" s="26"/>
    </row>
    <row r="20" spans="2:5" x14ac:dyDescent="0.35">
      <c r="B20" s="24"/>
      <c r="C20" s="25"/>
      <c r="D20" s="26"/>
      <c r="E20" s="26"/>
    </row>
    <row r="21" spans="2:5" x14ac:dyDescent="0.35">
      <c r="B21" s="24">
        <f>B19+1</f>
        <v>105</v>
      </c>
      <c r="C21" s="265" t="s">
        <v>42</v>
      </c>
      <c r="D21" s="26" t="s">
        <v>43</v>
      </c>
      <c r="E21" s="26">
        <v>1</v>
      </c>
    </row>
    <row r="22" spans="2:5" ht="13.15" thickBot="1" x14ac:dyDescent="0.4">
      <c r="B22" s="24"/>
      <c r="C22" s="265"/>
      <c r="D22" s="26" t="s">
        <v>44</v>
      </c>
      <c r="E22" s="26">
        <v>2</v>
      </c>
    </row>
    <row r="23" spans="2:5" x14ac:dyDescent="0.35">
      <c r="B23" s="24">
        <f>B21+1</f>
        <v>106</v>
      </c>
      <c r="C23" s="266" t="s">
        <v>45</v>
      </c>
      <c r="D23" s="32" t="s">
        <v>46</v>
      </c>
      <c r="E23" s="33">
        <v>1</v>
      </c>
    </row>
    <row r="24" spans="2:5" x14ac:dyDescent="0.35">
      <c r="B24" s="24"/>
      <c r="C24" s="267"/>
      <c r="D24" s="32" t="s">
        <v>47</v>
      </c>
      <c r="E24" s="35">
        <v>2</v>
      </c>
    </row>
    <row r="25" spans="2:5" x14ac:dyDescent="0.35">
      <c r="B25" s="24"/>
      <c r="C25" s="267"/>
      <c r="D25" s="32" t="s">
        <v>48</v>
      </c>
      <c r="E25" s="35">
        <v>3</v>
      </c>
    </row>
    <row r="26" spans="2:5" x14ac:dyDescent="0.35">
      <c r="B26" s="24"/>
      <c r="C26" s="267"/>
      <c r="D26" s="32" t="s">
        <v>49</v>
      </c>
      <c r="E26" s="35">
        <v>4</v>
      </c>
    </row>
    <row r="27" spans="2:5" x14ac:dyDescent="0.35">
      <c r="B27" s="24"/>
      <c r="C27" s="267"/>
      <c r="D27" s="32" t="s">
        <v>50</v>
      </c>
      <c r="E27" s="35">
        <v>5</v>
      </c>
    </row>
    <row r="28" spans="2:5" x14ac:dyDescent="0.35">
      <c r="B28" s="24"/>
      <c r="C28" s="267"/>
      <c r="D28" s="32" t="s">
        <v>51</v>
      </c>
      <c r="E28" s="35">
        <v>6</v>
      </c>
    </row>
    <row r="29" spans="2:5" x14ac:dyDescent="0.35">
      <c r="B29" s="24"/>
      <c r="C29" s="267"/>
      <c r="D29" s="32" t="s">
        <v>52</v>
      </c>
      <c r="E29" s="35">
        <v>7</v>
      </c>
    </row>
    <row r="30" spans="2:5" x14ac:dyDescent="0.35">
      <c r="B30" s="24"/>
      <c r="C30" s="267"/>
      <c r="D30" s="32" t="s">
        <v>53</v>
      </c>
      <c r="E30" s="35">
        <v>9</v>
      </c>
    </row>
    <row r="31" spans="2:5" x14ac:dyDescent="0.35">
      <c r="B31" s="24"/>
      <c r="C31" s="34"/>
      <c r="D31" s="32"/>
      <c r="E31" s="35"/>
    </row>
    <row r="32" spans="2:5" ht="28.9" customHeight="1" x14ac:dyDescent="0.35">
      <c r="B32" s="24">
        <f>B23+1</f>
        <v>107</v>
      </c>
      <c r="C32" s="25" t="s">
        <v>54</v>
      </c>
      <c r="D32" s="26" t="s">
        <v>55</v>
      </c>
      <c r="E32" s="26"/>
    </row>
    <row r="33" spans="2:7" x14ac:dyDescent="0.35">
      <c r="B33" s="24"/>
      <c r="C33" s="25"/>
      <c r="D33" s="26"/>
      <c r="E33" s="26"/>
    </row>
    <row r="34" spans="2:7" ht="57.75" customHeight="1" x14ac:dyDescent="0.35">
      <c r="B34" s="24">
        <f>B32+1</f>
        <v>108</v>
      </c>
      <c r="C34" s="25" t="s">
        <v>56</v>
      </c>
      <c r="D34" s="26" t="s">
        <v>55</v>
      </c>
      <c r="E34" s="26"/>
    </row>
    <row r="35" spans="2:7" ht="14.25" customHeight="1" x14ac:dyDescent="0.35">
      <c r="B35" s="254">
        <f>B34+1</f>
        <v>109</v>
      </c>
      <c r="C35" s="265" t="s">
        <v>57</v>
      </c>
      <c r="D35" s="26" t="s">
        <v>58</v>
      </c>
      <c r="E35" s="26">
        <v>1</v>
      </c>
    </row>
    <row r="36" spans="2:7" x14ac:dyDescent="0.35">
      <c r="B36" s="255"/>
      <c r="C36" s="265"/>
      <c r="D36" s="26" t="s">
        <v>59</v>
      </c>
      <c r="E36" s="26">
        <v>2</v>
      </c>
    </row>
    <row r="37" spans="2:7" x14ac:dyDescent="0.35">
      <c r="B37" s="255"/>
      <c r="C37" s="265"/>
      <c r="D37" s="26" t="s">
        <v>60</v>
      </c>
      <c r="E37" s="26">
        <v>3</v>
      </c>
    </row>
    <row r="38" spans="2:7" x14ac:dyDescent="0.35">
      <c r="B38" s="256"/>
      <c r="C38" s="265"/>
      <c r="D38" s="26" t="s">
        <v>61</v>
      </c>
      <c r="E38" s="26">
        <v>4</v>
      </c>
    </row>
    <row r="39" spans="2:7" ht="22.5" customHeight="1" x14ac:dyDescent="0.35">
      <c r="B39" s="29">
        <f>B35+1</f>
        <v>110</v>
      </c>
      <c r="C39" s="262" t="s">
        <v>62</v>
      </c>
      <c r="D39" s="36" t="s">
        <v>63</v>
      </c>
      <c r="E39" s="36">
        <v>1</v>
      </c>
      <c r="F39" s="37"/>
      <c r="G39" s="37"/>
    </row>
    <row r="40" spans="2:7" x14ac:dyDescent="0.35">
      <c r="B40" s="29"/>
      <c r="C40" s="262"/>
      <c r="D40" s="38" t="s">
        <v>64</v>
      </c>
      <c r="E40" s="38">
        <f t="shared" ref="E40:E47" si="0">E39+1</f>
        <v>2</v>
      </c>
      <c r="F40" s="37"/>
      <c r="G40" s="37"/>
    </row>
    <row r="41" spans="2:7" ht="25.5" x14ac:dyDescent="0.35">
      <c r="B41" s="29"/>
      <c r="C41" s="262"/>
      <c r="D41" s="38" t="s">
        <v>65</v>
      </c>
      <c r="E41" s="38">
        <f t="shared" si="0"/>
        <v>3</v>
      </c>
      <c r="F41" s="37"/>
      <c r="G41" s="37"/>
    </row>
    <row r="42" spans="2:7" x14ac:dyDescent="0.35">
      <c r="B42" s="29"/>
      <c r="C42" s="262"/>
      <c r="D42" s="38" t="s">
        <v>66</v>
      </c>
      <c r="E42" s="38">
        <f t="shared" si="0"/>
        <v>4</v>
      </c>
      <c r="F42" s="37"/>
      <c r="G42" s="37"/>
    </row>
    <row r="43" spans="2:7" x14ac:dyDescent="0.35">
      <c r="B43" s="29"/>
      <c r="C43" s="262"/>
      <c r="D43" s="38" t="s">
        <v>67</v>
      </c>
      <c r="E43" s="38">
        <f t="shared" si="0"/>
        <v>5</v>
      </c>
      <c r="F43" s="37"/>
      <c r="G43" s="37"/>
    </row>
    <row r="44" spans="2:7" x14ac:dyDescent="0.35">
      <c r="B44" s="29"/>
      <c r="C44" s="262"/>
      <c r="D44" s="38" t="s">
        <v>68</v>
      </c>
      <c r="E44" s="38">
        <f t="shared" si="0"/>
        <v>6</v>
      </c>
      <c r="F44" s="37"/>
      <c r="G44" s="37"/>
    </row>
    <row r="45" spans="2:7" x14ac:dyDescent="0.35">
      <c r="B45" s="29"/>
      <c r="C45" s="262"/>
      <c r="D45" s="38" t="s">
        <v>69</v>
      </c>
      <c r="E45" s="38">
        <f t="shared" si="0"/>
        <v>7</v>
      </c>
      <c r="F45" s="37"/>
      <c r="G45" s="37"/>
    </row>
    <row r="46" spans="2:7" x14ac:dyDescent="0.35">
      <c r="B46" s="29"/>
      <c r="C46" s="262"/>
      <c r="D46" s="38" t="s">
        <v>70</v>
      </c>
      <c r="E46" s="38">
        <f t="shared" si="0"/>
        <v>8</v>
      </c>
      <c r="F46" s="37"/>
      <c r="G46" s="37"/>
    </row>
    <row r="47" spans="2:7" x14ac:dyDescent="0.35">
      <c r="B47" s="31"/>
      <c r="C47" s="263"/>
      <c r="D47" s="38" t="s">
        <v>71</v>
      </c>
      <c r="E47" s="38">
        <f t="shared" si="0"/>
        <v>9</v>
      </c>
      <c r="F47" s="37"/>
      <c r="G47" s="37"/>
    </row>
    <row r="48" spans="2:7" ht="58.9" customHeight="1" x14ac:dyDescent="0.35">
      <c r="B48" s="24">
        <f>B39+1</f>
        <v>111</v>
      </c>
      <c r="C48" s="25" t="s">
        <v>645</v>
      </c>
      <c r="D48" s="26"/>
      <c r="E48" s="26" t="s">
        <v>72</v>
      </c>
    </row>
    <row r="49" spans="2:5" x14ac:dyDescent="0.35">
      <c r="B49" s="24"/>
      <c r="C49" s="25"/>
      <c r="D49" s="26"/>
      <c r="E49" s="26"/>
    </row>
    <row r="50" spans="2:5" ht="38.25" x14ac:dyDescent="0.35">
      <c r="B50" s="24">
        <f>B48+1</f>
        <v>112</v>
      </c>
      <c r="C50" s="25" t="s">
        <v>646</v>
      </c>
      <c r="D50" s="26" t="s">
        <v>647</v>
      </c>
      <c r="E50" s="26" t="s">
        <v>648</v>
      </c>
    </row>
    <row r="51" spans="2:5" s="37" customFormat="1" ht="25.5" x14ac:dyDescent="0.45">
      <c r="B51" s="254">
        <f>B50+1</f>
        <v>113</v>
      </c>
      <c r="C51" s="261" t="s">
        <v>649</v>
      </c>
      <c r="D51" s="38" t="s">
        <v>73</v>
      </c>
      <c r="E51" s="38">
        <v>1</v>
      </c>
    </row>
    <row r="52" spans="2:5" s="37" customFormat="1" x14ac:dyDescent="0.45">
      <c r="B52" s="255"/>
      <c r="C52" s="262"/>
      <c r="D52" s="38" t="s">
        <v>74</v>
      </c>
      <c r="E52" s="38">
        <v>2</v>
      </c>
    </row>
    <row r="53" spans="2:5" s="37" customFormat="1" x14ac:dyDescent="0.45">
      <c r="B53" s="255"/>
      <c r="C53" s="262"/>
      <c r="D53" s="38" t="s">
        <v>75</v>
      </c>
      <c r="E53" s="38">
        <v>3</v>
      </c>
    </row>
    <row r="54" spans="2:5" s="37" customFormat="1" x14ac:dyDescent="0.45">
      <c r="B54" s="255"/>
      <c r="C54" s="262"/>
      <c r="D54" s="38" t="s">
        <v>76</v>
      </c>
      <c r="E54" s="38">
        <v>4</v>
      </c>
    </row>
    <row r="55" spans="2:5" s="37" customFormat="1" x14ac:dyDescent="0.45">
      <c r="B55" s="255"/>
      <c r="C55" s="262"/>
      <c r="D55" s="38" t="s">
        <v>77</v>
      </c>
      <c r="E55" s="38">
        <v>5</v>
      </c>
    </row>
    <row r="56" spans="2:5" s="37" customFormat="1" x14ac:dyDescent="0.45">
      <c r="B56" s="255"/>
      <c r="C56" s="262"/>
      <c r="D56" s="38" t="s">
        <v>78</v>
      </c>
      <c r="E56" s="38">
        <v>6</v>
      </c>
    </row>
    <row r="57" spans="2:5" s="37" customFormat="1" x14ac:dyDescent="0.45">
      <c r="B57" s="255"/>
      <c r="C57" s="262"/>
      <c r="D57" s="38" t="s">
        <v>79</v>
      </c>
      <c r="E57" s="38">
        <v>7</v>
      </c>
    </row>
    <row r="58" spans="2:5" s="37" customFormat="1" ht="25.5" x14ac:dyDescent="0.45">
      <c r="B58" s="256"/>
      <c r="C58" s="263"/>
      <c r="D58" s="38" t="s">
        <v>80</v>
      </c>
      <c r="E58" s="38">
        <v>8</v>
      </c>
    </row>
    <row r="59" spans="2:5" s="37" customFormat="1" ht="25.5" x14ac:dyDescent="0.45">
      <c r="B59" s="257">
        <f>B51+1</f>
        <v>114</v>
      </c>
      <c r="C59" s="260" t="s">
        <v>650</v>
      </c>
      <c r="D59" s="38" t="s">
        <v>81</v>
      </c>
      <c r="E59" s="38">
        <v>1</v>
      </c>
    </row>
    <row r="60" spans="2:5" s="37" customFormat="1" x14ac:dyDescent="0.45">
      <c r="B60" s="258"/>
      <c r="C60" s="260"/>
      <c r="D60" s="38" t="s">
        <v>82</v>
      </c>
      <c r="E60" s="38">
        <v>2</v>
      </c>
    </row>
    <row r="61" spans="2:5" s="37" customFormat="1" ht="25.5" x14ac:dyDescent="0.45">
      <c r="B61" s="258"/>
      <c r="C61" s="260"/>
      <c r="D61" s="38" t="s">
        <v>83</v>
      </c>
      <c r="E61" s="38">
        <v>3</v>
      </c>
    </row>
    <row r="62" spans="2:5" s="37" customFormat="1" x14ac:dyDescent="0.45">
      <c r="B62" s="258"/>
      <c r="C62" s="260"/>
      <c r="D62" s="38" t="s">
        <v>84</v>
      </c>
      <c r="E62" s="38">
        <v>4</v>
      </c>
    </row>
    <row r="63" spans="2:5" s="37" customFormat="1" x14ac:dyDescent="0.45">
      <c r="B63" s="258"/>
      <c r="C63" s="260"/>
      <c r="D63" s="38" t="s">
        <v>85</v>
      </c>
      <c r="E63" s="38">
        <v>5</v>
      </c>
    </row>
    <row r="64" spans="2:5" s="37" customFormat="1" x14ac:dyDescent="0.45">
      <c r="B64" s="258"/>
      <c r="C64" s="260"/>
      <c r="D64" s="38" t="s">
        <v>86</v>
      </c>
      <c r="E64" s="38">
        <v>6</v>
      </c>
    </row>
    <row r="65" spans="2:5" s="37" customFormat="1" x14ac:dyDescent="0.45">
      <c r="B65" s="258"/>
      <c r="C65" s="260"/>
      <c r="D65" s="38" t="s">
        <v>87</v>
      </c>
      <c r="E65" s="38">
        <v>7</v>
      </c>
    </row>
    <row r="66" spans="2:5" s="37" customFormat="1" ht="25.5" x14ac:dyDescent="0.45">
      <c r="B66" s="259"/>
      <c r="C66" s="260"/>
      <c r="D66" s="38" t="s">
        <v>88</v>
      </c>
      <c r="E66" s="38">
        <v>8</v>
      </c>
    </row>
    <row r="67" spans="2:5" s="37" customFormat="1" x14ac:dyDescent="0.45">
      <c r="B67" s="269">
        <f>B59+1</f>
        <v>115</v>
      </c>
      <c r="C67" s="260" t="s">
        <v>651</v>
      </c>
      <c r="D67" s="38" t="s">
        <v>89</v>
      </c>
      <c r="E67" s="38">
        <v>1</v>
      </c>
    </row>
    <row r="68" spans="2:5" s="37" customFormat="1" x14ac:dyDescent="0.45">
      <c r="B68" s="270"/>
      <c r="C68" s="260"/>
      <c r="D68" s="38" t="s">
        <v>90</v>
      </c>
      <c r="E68" s="38">
        <v>2</v>
      </c>
    </row>
    <row r="69" spans="2:5" s="37" customFormat="1" x14ac:dyDescent="0.45">
      <c r="B69" s="270"/>
      <c r="C69" s="260"/>
      <c r="D69" s="38" t="s">
        <v>91</v>
      </c>
      <c r="E69" s="38">
        <v>3</v>
      </c>
    </row>
    <row r="70" spans="2:5" s="37" customFormat="1" x14ac:dyDescent="0.45">
      <c r="B70" s="270"/>
      <c r="C70" s="260"/>
      <c r="D70" s="38" t="s">
        <v>92</v>
      </c>
      <c r="E70" s="38">
        <v>4</v>
      </c>
    </row>
    <row r="71" spans="2:5" s="37" customFormat="1" x14ac:dyDescent="0.45">
      <c r="B71" s="270"/>
      <c r="C71" s="260"/>
      <c r="D71" s="38" t="s">
        <v>93</v>
      </c>
      <c r="E71" s="38">
        <v>5</v>
      </c>
    </row>
    <row r="72" spans="2:5" s="37" customFormat="1" x14ac:dyDescent="0.45">
      <c r="B72" s="270"/>
      <c r="C72" s="260"/>
      <c r="D72" s="38" t="s">
        <v>94</v>
      </c>
      <c r="E72" s="38">
        <v>6</v>
      </c>
    </row>
    <row r="73" spans="2:5" s="37" customFormat="1" x14ac:dyDescent="0.45">
      <c r="B73" s="270"/>
      <c r="C73" s="260"/>
      <c r="D73" s="38" t="s">
        <v>95</v>
      </c>
      <c r="E73" s="38">
        <v>7</v>
      </c>
    </row>
    <row r="74" spans="2:5" s="37" customFormat="1" x14ac:dyDescent="0.45">
      <c r="B74" s="270"/>
      <c r="C74" s="260"/>
      <c r="D74" s="38" t="s">
        <v>96</v>
      </c>
      <c r="E74" s="38">
        <v>8</v>
      </c>
    </row>
    <row r="75" spans="2:5" s="37" customFormat="1" x14ac:dyDescent="0.45">
      <c r="B75" s="270"/>
      <c r="C75" s="260"/>
      <c r="D75" s="38" t="s">
        <v>97</v>
      </c>
      <c r="E75" s="38">
        <v>9</v>
      </c>
    </row>
    <row r="76" spans="2:5" s="37" customFormat="1" x14ac:dyDescent="0.45">
      <c r="B76" s="270"/>
      <c r="C76" s="260"/>
      <c r="D76" s="38" t="s">
        <v>98</v>
      </c>
      <c r="E76" s="38">
        <v>10</v>
      </c>
    </row>
    <row r="77" spans="2:5" s="37" customFormat="1" x14ac:dyDescent="0.45">
      <c r="B77" s="270"/>
      <c r="C77" s="260"/>
      <c r="D77" s="38" t="s">
        <v>99</v>
      </c>
      <c r="E77" s="38">
        <v>11</v>
      </c>
    </row>
    <row r="78" spans="2:5" s="37" customFormat="1" x14ac:dyDescent="0.45">
      <c r="B78" s="271"/>
      <c r="C78" s="260"/>
      <c r="D78" s="38"/>
      <c r="E78" s="38"/>
    </row>
    <row r="79" spans="2:5" s="37" customFormat="1" x14ac:dyDescent="0.45">
      <c r="B79" s="257">
        <f>B67+1</f>
        <v>116</v>
      </c>
      <c r="C79" s="260" t="s">
        <v>652</v>
      </c>
      <c r="D79" s="38" t="s">
        <v>94</v>
      </c>
      <c r="E79" s="38">
        <v>1</v>
      </c>
    </row>
    <row r="80" spans="2:5" s="37" customFormat="1" x14ac:dyDescent="0.45">
      <c r="B80" s="258"/>
      <c r="C80" s="260"/>
      <c r="D80" s="38" t="s">
        <v>100</v>
      </c>
      <c r="E80" s="38">
        <v>2</v>
      </c>
    </row>
    <row r="81" spans="2:5" s="37" customFormat="1" x14ac:dyDescent="0.45">
      <c r="B81" s="258"/>
      <c r="C81" s="260"/>
      <c r="D81" s="38" t="s">
        <v>91</v>
      </c>
      <c r="E81" s="38">
        <v>3</v>
      </c>
    </row>
    <row r="82" spans="2:5" s="37" customFormat="1" x14ac:dyDescent="0.45">
      <c r="B82" s="258"/>
      <c r="C82" s="260"/>
      <c r="D82" s="38" t="s">
        <v>101</v>
      </c>
      <c r="E82" s="38">
        <v>4</v>
      </c>
    </row>
    <row r="83" spans="2:5" s="37" customFormat="1" x14ac:dyDescent="0.45">
      <c r="B83" s="258"/>
      <c r="C83" s="260"/>
      <c r="D83" s="38" t="s">
        <v>102</v>
      </c>
      <c r="E83" s="38">
        <v>5</v>
      </c>
    </row>
    <row r="84" spans="2:5" s="37" customFormat="1" x14ac:dyDescent="0.45">
      <c r="B84" s="259"/>
      <c r="C84" s="260"/>
      <c r="D84" s="38"/>
      <c r="E84" s="38"/>
    </row>
    <row r="85" spans="2:5" s="37" customFormat="1" x14ac:dyDescent="0.45">
      <c r="B85" s="257">
        <f>B79+1</f>
        <v>117</v>
      </c>
      <c r="C85" s="260" t="s">
        <v>103</v>
      </c>
      <c r="D85" s="38" t="s">
        <v>104</v>
      </c>
      <c r="E85" s="38">
        <v>1</v>
      </c>
    </row>
    <row r="86" spans="2:5" s="37" customFormat="1" x14ac:dyDescent="0.45">
      <c r="B86" s="258"/>
      <c r="C86" s="260"/>
      <c r="D86" s="38" t="s">
        <v>105</v>
      </c>
      <c r="E86" s="38">
        <v>2</v>
      </c>
    </row>
    <row r="87" spans="2:5" s="37" customFormat="1" x14ac:dyDescent="0.45">
      <c r="B87" s="258"/>
      <c r="C87" s="260"/>
      <c r="D87" s="38" t="s">
        <v>106</v>
      </c>
      <c r="E87" s="38">
        <v>3</v>
      </c>
    </row>
    <row r="88" spans="2:5" s="37" customFormat="1" ht="25.5" x14ac:dyDescent="0.45">
      <c r="B88" s="258"/>
      <c r="C88" s="260"/>
      <c r="D88" s="38" t="s">
        <v>107</v>
      </c>
      <c r="E88" s="38">
        <v>4</v>
      </c>
    </row>
    <row r="89" spans="2:5" s="37" customFormat="1" ht="25.5" x14ac:dyDescent="0.45">
      <c r="B89" s="258"/>
      <c r="C89" s="260"/>
      <c r="D89" s="38" t="s">
        <v>108</v>
      </c>
      <c r="E89" s="38">
        <v>5</v>
      </c>
    </row>
    <row r="90" spans="2:5" s="37" customFormat="1" x14ac:dyDescent="0.45">
      <c r="B90" s="258"/>
      <c r="C90" s="260"/>
      <c r="D90" s="38" t="s">
        <v>109</v>
      </c>
      <c r="E90" s="38">
        <v>6</v>
      </c>
    </row>
    <row r="91" spans="2:5" s="37" customFormat="1" x14ac:dyDescent="0.45">
      <c r="B91" s="258"/>
      <c r="C91" s="260"/>
      <c r="D91" s="38" t="s">
        <v>110</v>
      </c>
      <c r="E91" s="38">
        <v>7</v>
      </c>
    </row>
    <row r="92" spans="2:5" s="37" customFormat="1" x14ac:dyDescent="0.45">
      <c r="B92" s="258"/>
      <c r="C92" s="260"/>
      <c r="D92" s="38" t="s">
        <v>111</v>
      </c>
      <c r="E92" s="38">
        <v>8</v>
      </c>
    </row>
    <row r="93" spans="2:5" s="37" customFormat="1" x14ac:dyDescent="0.45">
      <c r="B93" s="258"/>
      <c r="C93" s="260"/>
      <c r="D93" s="38" t="s">
        <v>112</v>
      </c>
      <c r="E93" s="38">
        <v>9</v>
      </c>
    </row>
    <row r="94" spans="2:5" s="37" customFormat="1" x14ac:dyDescent="0.45">
      <c r="B94" s="258"/>
      <c r="C94" s="260"/>
      <c r="D94" s="38" t="s">
        <v>113</v>
      </c>
      <c r="E94" s="38">
        <v>10</v>
      </c>
    </row>
    <row r="95" spans="2:5" s="37" customFormat="1" x14ac:dyDescent="0.45">
      <c r="B95" s="258"/>
      <c r="C95" s="260"/>
      <c r="D95" s="38" t="s">
        <v>114</v>
      </c>
      <c r="E95" s="38">
        <v>11</v>
      </c>
    </row>
    <row r="96" spans="2:5" s="37" customFormat="1" x14ac:dyDescent="0.45">
      <c r="B96" s="258"/>
      <c r="C96" s="260"/>
      <c r="D96" s="38" t="s">
        <v>115</v>
      </c>
      <c r="E96" s="38">
        <v>12</v>
      </c>
    </row>
    <row r="97" spans="2:5" s="37" customFormat="1" x14ac:dyDescent="0.45">
      <c r="B97" s="258"/>
      <c r="C97" s="260"/>
      <c r="D97" s="38" t="s">
        <v>116</v>
      </c>
      <c r="E97" s="38">
        <v>13</v>
      </c>
    </row>
    <row r="98" spans="2:5" s="37" customFormat="1" ht="25.5" x14ac:dyDescent="0.45">
      <c r="B98" s="258"/>
      <c r="C98" s="260"/>
      <c r="D98" s="38" t="s">
        <v>117</v>
      </c>
      <c r="E98" s="38">
        <v>14</v>
      </c>
    </row>
    <row r="99" spans="2:5" s="37" customFormat="1" x14ac:dyDescent="0.45">
      <c r="B99" s="258"/>
      <c r="C99" s="260"/>
      <c r="D99" s="38" t="s">
        <v>118</v>
      </c>
      <c r="E99" s="38">
        <v>15</v>
      </c>
    </row>
    <row r="100" spans="2:5" s="37" customFormat="1" x14ac:dyDescent="0.45">
      <c r="B100" s="258"/>
      <c r="C100" s="260"/>
      <c r="D100" s="38" t="s">
        <v>119</v>
      </c>
      <c r="E100" s="38">
        <v>96</v>
      </c>
    </row>
    <row r="101" spans="2:5" s="37" customFormat="1" x14ac:dyDescent="0.45">
      <c r="B101" s="258"/>
      <c r="C101" s="260"/>
      <c r="D101" s="38" t="s">
        <v>120</v>
      </c>
      <c r="E101" s="38">
        <v>98</v>
      </c>
    </row>
    <row r="102" spans="2:5" s="37" customFormat="1" x14ac:dyDescent="0.45">
      <c r="B102" s="259"/>
      <c r="C102" s="260"/>
      <c r="D102" s="39"/>
      <c r="E102" s="39"/>
    </row>
    <row r="103" spans="2:5" s="37" customFormat="1" x14ac:dyDescent="0.35">
      <c r="B103" s="257">
        <f>B85+1</f>
        <v>118</v>
      </c>
      <c r="C103" s="260" t="s">
        <v>653</v>
      </c>
      <c r="D103" s="26" t="s">
        <v>30</v>
      </c>
      <c r="E103" s="38">
        <v>1</v>
      </c>
    </row>
    <row r="104" spans="2:5" s="37" customFormat="1" x14ac:dyDescent="0.35">
      <c r="B104" s="258"/>
      <c r="C104" s="260"/>
      <c r="D104" s="26" t="s">
        <v>39</v>
      </c>
      <c r="E104" s="38">
        <v>2</v>
      </c>
    </row>
    <row r="105" spans="2:5" s="37" customFormat="1" x14ac:dyDescent="0.35">
      <c r="B105" s="257">
        <f>B103+1</f>
        <v>119</v>
      </c>
      <c r="C105" s="268" t="str">
        <f>"How often do you use the internet?" &amp; " IF Q" &amp; B103 &amp; " =1"</f>
        <v>How often do you use the internet? IF Q118 =1</v>
      </c>
      <c r="D105" s="26" t="s">
        <v>121</v>
      </c>
      <c r="E105" s="42">
        <v>1</v>
      </c>
    </row>
    <row r="106" spans="2:5" s="37" customFormat="1" x14ac:dyDescent="0.35">
      <c r="B106" s="258"/>
      <c r="C106" s="268"/>
      <c r="D106" s="26" t="s">
        <v>122</v>
      </c>
      <c r="E106" s="42">
        <v>2</v>
      </c>
    </row>
    <row r="107" spans="2:5" s="37" customFormat="1" x14ac:dyDescent="0.35">
      <c r="B107" s="258"/>
      <c r="C107" s="268"/>
      <c r="D107" s="26" t="s">
        <v>123</v>
      </c>
      <c r="E107" s="42">
        <v>3</v>
      </c>
    </row>
    <row r="108" spans="2:5" s="37" customFormat="1" x14ac:dyDescent="0.35">
      <c r="B108" s="258"/>
      <c r="C108" s="268"/>
      <c r="D108" s="26" t="s">
        <v>124</v>
      </c>
      <c r="E108" s="42">
        <v>4</v>
      </c>
    </row>
    <row r="109" spans="2:5" s="37" customFormat="1" x14ac:dyDescent="0.35">
      <c r="B109" s="259"/>
      <c r="C109" s="268"/>
      <c r="D109" s="26" t="s">
        <v>125</v>
      </c>
      <c r="E109" s="42">
        <v>5</v>
      </c>
    </row>
    <row r="110" spans="2:5" s="37" customFormat="1" x14ac:dyDescent="0.35">
      <c r="B110" s="254">
        <f>B105+1</f>
        <v>120</v>
      </c>
      <c r="C110" s="40" t="s">
        <v>633</v>
      </c>
      <c r="D110" s="43" t="s">
        <v>634</v>
      </c>
      <c r="E110" s="44">
        <v>1</v>
      </c>
    </row>
    <row r="111" spans="2:5" s="37" customFormat="1" x14ac:dyDescent="0.35">
      <c r="B111" s="255"/>
      <c r="C111" s="41"/>
      <c r="D111" s="45" t="s">
        <v>635</v>
      </c>
      <c r="E111" s="46">
        <v>2</v>
      </c>
    </row>
    <row r="112" spans="2:5" s="37" customFormat="1" x14ac:dyDescent="0.35">
      <c r="B112" s="255"/>
      <c r="C112" s="41"/>
      <c r="D112" s="45" t="s">
        <v>636</v>
      </c>
      <c r="E112" s="46">
        <v>3</v>
      </c>
    </row>
    <row r="113" spans="2:5" s="37" customFormat="1" x14ac:dyDescent="0.35">
      <c r="B113" s="255"/>
      <c r="C113" s="41"/>
      <c r="D113" s="45" t="s">
        <v>637</v>
      </c>
      <c r="E113" s="46">
        <v>4</v>
      </c>
    </row>
    <row r="114" spans="2:5" s="37" customFormat="1" x14ac:dyDescent="0.35">
      <c r="B114" s="255"/>
      <c r="C114" s="41"/>
      <c r="D114" s="45" t="s">
        <v>638</v>
      </c>
      <c r="E114" s="46">
        <v>5</v>
      </c>
    </row>
    <row r="115" spans="2:5" x14ac:dyDescent="0.35">
      <c r="B115" s="255"/>
      <c r="C115" s="30"/>
      <c r="D115" s="45" t="s">
        <v>639</v>
      </c>
      <c r="E115" s="46">
        <v>6</v>
      </c>
    </row>
    <row r="116" spans="2:5" x14ac:dyDescent="0.35">
      <c r="B116" s="255"/>
      <c r="C116" s="45"/>
      <c r="D116" s="45" t="s">
        <v>112</v>
      </c>
      <c r="E116" s="46">
        <v>7</v>
      </c>
    </row>
    <row r="117" spans="2:5" x14ac:dyDescent="0.35">
      <c r="B117" s="255"/>
      <c r="C117" s="45"/>
      <c r="D117" s="45" t="s">
        <v>113</v>
      </c>
      <c r="E117" s="46">
        <v>8</v>
      </c>
    </row>
    <row r="118" spans="2:5" x14ac:dyDescent="0.35">
      <c r="B118" s="255"/>
      <c r="C118" s="45"/>
      <c r="D118" s="45" t="s">
        <v>640</v>
      </c>
      <c r="E118" s="46">
        <v>9</v>
      </c>
    </row>
    <row r="119" spans="2:5" x14ac:dyDescent="0.35">
      <c r="B119" s="255"/>
      <c r="C119" s="45"/>
      <c r="D119" s="45" t="s">
        <v>641</v>
      </c>
      <c r="E119" s="46">
        <v>10</v>
      </c>
    </row>
    <row r="120" spans="2:5" x14ac:dyDescent="0.35">
      <c r="B120" s="255"/>
      <c r="C120" s="45"/>
      <c r="D120" s="45" t="s">
        <v>642</v>
      </c>
      <c r="E120" s="46">
        <v>11</v>
      </c>
    </row>
    <row r="121" spans="2:5" x14ac:dyDescent="0.35">
      <c r="B121" s="255"/>
      <c r="C121" s="45"/>
      <c r="D121" s="45" t="s">
        <v>643</v>
      </c>
      <c r="E121" s="46">
        <v>12</v>
      </c>
    </row>
    <row r="122" spans="2:5" x14ac:dyDescent="0.35">
      <c r="B122" s="255"/>
      <c r="C122" s="45"/>
      <c r="D122" s="45" t="s">
        <v>306</v>
      </c>
      <c r="E122" s="46">
        <v>13</v>
      </c>
    </row>
    <row r="123" spans="2:5" x14ac:dyDescent="0.35">
      <c r="B123" s="256"/>
      <c r="C123" s="47"/>
      <c r="D123" s="47" t="s">
        <v>644</v>
      </c>
      <c r="E123" s="48">
        <v>14</v>
      </c>
    </row>
    <row r="124" spans="2:5" x14ac:dyDescent="0.35">
      <c r="C124" s="49"/>
      <c r="D124" s="49"/>
      <c r="E124" s="49"/>
    </row>
    <row r="125" spans="2:5" x14ac:dyDescent="0.35">
      <c r="C125" s="49"/>
      <c r="D125" s="49"/>
      <c r="E125" s="49"/>
    </row>
    <row r="126" spans="2:5" x14ac:dyDescent="0.35">
      <c r="C126" s="49"/>
      <c r="D126" s="49"/>
      <c r="E126" s="49"/>
    </row>
    <row r="127" spans="2:5" x14ac:dyDescent="0.35">
      <c r="C127" s="49"/>
      <c r="D127" s="49"/>
      <c r="E127" s="49"/>
    </row>
    <row r="128" spans="2:5" x14ac:dyDescent="0.35">
      <c r="C128" s="49"/>
      <c r="D128" s="49"/>
      <c r="E128" s="49"/>
    </row>
    <row r="129" spans="3:5" x14ac:dyDescent="0.35">
      <c r="C129" s="49"/>
      <c r="D129" s="49"/>
      <c r="E129" s="49"/>
    </row>
  </sheetData>
  <mergeCells count="24">
    <mergeCell ref="B67:B78"/>
    <mergeCell ref="C67:C78"/>
    <mergeCell ref="B79:B84"/>
    <mergeCell ref="C79:C84"/>
    <mergeCell ref="B103:B104"/>
    <mergeCell ref="C103:C104"/>
    <mergeCell ref="B85:B102"/>
    <mergeCell ref="C85:C102"/>
    <mergeCell ref="B110:B123"/>
    <mergeCell ref="B59:B66"/>
    <mergeCell ref="C59:C66"/>
    <mergeCell ref="B6:B9"/>
    <mergeCell ref="C6:C9"/>
    <mergeCell ref="B16:B17"/>
    <mergeCell ref="C16:C17"/>
    <mergeCell ref="C21:C22"/>
    <mergeCell ref="C23:C30"/>
    <mergeCell ref="B35:B38"/>
    <mergeCell ref="C35:C38"/>
    <mergeCell ref="C39:C47"/>
    <mergeCell ref="B51:B58"/>
    <mergeCell ref="C51:C58"/>
    <mergeCell ref="B105:B109"/>
    <mergeCell ref="C105:C109"/>
  </mergeCells>
  <pageMargins left="0.7" right="0.7" top="0.75" bottom="0.75" header="0.3" footer="0.3"/>
  <headerFooter>
    <oddFooter>&amp;R_x000D_&amp;1#&amp;"Calibri"&amp;10&amp;K000000 Official Use Only</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559A5-5E2F-4A4E-A6EF-D76897CBE308}">
  <dimension ref="A1:G84"/>
  <sheetViews>
    <sheetView workbookViewId="0">
      <selection activeCell="A80" sqref="A80"/>
    </sheetView>
  </sheetViews>
  <sheetFormatPr defaultColWidth="9" defaultRowHeight="11.65" x14ac:dyDescent="0.35"/>
  <cols>
    <col min="1" max="1" width="26.59765625" style="57" customWidth="1"/>
    <col min="2" max="2" width="9" style="58"/>
    <col min="3" max="3" width="43.59765625" style="57" customWidth="1"/>
    <col min="4" max="4" width="44.265625" style="57" customWidth="1"/>
    <col min="5" max="6" width="10.86328125" style="59" customWidth="1"/>
    <col min="7" max="7" width="16.86328125" style="57" customWidth="1"/>
    <col min="8" max="8" width="18" style="57" customWidth="1"/>
    <col min="9" max="16384" width="9" style="57"/>
  </cols>
  <sheetData>
    <row r="1" spans="1:7" s="50" customFormat="1" x14ac:dyDescent="0.35">
      <c r="B1" s="51" t="s">
        <v>126</v>
      </c>
      <c r="C1" s="51"/>
      <c r="D1" s="50">
        <f>(212-202)</f>
        <v>10</v>
      </c>
      <c r="E1" s="52">
        <f>5</f>
        <v>5</v>
      </c>
      <c r="F1" s="52">
        <f>3</f>
        <v>3</v>
      </c>
    </row>
    <row r="2" spans="1:7" s="50" customFormat="1" x14ac:dyDescent="0.35">
      <c r="B2" s="51"/>
      <c r="C2" s="51"/>
      <c r="E2" s="52"/>
      <c r="F2" s="52"/>
    </row>
    <row r="3" spans="1:7" s="50" customFormat="1" x14ac:dyDescent="0.35">
      <c r="A3" s="53" t="s">
        <v>127</v>
      </c>
      <c r="B3" s="54" t="s">
        <v>1</v>
      </c>
      <c r="C3" s="55" t="s">
        <v>128</v>
      </c>
      <c r="D3" s="53" t="s">
        <v>3</v>
      </c>
      <c r="E3" s="56" t="s">
        <v>4</v>
      </c>
      <c r="F3" s="56" t="s">
        <v>4</v>
      </c>
    </row>
    <row r="4" spans="1:7" ht="12" thickBot="1" x14ac:dyDescent="0.4"/>
    <row r="5" spans="1:7" x14ac:dyDescent="0.35">
      <c r="A5" s="57" t="str">
        <f>"ASK ONLY IF " &amp; 'Household Characteristics'!B14 &amp; " =1"</f>
        <v>ASK ONLY IF D5 =1</v>
      </c>
      <c r="B5" s="284">
        <f>201</f>
        <v>201</v>
      </c>
      <c r="C5" s="285" t="s">
        <v>129</v>
      </c>
      <c r="D5" s="60" t="s">
        <v>37</v>
      </c>
      <c r="E5" s="61" t="s">
        <v>130</v>
      </c>
      <c r="F5" s="62"/>
      <c r="G5" s="57" t="str">
        <f>"IF MONTH/YEAR IS AFTER 04/2023 THEN SKIP TO Q" &amp; B18</f>
        <v>IF MONTH/YEAR IS AFTER 04/2023 THEN SKIP TO Q206</v>
      </c>
    </row>
    <row r="6" spans="1:7" ht="12" thickBot="1" x14ac:dyDescent="0.4">
      <c r="B6" s="276"/>
      <c r="C6" s="279"/>
      <c r="D6" s="60" t="s">
        <v>131</v>
      </c>
      <c r="E6" s="61" t="s">
        <v>132</v>
      </c>
      <c r="F6" s="65"/>
    </row>
    <row r="7" spans="1:7" x14ac:dyDescent="0.35">
      <c r="A7" s="57" t="str">
        <f>"ASK ONLY IF " &amp; 'Household Characteristics'!B14 &amp; " =1"</f>
        <v>ASK ONLY IF D5 =1</v>
      </c>
      <c r="B7" s="284">
        <f>B5+1</f>
        <v>202</v>
      </c>
      <c r="C7" s="285" t="s">
        <v>133</v>
      </c>
      <c r="D7" s="66" t="s">
        <v>30</v>
      </c>
      <c r="E7" s="62">
        <v>1</v>
      </c>
      <c r="F7" s="62"/>
    </row>
    <row r="8" spans="1:7" x14ac:dyDescent="0.35">
      <c r="B8" s="276"/>
      <c r="C8" s="279"/>
      <c r="D8" s="67" t="s">
        <v>39</v>
      </c>
      <c r="E8" s="68">
        <v>2</v>
      </c>
      <c r="F8" s="68"/>
      <c r="G8" s="57" t="str">
        <f>"IF Q" &amp; B7 &amp; "=2 THEN SKIP TO Q" &amp; B13</f>
        <v>IF Q202=2 THEN SKIP TO Q204</v>
      </c>
    </row>
    <row r="9" spans="1:7" ht="23.25" x14ac:dyDescent="0.35">
      <c r="A9" s="57" t="str">
        <f>"ASK ONLY IF q" &amp; B7 &amp; " =1"</f>
        <v>ASK ONLY IF q202 =1</v>
      </c>
      <c r="B9" s="69">
        <f>B7+1</f>
        <v>203</v>
      </c>
      <c r="C9" s="70" t="s">
        <v>654</v>
      </c>
      <c r="D9" s="71" t="s">
        <v>134</v>
      </c>
      <c r="E9" s="72">
        <v>1</v>
      </c>
      <c r="F9" s="72"/>
    </row>
    <row r="10" spans="1:7" x14ac:dyDescent="0.35">
      <c r="B10" s="63"/>
      <c r="C10" s="64"/>
      <c r="D10" s="71" t="s">
        <v>135</v>
      </c>
      <c r="E10" s="65">
        <v>2</v>
      </c>
      <c r="F10" s="65"/>
    </row>
    <row r="11" spans="1:7" x14ac:dyDescent="0.35">
      <c r="B11" s="63"/>
      <c r="C11" s="73"/>
      <c r="D11" s="71" t="s">
        <v>136</v>
      </c>
      <c r="E11" s="65">
        <v>3</v>
      </c>
      <c r="F11" s="65"/>
    </row>
    <row r="12" spans="1:7" ht="12" thickBot="1" x14ac:dyDescent="0.4">
      <c r="B12" s="63"/>
      <c r="C12" s="64"/>
      <c r="D12" s="71" t="s">
        <v>137</v>
      </c>
      <c r="E12" s="65">
        <v>4</v>
      </c>
      <c r="F12" s="65"/>
    </row>
    <row r="13" spans="1:7" ht="23.25" x14ac:dyDescent="0.35">
      <c r="A13" s="50" t="s">
        <v>138</v>
      </c>
      <c r="B13" s="284">
        <f>B9+1</f>
        <v>204</v>
      </c>
      <c r="C13" s="285" t="s">
        <v>655</v>
      </c>
      <c r="D13" s="60"/>
      <c r="E13" s="61" t="s">
        <v>139</v>
      </c>
      <c r="F13" s="65"/>
    </row>
    <row r="14" spans="1:7" x14ac:dyDescent="0.35">
      <c r="B14" s="276"/>
      <c r="C14" s="279"/>
      <c r="D14" s="60"/>
      <c r="E14" s="61" t="s">
        <v>140</v>
      </c>
      <c r="F14" s="65"/>
    </row>
    <row r="15" spans="1:7" x14ac:dyDescent="0.35">
      <c r="B15" s="276"/>
      <c r="C15" s="279"/>
      <c r="D15" s="60" t="s">
        <v>141</v>
      </c>
      <c r="E15" s="61">
        <v>95</v>
      </c>
      <c r="F15" s="65"/>
    </row>
    <row r="16" spans="1:7" ht="12.75" x14ac:dyDescent="0.35">
      <c r="A16" s="57" t="str">
        <f>"ASK ONLY IF " &amp; 'Household Characteristics'!B14 &amp; " =1"</f>
        <v>ASK ONLY IF D5 =1</v>
      </c>
      <c r="B16" s="74">
        <f>B13+1</f>
        <v>205</v>
      </c>
      <c r="C16" s="75" t="s">
        <v>656</v>
      </c>
      <c r="D16" s="60" t="s">
        <v>37</v>
      </c>
      <c r="E16" s="61" t="s">
        <v>130</v>
      </c>
      <c r="F16" s="72"/>
    </row>
    <row r="17" spans="1:6" x14ac:dyDescent="0.35">
      <c r="B17" s="76"/>
      <c r="C17" s="77"/>
      <c r="D17" s="60" t="s">
        <v>131</v>
      </c>
      <c r="E17" s="61" t="s">
        <v>132</v>
      </c>
      <c r="F17" s="65"/>
    </row>
    <row r="18" spans="1:6" ht="15.75" customHeight="1" x14ac:dyDescent="0.35">
      <c r="A18" s="57" t="str">
        <f>"ASK ONLY IF " &amp; 'Household Characteristics'!B14 &amp; " =1"</f>
        <v>ASK ONLY IF D5 =1</v>
      </c>
      <c r="B18" s="272">
        <f>B16+1</f>
        <v>206</v>
      </c>
      <c r="C18" s="286" t="s">
        <v>657</v>
      </c>
      <c r="D18" s="60" t="s">
        <v>142</v>
      </c>
      <c r="E18" s="61">
        <v>1</v>
      </c>
      <c r="F18" s="61"/>
    </row>
    <row r="19" spans="1:6" x14ac:dyDescent="0.35">
      <c r="B19" s="272"/>
      <c r="C19" s="287"/>
      <c r="D19" s="60" t="s">
        <v>143</v>
      </c>
      <c r="E19" s="61">
        <v>2</v>
      </c>
      <c r="F19" s="61"/>
    </row>
    <row r="20" spans="1:6" x14ac:dyDescent="0.35">
      <c r="B20" s="272"/>
      <c r="C20" s="287"/>
      <c r="D20" s="60" t="s">
        <v>144</v>
      </c>
      <c r="E20" s="61">
        <v>3</v>
      </c>
      <c r="F20" s="61"/>
    </row>
    <row r="21" spans="1:6" x14ac:dyDescent="0.35">
      <c r="B21" s="272"/>
      <c r="C21" s="287"/>
      <c r="D21" s="60" t="s">
        <v>145</v>
      </c>
      <c r="E21" s="61">
        <v>4</v>
      </c>
      <c r="F21" s="61"/>
    </row>
    <row r="22" spans="1:6" x14ac:dyDescent="0.35">
      <c r="B22" s="272"/>
      <c r="C22" s="287"/>
      <c r="D22" s="60" t="s">
        <v>146</v>
      </c>
      <c r="E22" s="61">
        <v>5</v>
      </c>
      <c r="F22" s="61"/>
    </row>
    <row r="23" spans="1:6" x14ac:dyDescent="0.35">
      <c r="B23" s="272"/>
      <c r="C23" s="287"/>
      <c r="D23" s="60" t="s">
        <v>147</v>
      </c>
      <c r="E23" s="61">
        <v>6</v>
      </c>
      <c r="F23" s="61"/>
    </row>
    <row r="24" spans="1:6" x14ac:dyDescent="0.35">
      <c r="B24" s="272"/>
      <c r="C24" s="287"/>
      <c r="D24" s="60" t="s">
        <v>148</v>
      </c>
      <c r="E24" s="61">
        <v>7</v>
      </c>
      <c r="F24" s="61"/>
    </row>
    <row r="25" spans="1:6" x14ac:dyDescent="0.35">
      <c r="B25" s="272"/>
      <c r="C25" s="267"/>
      <c r="D25" s="60" t="s">
        <v>119</v>
      </c>
      <c r="E25" s="61">
        <v>8</v>
      </c>
      <c r="F25" s="61"/>
    </row>
    <row r="26" spans="1:6" x14ac:dyDescent="0.35">
      <c r="A26" s="50"/>
      <c r="B26" s="276">
        <f>B18+1</f>
        <v>207</v>
      </c>
      <c r="C26" s="279" t="s">
        <v>149</v>
      </c>
      <c r="D26" s="79" t="s">
        <v>150</v>
      </c>
      <c r="E26" s="65">
        <v>1</v>
      </c>
      <c r="F26" s="65"/>
    </row>
    <row r="27" spans="1:6" x14ac:dyDescent="0.35">
      <c r="B27" s="276"/>
      <c r="C27" s="279"/>
      <c r="D27" s="71" t="s">
        <v>151</v>
      </c>
      <c r="E27" s="65">
        <v>2</v>
      </c>
      <c r="F27" s="65"/>
    </row>
    <row r="28" spans="1:6" x14ac:dyDescent="0.35">
      <c r="B28" s="276"/>
      <c r="C28" s="279"/>
      <c r="D28" s="71" t="s">
        <v>152</v>
      </c>
      <c r="E28" s="72">
        <v>3</v>
      </c>
      <c r="F28" s="72"/>
    </row>
    <row r="29" spans="1:6" x14ac:dyDescent="0.35">
      <c r="B29" s="276"/>
      <c r="C29" s="279"/>
      <c r="D29" s="80"/>
      <c r="E29" s="81"/>
      <c r="F29" s="82"/>
    </row>
    <row r="30" spans="1:6" ht="34.9" x14ac:dyDescent="0.35">
      <c r="B30" s="83"/>
      <c r="C30" s="84"/>
      <c r="E30" s="85" t="s">
        <v>153</v>
      </c>
      <c r="F30" s="85" t="s">
        <v>154</v>
      </c>
    </row>
    <row r="31" spans="1:6" x14ac:dyDescent="0.35">
      <c r="A31" s="57" t="str">
        <f>CONCATENATE("If Q",B26,"=1,2")</f>
        <v>If Q207=1,2</v>
      </c>
      <c r="B31" s="277">
        <f>B26+1</f>
        <v>208</v>
      </c>
      <c r="C31" s="280" t="s">
        <v>658</v>
      </c>
      <c r="D31" s="86" t="s">
        <v>155</v>
      </c>
      <c r="E31" s="281" t="s">
        <v>156</v>
      </c>
      <c r="F31" s="281" t="s">
        <v>156</v>
      </c>
    </row>
    <row r="32" spans="1:6" x14ac:dyDescent="0.35">
      <c r="B32" s="272"/>
      <c r="C32" s="274"/>
      <c r="D32" s="71" t="s">
        <v>157</v>
      </c>
      <c r="E32" s="282"/>
      <c r="F32" s="282"/>
    </row>
    <row r="33" spans="1:6" x14ac:dyDescent="0.35">
      <c r="B33" s="272"/>
      <c r="C33" s="274"/>
      <c r="D33" s="71" t="s">
        <v>158</v>
      </c>
      <c r="E33" s="282"/>
      <c r="F33" s="282"/>
    </row>
    <row r="34" spans="1:6" x14ac:dyDescent="0.35">
      <c r="B34" s="272"/>
      <c r="C34" s="274"/>
      <c r="D34" s="71" t="s">
        <v>159</v>
      </c>
      <c r="E34" s="282"/>
      <c r="F34" s="282"/>
    </row>
    <row r="35" spans="1:6" x14ac:dyDescent="0.35">
      <c r="B35" s="272"/>
      <c r="C35" s="274"/>
      <c r="D35" s="89" t="s">
        <v>160</v>
      </c>
      <c r="E35" s="282"/>
      <c r="F35" s="282"/>
    </row>
    <row r="36" spans="1:6" x14ac:dyDescent="0.35">
      <c r="B36" s="272"/>
      <c r="C36" s="274"/>
      <c r="D36" s="71" t="s">
        <v>161</v>
      </c>
      <c r="E36" s="282"/>
      <c r="F36" s="282"/>
    </row>
    <row r="37" spans="1:6" x14ac:dyDescent="0.35">
      <c r="B37" s="272"/>
      <c r="C37" s="274"/>
      <c r="D37" s="71" t="s">
        <v>162</v>
      </c>
      <c r="E37" s="282"/>
      <c r="F37" s="282"/>
    </row>
    <row r="38" spans="1:6" x14ac:dyDescent="0.35">
      <c r="B38" s="272"/>
      <c r="C38" s="274"/>
      <c r="D38" s="71" t="s">
        <v>163</v>
      </c>
      <c r="E38" s="282"/>
      <c r="F38" s="282"/>
    </row>
    <row r="39" spans="1:6" x14ac:dyDescent="0.35">
      <c r="B39" s="272"/>
      <c r="C39" s="274"/>
      <c r="D39" s="71" t="s">
        <v>164</v>
      </c>
      <c r="E39" s="282"/>
      <c r="F39" s="282"/>
    </row>
    <row r="40" spans="1:6" x14ac:dyDescent="0.35">
      <c r="B40" s="272"/>
      <c r="C40" s="274"/>
      <c r="D40" s="71" t="s">
        <v>165</v>
      </c>
      <c r="E40" s="283"/>
      <c r="F40" s="283"/>
    </row>
    <row r="41" spans="1:6" x14ac:dyDescent="0.35">
      <c r="B41" s="78"/>
      <c r="C41" s="87"/>
      <c r="D41" s="71"/>
      <c r="E41" s="72"/>
      <c r="F41" s="72"/>
    </row>
    <row r="42" spans="1:6" ht="23.25" x14ac:dyDescent="0.35">
      <c r="A42" s="57" t="str">
        <f>CONCATENATE("If Q",B26,"=1,2")</f>
        <v>If Q207=1,2</v>
      </c>
      <c r="B42" s="78">
        <f>B31+1</f>
        <v>209</v>
      </c>
      <c r="C42" s="87" t="s">
        <v>166</v>
      </c>
      <c r="D42" s="60" t="s">
        <v>37</v>
      </c>
      <c r="E42" s="61" t="s">
        <v>130</v>
      </c>
      <c r="F42" s="61"/>
    </row>
    <row r="43" spans="1:6" x14ac:dyDescent="0.35">
      <c r="B43" s="78"/>
      <c r="C43" s="87"/>
      <c r="D43" s="60" t="s">
        <v>131</v>
      </c>
      <c r="E43" s="61" t="s">
        <v>132</v>
      </c>
      <c r="F43" s="61"/>
    </row>
    <row r="44" spans="1:6" x14ac:dyDescent="0.35">
      <c r="B44" s="78"/>
      <c r="C44" s="87"/>
      <c r="D44" s="60"/>
      <c r="E44" s="61"/>
      <c r="F44" s="61"/>
    </row>
    <row r="45" spans="1:6" ht="23.25" x14ac:dyDescent="0.35">
      <c r="A45" s="57" t="str">
        <f>CONCATENATE("If Q",B26,"=1,2")</f>
        <v>If Q207=1,2</v>
      </c>
      <c r="B45" s="78">
        <f>B42+1</f>
        <v>210</v>
      </c>
      <c r="C45" s="87" t="s">
        <v>167</v>
      </c>
      <c r="D45" s="60" t="s">
        <v>37</v>
      </c>
      <c r="E45" s="61" t="s">
        <v>130</v>
      </c>
      <c r="F45" s="61"/>
    </row>
    <row r="46" spans="1:6" x14ac:dyDescent="0.35">
      <c r="B46" s="78"/>
      <c r="C46" s="87"/>
      <c r="D46" s="60" t="s">
        <v>131</v>
      </c>
      <c r="E46" s="61" t="s">
        <v>132</v>
      </c>
      <c r="F46" s="61"/>
    </row>
    <row r="47" spans="1:6" x14ac:dyDescent="0.35">
      <c r="B47" s="78"/>
      <c r="C47" s="87"/>
      <c r="D47" s="60"/>
      <c r="E47" s="61"/>
      <c r="F47" s="61"/>
    </row>
    <row r="48" spans="1:6" ht="11.45" customHeight="1" x14ac:dyDescent="0.35">
      <c r="B48" s="272">
        <f>B45+1</f>
        <v>211</v>
      </c>
      <c r="C48" s="273" t="s">
        <v>659</v>
      </c>
      <c r="D48" s="71" t="s">
        <v>30</v>
      </c>
      <c r="E48" s="72">
        <v>1</v>
      </c>
      <c r="F48" s="72"/>
    </row>
    <row r="49" spans="1:6" x14ac:dyDescent="0.35">
      <c r="A49" s="57" t="str">
        <f>CONCATENATE("If Q",B26,"=1")</f>
        <v>If Q207=1</v>
      </c>
      <c r="B49" s="272"/>
      <c r="C49" s="273"/>
      <c r="D49" s="71" t="s">
        <v>39</v>
      </c>
      <c r="E49" s="72">
        <v>2</v>
      </c>
      <c r="F49" s="72"/>
    </row>
    <row r="50" spans="1:6" x14ac:dyDescent="0.35">
      <c r="B50" s="78"/>
      <c r="C50" s="87"/>
      <c r="D50" s="71"/>
      <c r="E50" s="72"/>
      <c r="F50" s="72"/>
    </row>
    <row r="51" spans="1:6" ht="11.45" customHeight="1" x14ac:dyDescent="0.35">
      <c r="B51" s="272">
        <f>B48+1</f>
        <v>212</v>
      </c>
      <c r="C51" s="273" t="s">
        <v>660</v>
      </c>
      <c r="D51" s="71" t="s">
        <v>168</v>
      </c>
      <c r="E51" s="61" t="s">
        <v>132</v>
      </c>
      <c r="F51" s="72"/>
    </row>
    <row r="52" spans="1:6" x14ac:dyDescent="0.35">
      <c r="A52" s="57" t="str">
        <f>CONCATENATE("If Q",B26,"=1")</f>
        <v>If Q207=1</v>
      </c>
      <c r="B52" s="272"/>
      <c r="C52" s="273"/>
      <c r="D52" s="71"/>
      <c r="E52" s="72"/>
      <c r="F52" s="72"/>
    </row>
    <row r="53" spans="1:6" x14ac:dyDescent="0.35">
      <c r="B53" s="78"/>
      <c r="C53" s="87"/>
      <c r="D53" s="71"/>
      <c r="E53" s="72"/>
      <c r="F53" s="72"/>
    </row>
    <row r="54" spans="1:6" x14ac:dyDescent="0.35">
      <c r="B54" s="272">
        <f>B51+1</f>
        <v>213</v>
      </c>
      <c r="C54" s="274" t="s">
        <v>169</v>
      </c>
      <c r="D54" s="60"/>
      <c r="E54" s="61" t="s">
        <v>139</v>
      </c>
      <c r="F54" s="61"/>
    </row>
    <row r="55" spans="1:6" x14ac:dyDescent="0.35">
      <c r="A55" s="57" t="str">
        <f>CONCATENATE("If Q",B26,"=1")</f>
        <v>If Q207=1</v>
      </c>
      <c r="B55" s="272"/>
      <c r="C55" s="274"/>
      <c r="D55" s="60"/>
      <c r="E55" s="61" t="s">
        <v>140</v>
      </c>
      <c r="F55" s="61"/>
    </row>
    <row r="56" spans="1:6" x14ac:dyDescent="0.35">
      <c r="B56" s="272">
        <f>B54+1</f>
        <v>214</v>
      </c>
      <c r="C56" s="274" t="s">
        <v>170</v>
      </c>
      <c r="D56" s="91" t="s">
        <v>58</v>
      </c>
      <c r="E56" s="92">
        <v>1</v>
      </c>
      <c r="F56" s="61"/>
    </row>
    <row r="57" spans="1:6" x14ac:dyDescent="0.35">
      <c r="A57" s="57" t="str">
        <f>CONCATENATE("If Q",B26,"=1")</f>
        <v>If Q207=1</v>
      </c>
      <c r="B57" s="272"/>
      <c r="C57" s="274"/>
      <c r="D57" s="91" t="s">
        <v>59</v>
      </c>
      <c r="E57" s="92">
        <v>2</v>
      </c>
      <c r="F57" s="61"/>
    </row>
    <row r="58" spans="1:6" x14ac:dyDescent="0.35">
      <c r="B58" s="272"/>
      <c r="C58" s="274"/>
      <c r="D58" s="91" t="s">
        <v>60</v>
      </c>
      <c r="E58" s="92">
        <v>3</v>
      </c>
      <c r="F58" s="61"/>
    </row>
    <row r="59" spans="1:6" x14ac:dyDescent="0.35">
      <c r="B59" s="272"/>
      <c r="C59" s="274"/>
      <c r="D59" s="91" t="s">
        <v>61</v>
      </c>
      <c r="E59" s="92">
        <v>4</v>
      </c>
      <c r="F59" s="61"/>
    </row>
    <row r="60" spans="1:6" ht="15.75" customHeight="1" x14ac:dyDescent="0.35">
      <c r="B60" s="272">
        <f>B56+1</f>
        <v>215</v>
      </c>
      <c r="C60" s="278" t="s">
        <v>171</v>
      </c>
      <c r="D60" s="60" t="s">
        <v>142</v>
      </c>
      <c r="E60" s="61">
        <v>1</v>
      </c>
      <c r="F60" s="61"/>
    </row>
    <row r="61" spans="1:6" x14ac:dyDescent="0.35">
      <c r="B61" s="272"/>
      <c r="C61" s="279"/>
      <c r="D61" s="60" t="s">
        <v>143</v>
      </c>
      <c r="E61" s="61">
        <v>2</v>
      </c>
      <c r="F61" s="61"/>
    </row>
    <row r="62" spans="1:6" x14ac:dyDescent="0.35">
      <c r="B62" s="272"/>
      <c r="C62" s="279"/>
      <c r="D62" s="60" t="s">
        <v>144</v>
      </c>
      <c r="E62" s="61">
        <v>3</v>
      </c>
      <c r="F62" s="61"/>
    </row>
    <row r="63" spans="1:6" x14ac:dyDescent="0.35">
      <c r="B63" s="272"/>
      <c r="C63" s="279"/>
      <c r="D63" s="60" t="s">
        <v>172</v>
      </c>
      <c r="E63" s="61">
        <v>4</v>
      </c>
      <c r="F63" s="61"/>
    </row>
    <row r="64" spans="1:6" x14ac:dyDescent="0.35">
      <c r="B64" s="272"/>
      <c r="C64" s="279"/>
      <c r="D64" s="60" t="s">
        <v>173</v>
      </c>
      <c r="E64" s="61">
        <v>5</v>
      </c>
      <c r="F64" s="61"/>
    </row>
    <row r="65" spans="1:6" x14ac:dyDescent="0.35">
      <c r="B65" s="272"/>
      <c r="C65" s="279"/>
      <c r="D65" s="60" t="s">
        <v>147</v>
      </c>
      <c r="E65" s="61">
        <v>6</v>
      </c>
      <c r="F65" s="61"/>
    </row>
    <row r="66" spans="1:6" x14ac:dyDescent="0.35">
      <c r="B66" s="272"/>
      <c r="C66" s="279"/>
      <c r="D66" s="60" t="s">
        <v>148</v>
      </c>
      <c r="E66" s="61">
        <v>7</v>
      </c>
      <c r="F66" s="61"/>
    </row>
    <row r="67" spans="1:6" x14ac:dyDescent="0.35">
      <c r="B67" s="272"/>
      <c r="C67" s="280"/>
      <c r="D67" s="60" t="s">
        <v>119</v>
      </c>
      <c r="E67" s="61">
        <v>8</v>
      </c>
      <c r="F67" s="61"/>
    </row>
    <row r="68" spans="1:6" x14ac:dyDescent="0.35">
      <c r="B68" s="78"/>
      <c r="C68" s="87"/>
      <c r="D68" s="60"/>
      <c r="E68" s="61"/>
      <c r="F68" s="61"/>
    </row>
    <row r="69" spans="1:6" ht="15" customHeight="1" x14ac:dyDescent="0.35">
      <c r="A69" s="57" t="str">
        <f>CONCATENATE("If Q",B26,"=1")</f>
        <v>If Q207=1</v>
      </c>
      <c r="B69" s="275">
        <f>B60+1</f>
        <v>216</v>
      </c>
      <c r="C69" s="278" t="s">
        <v>174</v>
      </c>
      <c r="D69" s="60" t="s">
        <v>175</v>
      </c>
      <c r="E69" s="61">
        <v>1</v>
      </c>
      <c r="F69" s="61"/>
    </row>
    <row r="70" spans="1:6" x14ac:dyDescent="0.35">
      <c r="B70" s="276"/>
      <c r="C70" s="279"/>
      <c r="D70" s="60" t="s">
        <v>31</v>
      </c>
      <c r="E70" s="61">
        <v>2</v>
      </c>
      <c r="F70" s="61"/>
    </row>
    <row r="71" spans="1:6" x14ac:dyDescent="0.35">
      <c r="B71" s="276"/>
      <c r="C71" s="279"/>
      <c r="D71" s="60" t="s">
        <v>32</v>
      </c>
      <c r="E71" s="61">
        <v>3</v>
      </c>
      <c r="F71" s="61"/>
    </row>
    <row r="72" spans="1:6" x14ac:dyDescent="0.35">
      <c r="B72" s="276"/>
      <c r="C72" s="279"/>
      <c r="D72" s="60" t="s">
        <v>33</v>
      </c>
      <c r="E72" s="61">
        <v>4</v>
      </c>
      <c r="F72" s="61"/>
    </row>
    <row r="73" spans="1:6" x14ac:dyDescent="0.35">
      <c r="B73" s="276"/>
      <c r="C73" s="279"/>
      <c r="D73" s="60" t="s">
        <v>34</v>
      </c>
      <c r="E73" s="61">
        <v>5</v>
      </c>
      <c r="F73" s="61"/>
    </row>
    <row r="74" spans="1:6" ht="15.6" customHeight="1" x14ac:dyDescent="0.35">
      <c r="B74" s="277"/>
      <c r="C74" s="280"/>
      <c r="D74" s="60" t="s">
        <v>35</v>
      </c>
      <c r="E74" s="61">
        <v>6</v>
      </c>
      <c r="F74" s="61"/>
    </row>
    <row r="75" spans="1:6" ht="15" customHeight="1" x14ac:dyDescent="0.35">
      <c r="A75" s="57" t="str">
        <f>CONCATENATE("If Q",B69,"=5")</f>
        <v>If Q216=5</v>
      </c>
      <c r="B75" s="275">
        <f>B69+1</f>
        <v>217</v>
      </c>
      <c r="C75" s="278" t="s">
        <v>594</v>
      </c>
      <c r="D75" s="60" t="s">
        <v>595</v>
      </c>
      <c r="E75" s="61">
        <v>1</v>
      </c>
      <c r="F75" s="61"/>
    </row>
    <row r="76" spans="1:6" x14ac:dyDescent="0.35">
      <c r="B76" s="276"/>
      <c r="C76" s="279"/>
      <c r="D76" s="60" t="s">
        <v>596</v>
      </c>
      <c r="E76" s="61">
        <v>2</v>
      </c>
      <c r="F76" s="61"/>
    </row>
    <row r="77" spans="1:6" x14ac:dyDescent="0.35">
      <c r="B77" s="276"/>
      <c r="C77" s="279"/>
      <c r="D77" s="60" t="s">
        <v>597</v>
      </c>
      <c r="E77" s="61">
        <v>3</v>
      </c>
      <c r="F77" s="61"/>
    </row>
    <row r="78" spans="1:6" x14ac:dyDescent="0.35">
      <c r="B78" s="277"/>
      <c r="C78" s="280"/>
      <c r="D78" s="60" t="s">
        <v>35</v>
      </c>
      <c r="E78" s="61">
        <v>4</v>
      </c>
      <c r="F78" s="61"/>
    </row>
    <row r="79" spans="1:6" s="50" customFormat="1" ht="26.1" customHeight="1" x14ac:dyDescent="0.35">
      <c r="A79" s="93"/>
      <c r="B79" s="272">
        <f>B75+1</f>
        <v>218</v>
      </c>
      <c r="C79" s="288" t="s">
        <v>661</v>
      </c>
      <c r="D79" s="94" t="s">
        <v>176</v>
      </c>
      <c r="E79" s="95">
        <v>1</v>
      </c>
      <c r="F79" s="96" t="s">
        <v>177</v>
      </c>
    </row>
    <row r="80" spans="1:6" s="50" customFormat="1" ht="18.75" customHeight="1" x14ac:dyDescent="0.35">
      <c r="A80" s="50" t="s">
        <v>178</v>
      </c>
      <c r="B80" s="272"/>
      <c r="C80" s="289"/>
      <c r="D80" s="94" t="s">
        <v>179</v>
      </c>
      <c r="E80" s="95">
        <v>2</v>
      </c>
      <c r="F80" s="61" t="s">
        <v>180</v>
      </c>
    </row>
    <row r="81" spans="2:7" s="50" customFormat="1" x14ac:dyDescent="0.35">
      <c r="B81" s="272"/>
      <c r="C81" s="289"/>
      <c r="D81" s="94" t="s">
        <v>662</v>
      </c>
      <c r="E81" s="95">
        <v>3</v>
      </c>
      <c r="F81" s="61" t="s">
        <v>180</v>
      </c>
    </row>
    <row r="82" spans="2:7" s="50" customFormat="1" x14ac:dyDescent="0.35">
      <c r="B82" s="272"/>
      <c r="C82" s="289"/>
      <c r="D82" s="94" t="s">
        <v>181</v>
      </c>
      <c r="E82" s="95">
        <v>4</v>
      </c>
      <c r="F82" s="61"/>
      <c r="G82" s="50" t="str">
        <f>"ASK ONLY IF " &amp; 'Household Characteristics'!B14 &amp; " =1"</f>
        <v>ASK ONLY IF D5 =1</v>
      </c>
    </row>
    <row r="83" spans="2:7" s="50" customFormat="1" ht="13.5" customHeight="1" x14ac:dyDescent="0.35">
      <c r="B83" s="272"/>
      <c r="C83" s="289"/>
      <c r="D83" s="94" t="s">
        <v>182</v>
      </c>
      <c r="E83" s="95">
        <v>5</v>
      </c>
      <c r="F83" s="61"/>
      <c r="G83" s="50" t="str">
        <f>"ASK ONLY IF " &amp; 'Household Characteristics'!B14 &amp; " =1"</f>
        <v>ASK ONLY IF D5 =1</v>
      </c>
    </row>
    <row r="84" spans="2:7" s="50" customFormat="1" x14ac:dyDescent="0.35">
      <c r="B84" s="272"/>
      <c r="C84" s="290"/>
      <c r="D84" s="94" t="s">
        <v>183</v>
      </c>
      <c r="E84" s="95">
        <v>98</v>
      </c>
      <c r="F84" s="61" t="s">
        <v>180</v>
      </c>
    </row>
  </sheetData>
  <mergeCells count="30">
    <mergeCell ref="B79:B84"/>
    <mergeCell ref="C79:C84"/>
    <mergeCell ref="B60:B67"/>
    <mergeCell ref="C60:C67"/>
    <mergeCell ref="B75:B78"/>
    <mergeCell ref="C75:C78"/>
    <mergeCell ref="B5:B6"/>
    <mergeCell ref="C5:C6"/>
    <mergeCell ref="B7:B8"/>
    <mergeCell ref="C7:C8"/>
    <mergeCell ref="B13:B15"/>
    <mergeCell ref="C13:C15"/>
    <mergeCell ref="B18:B25"/>
    <mergeCell ref="C18:C25"/>
    <mergeCell ref="B48:B49"/>
    <mergeCell ref="C48:C49"/>
    <mergeCell ref="F31:F40"/>
    <mergeCell ref="B26:B29"/>
    <mergeCell ref="C26:C29"/>
    <mergeCell ref="B31:B40"/>
    <mergeCell ref="C31:C40"/>
    <mergeCell ref="E31:E40"/>
    <mergeCell ref="B51:B52"/>
    <mergeCell ref="C51:C52"/>
    <mergeCell ref="B54:B55"/>
    <mergeCell ref="C54:C55"/>
    <mergeCell ref="B69:B74"/>
    <mergeCell ref="C69:C74"/>
    <mergeCell ref="B56:B59"/>
    <mergeCell ref="C56:C59"/>
  </mergeCells>
  <pageMargins left="0.7" right="0.7" top="0.75" bottom="0.75" header="0.3" footer="0.3"/>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8933E-0038-4B5A-85C3-C151306CE688}">
  <dimension ref="A1:H213"/>
  <sheetViews>
    <sheetView topLeftCell="A150" workbookViewId="0">
      <selection activeCell="A11" sqref="A11"/>
    </sheetView>
  </sheetViews>
  <sheetFormatPr defaultColWidth="9.1328125" defaultRowHeight="11.65" x14ac:dyDescent="0.45"/>
  <cols>
    <col min="1" max="1" width="25.3984375" style="97" customWidth="1"/>
    <col min="2" max="2" width="8.3984375" style="98" customWidth="1"/>
    <col min="3" max="3" width="61.59765625" style="97" customWidth="1"/>
    <col min="4" max="4" width="48.73046875" style="97" customWidth="1"/>
    <col min="5" max="5" width="14.1328125" style="97" customWidth="1"/>
    <col min="6" max="6" width="26.1328125" style="97" customWidth="1"/>
    <col min="7" max="7" width="16.59765625" style="97" customWidth="1"/>
    <col min="8" max="8" width="23.265625" style="97" customWidth="1"/>
    <col min="9" max="19" width="9" style="97" customWidth="1"/>
    <col min="20" max="16384" width="9.1328125" style="97"/>
  </cols>
  <sheetData>
    <row r="1" spans="1:8" x14ac:dyDescent="0.45">
      <c r="B1" s="98" t="s">
        <v>184</v>
      </c>
      <c r="C1" s="99"/>
      <c r="D1" s="99"/>
      <c r="E1" s="99"/>
    </row>
    <row r="2" spans="1:8" x14ac:dyDescent="0.45">
      <c r="D2" s="99"/>
      <c r="E2" s="99"/>
    </row>
    <row r="3" spans="1:8" x14ac:dyDescent="0.35">
      <c r="D3" s="50"/>
      <c r="E3" s="50"/>
    </row>
    <row r="4" spans="1:8" s="51" customFormat="1" x14ac:dyDescent="0.45">
      <c r="A4" s="51" t="s">
        <v>127</v>
      </c>
      <c r="B4" s="98" t="s">
        <v>1</v>
      </c>
      <c r="C4" s="51" t="s">
        <v>2</v>
      </c>
      <c r="D4" s="51" t="s">
        <v>3</v>
      </c>
      <c r="E4" s="51" t="s">
        <v>4</v>
      </c>
    </row>
    <row r="5" spans="1:8" x14ac:dyDescent="0.45">
      <c r="C5" s="51"/>
    </row>
    <row r="6" spans="1:8" s="50" customFormat="1" ht="46.5" customHeight="1" x14ac:dyDescent="0.35">
      <c r="B6" s="100">
        <v>301</v>
      </c>
      <c r="C6" s="101" t="s">
        <v>665</v>
      </c>
      <c r="D6" s="92" t="s">
        <v>185</v>
      </c>
      <c r="E6" s="102"/>
    </row>
    <row r="7" spans="1:8" s="50" customFormat="1" ht="13.5" customHeight="1" x14ac:dyDescent="0.35">
      <c r="B7" s="100"/>
      <c r="C7" s="101"/>
      <c r="D7" s="92"/>
      <c r="E7" s="102"/>
    </row>
    <row r="8" spans="1:8" s="50" customFormat="1" x14ac:dyDescent="0.35">
      <c r="A8" s="103" t="s">
        <v>708</v>
      </c>
      <c r="B8" s="100">
        <f>B6+1</f>
        <v>302</v>
      </c>
      <c r="C8" s="101" t="s">
        <v>186</v>
      </c>
      <c r="D8" s="92" t="s">
        <v>185</v>
      </c>
      <c r="E8" s="102"/>
    </row>
    <row r="9" spans="1:8" s="50" customFormat="1" x14ac:dyDescent="0.35">
      <c r="B9" s="104"/>
      <c r="C9" s="105"/>
      <c r="D9" s="92"/>
      <c r="E9" s="102"/>
    </row>
    <row r="10" spans="1:8" s="50" customFormat="1" x14ac:dyDescent="0.35">
      <c r="A10" s="50" t="str">
        <f>"ASK IF " &amp; 'Household Characteristics'!B50 &amp; " &gt;0 "</f>
        <v xml:space="preserve">ASK IF 112 &gt;0 </v>
      </c>
      <c r="B10" s="291">
        <f>B8+1</f>
        <v>303</v>
      </c>
      <c r="C10" s="303" t="s">
        <v>666</v>
      </c>
      <c r="D10" s="107" t="s">
        <v>187</v>
      </c>
      <c r="E10" s="102" t="s">
        <v>188</v>
      </c>
    </row>
    <row r="11" spans="1:8" s="50" customFormat="1" x14ac:dyDescent="0.35">
      <c r="B11" s="292"/>
      <c r="C11" s="304"/>
      <c r="D11" s="50" t="s">
        <v>189</v>
      </c>
      <c r="E11" s="110"/>
    </row>
    <row r="12" spans="1:8" s="50" customFormat="1" x14ac:dyDescent="0.35">
      <c r="B12" s="108"/>
      <c r="C12" s="109"/>
      <c r="E12" s="110"/>
    </row>
    <row r="13" spans="1:8" ht="23.25" x14ac:dyDescent="0.35">
      <c r="B13" s="106">
        <f>B10+1</f>
        <v>304</v>
      </c>
      <c r="C13" s="111" t="s">
        <v>664</v>
      </c>
      <c r="D13" s="112" t="s">
        <v>190</v>
      </c>
      <c r="E13" s="113"/>
      <c r="G13" s="50"/>
      <c r="H13" s="50"/>
    </row>
    <row r="14" spans="1:8" s="103" customFormat="1" x14ac:dyDescent="0.35">
      <c r="A14" s="103" t="str">
        <f>CONCATENATE("IF Q", B13,"=1")</f>
        <v>IF Q304=1</v>
      </c>
      <c r="B14" s="295">
        <f>B13+1</f>
        <v>305</v>
      </c>
      <c r="C14" s="293" t="s">
        <v>191</v>
      </c>
      <c r="D14" s="114"/>
      <c r="E14" s="115" t="s">
        <v>663</v>
      </c>
      <c r="G14" s="50"/>
      <c r="H14" s="50"/>
    </row>
    <row r="15" spans="1:8" s="103" customFormat="1" ht="15" customHeight="1" x14ac:dyDescent="0.35">
      <c r="B15" s="296"/>
      <c r="C15" s="293"/>
      <c r="D15" s="97" t="s">
        <v>192</v>
      </c>
      <c r="E15" s="102" t="s">
        <v>188</v>
      </c>
      <c r="G15" s="50"/>
      <c r="H15" s="50"/>
    </row>
    <row r="16" spans="1:8" s="103" customFormat="1" ht="15" customHeight="1" x14ac:dyDescent="0.35">
      <c r="B16" s="296"/>
      <c r="C16" s="293"/>
      <c r="D16" s="97" t="s">
        <v>193</v>
      </c>
      <c r="E16" s="102" t="s">
        <v>188</v>
      </c>
      <c r="G16" s="50"/>
      <c r="H16" s="50"/>
    </row>
    <row r="17" spans="1:8" s="103" customFormat="1" ht="15" customHeight="1" x14ac:dyDescent="0.35">
      <c r="B17" s="296"/>
      <c r="C17" s="293"/>
      <c r="D17" s="97" t="s">
        <v>194</v>
      </c>
      <c r="E17" s="102" t="s">
        <v>188</v>
      </c>
      <c r="G17" s="50"/>
      <c r="H17" s="50"/>
    </row>
    <row r="18" spans="1:8" s="103" customFormat="1" ht="15" customHeight="1" x14ac:dyDescent="0.35">
      <c r="B18" s="296"/>
      <c r="C18" s="293"/>
      <c r="D18" s="97" t="s">
        <v>195</v>
      </c>
      <c r="E18" s="102" t="s">
        <v>188</v>
      </c>
      <c r="G18" s="50"/>
      <c r="H18" s="50"/>
    </row>
    <row r="19" spans="1:8" s="103" customFormat="1" ht="15" customHeight="1" x14ac:dyDescent="0.35">
      <c r="A19" s="117"/>
      <c r="B19" s="297"/>
      <c r="C19" s="293"/>
      <c r="D19" s="97" t="s">
        <v>196</v>
      </c>
      <c r="E19" s="102" t="s">
        <v>188</v>
      </c>
      <c r="G19" s="50"/>
      <c r="H19" s="50"/>
    </row>
    <row r="20" spans="1:8" s="103" customFormat="1" ht="87.4" customHeight="1" x14ac:dyDescent="0.35">
      <c r="A20" s="117" t="str">
        <f>CONCATENATE("If ", B6,"&gt;0")</f>
        <v>If 301&gt;0</v>
      </c>
      <c r="B20" s="116">
        <f>B14+1</f>
        <v>306</v>
      </c>
      <c r="C20" s="70" t="str">
        <f>"During the past 7 days, did you do any paid or unpaid work?"&amp;CHAR(10)&amp;CHAR(10)&amp;"This could be paid in cash or in-kind, or unpaid for a household business or the business of a household member."&amp;CHAR(10)&amp;CHAR(10)&amp;"This includes working on a farm, working selling something, making handcrafts for sale, washing cars, selling qat, selling meals."</f>
        <v>During the past 7 days, did you do any paid or unpaid work?
This could be paid in cash or in-kind, or unpaid for a household business or the business of a household member.
This includes working on a farm, working selling something, making handcrafts for sale, washing cars, selling qat, selling meals.</v>
      </c>
      <c r="D20" s="323" t="s">
        <v>187</v>
      </c>
      <c r="E20" s="324" t="s">
        <v>188</v>
      </c>
      <c r="G20" s="50"/>
      <c r="H20" s="50"/>
    </row>
    <row r="21" spans="1:8" s="103" customFormat="1" ht="15" customHeight="1" x14ac:dyDescent="0.35">
      <c r="A21" s="117"/>
      <c r="B21" s="116"/>
      <c r="C21" s="77"/>
      <c r="D21" s="126" t="s">
        <v>189</v>
      </c>
      <c r="E21" s="325"/>
      <c r="G21" s="50"/>
      <c r="H21" s="50"/>
    </row>
    <row r="22" spans="1:8" s="103" customFormat="1" x14ac:dyDescent="0.35">
      <c r="A22" s="300" t="str">
        <f>"ASK IF " &amp; 'Household Characteristics'!B14 &amp; " =1 AND " &amp; "Q" &amp;B20 &amp; "=1"</f>
        <v>ASK IF D5 =1 AND Q306=1</v>
      </c>
      <c r="B22" s="295">
        <f>B20+1</f>
        <v>307</v>
      </c>
      <c r="C22" s="298" t="s">
        <v>202</v>
      </c>
      <c r="D22" s="114" t="s">
        <v>203</v>
      </c>
      <c r="E22" s="102" t="s">
        <v>188</v>
      </c>
      <c r="F22" s="97" t="str">
        <f>"SKIP TO Q" &amp;B33&amp; " IF Q" &amp; B22 &amp;"=1"</f>
        <v>SKIP TO Q310 IF Q307=1</v>
      </c>
      <c r="G22" s="50"/>
      <c r="H22" s="50"/>
    </row>
    <row r="23" spans="1:8" s="103" customFormat="1" x14ac:dyDescent="0.35">
      <c r="A23" s="300"/>
      <c r="B23" s="297"/>
      <c r="C23" s="298"/>
      <c r="D23" s="114" t="s">
        <v>204</v>
      </c>
      <c r="E23" s="102"/>
      <c r="G23" s="50"/>
      <c r="H23" s="50"/>
    </row>
    <row r="24" spans="1:8" s="103" customFormat="1" x14ac:dyDescent="0.35">
      <c r="B24" s="100"/>
      <c r="C24" s="101"/>
      <c r="D24" s="114"/>
      <c r="E24" s="102"/>
      <c r="G24" s="50"/>
      <c r="H24" s="50"/>
    </row>
    <row r="25" spans="1:8" s="103" customFormat="1" x14ac:dyDescent="0.35">
      <c r="A25" s="300" t="str">
        <f>"ASK IF " &amp; B22 &amp; "=2"</f>
        <v>ASK IF 307=2</v>
      </c>
      <c r="B25" s="295">
        <f>B22+1</f>
        <v>308</v>
      </c>
      <c r="C25" s="301" t="s">
        <v>205</v>
      </c>
      <c r="D25" s="114" t="s">
        <v>206</v>
      </c>
      <c r="E25" s="102"/>
      <c r="G25" s="50"/>
      <c r="H25" s="50"/>
    </row>
    <row r="26" spans="1:8" s="103" customFormat="1" x14ac:dyDescent="0.35">
      <c r="A26" s="300"/>
      <c r="B26" s="296"/>
      <c r="C26" s="302"/>
      <c r="D26" s="114" t="s">
        <v>207</v>
      </c>
      <c r="E26" s="102" t="s">
        <v>188</v>
      </c>
      <c r="G26" s="50"/>
      <c r="H26" s="50"/>
    </row>
    <row r="27" spans="1:8" s="103" customFormat="1" x14ac:dyDescent="0.35">
      <c r="A27" s="117"/>
      <c r="B27" s="116"/>
      <c r="C27" s="121"/>
      <c r="D27" s="114" t="s">
        <v>208</v>
      </c>
      <c r="E27" s="102"/>
      <c r="G27" s="50"/>
      <c r="H27" s="50"/>
    </row>
    <row r="28" spans="1:8" s="103" customFormat="1" x14ac:dyDescent="0.35">
      <c r="A28" s="117"/>
      <c r="B28" s="118"/>
      <c r="C28" s="122"/>
      <c r="D28" s="114" t="s">
        <v>209</v>
      </c>
      <c r="E28" s="102"/>
      <c r="G28" s="50"/>
      <c r="H28" s="50"/>
    </row>
    <row r="29" spans="1:8" s="103" customFormat="1" x14ac:dyDescent="0.35">
      <c r="A29" s="299"/>
      <c r="B29" s="295">
        <f>B25+1</f>
        <v>309</v>
      </c>
      <c r="C29" s="298" t="s">
        <v>197</v>
      </c>
      <c r="D29" s="114" t="s">
        <v>198</v>
      </c>
      <c r="E29" s="102" t="s">
        <v>188</v>
      </c>
      <c r="G29" s="50"/>
      <c r="H29" s="50"/>
    </row>
    <row r="30" spans="1:8" s="103" customFormat="1" x14ac:dyDescent="0.35">
      <c r="A30" s="299"/>
      <c r="B30" s="296"/>
      <c r="C30" s="298"/>
      <c r="D30" s="114" t="s">
        <v>199</v>
      </c>
      <c r="E30" s="102"/>
      <c r="G30" s="50"/>
      <c r="H30" s="50"/>
    </row>
    <row r="31" spans="1:8" s="103" customFormat="1" x14ac:dyDescent="0.35">
      <c r="A31" s="299"/>
      <c r="B31" s="297"/>
      <c r="C31" s="298"/>
      <c r="D31" s="114" t="s">
        <v>200</v>
      </c>
      <c r="E31" s="102"/>
      <c r="G31" s="50"/>
      <c r="H31" s="50"/>
    </row>
    <row r="32" spans="1:8" s="103" customFormat="1" x14ac:dyDescent="0.35">
      <c r="A32" s="117"/>
      <c r="B32" s="116"/>
      <c r="C32" s="101"/>
      <c r="D32" s="114"/>
      <c r="E32" s="102"/>
      <c r="G32" s="50"/>
      <c r="H32" s="50"/>
    </row>
    <row r="33" spans="1:8" s="103" customFormat="1" x14ac:dyDescent="0.35">
      <c r="A33" s="299" t="str">
        <f>CONCATENATE("IF Q",B29, "=1, 2")</f>
        <v>IF Q309=1, 2</v>
      </c>
      <c r="B33" s="295">
        <f>B29+1</f>
        <v>310</v>
      </c>
      <c r="C33" s="298" t="s">
        <v>201</v>
      </c>
      <c r="D33" s="114" t="s">
        <v>187</v>
      </c>
      <c r="E33" s="102" t="s">
        <v>188</v>
      </c>
      <c r="G33" s="50"/>
      <c r="H33" s="50"/>
    </row>
    <row r="34" spans="1:8" s="103" customFormat="1" x14ac:dyDescent="0.35">
      <c r="A34" s="299"/>
      <c r="B34" s="297"/>
      <c r="C34" s="298"/>
      <c r="D34" s="114" t="s">
        <v>189</v>
      </c>
      <c r="E34" s="102"/>
      <c r="G34" s="50"/>
      <c r="H34" s="50"/>
    </row>
    <row r="35" spans="1:8" s="103" customFormat="1" x14ac:dyDescent="0.35">
      <c r="A35" s="103" t="str">
        <f>CONCATENATE("IF Q",B29, "=1, 2")</f>
        <v>IF Q309=1, 2</v>
      </c>
      <c r="B35" s="295">
        <f>B33+1</f>
        <v>311</v>
      </c>
      <c r="C35" s="298" t="s">
        <v>706</v>
      </c>
      <c r="D35" s="114" t="s">
        <v>210</v>
      </c>
      <c r="E35" s="102"/>
      <c r="G35" s="50"/>
      <c r="H35" s="50"/>
    </row>
    <row r="36" spans="1:8" s="103" customFormat="1" ht="23.25" x14ac:dyDescent="0.35">
      <c r="B36" s="296"/>
      <c r="C36" s="298"/>
      <c r="D36" s="114" t="s">
        <v>211</v>
      </c>
      <c r="E36" s="102" t="s">
        <v>188</v>
      </c>
      <c r="G36" s="50"/>
      <c r="H36" s="50"/>
    </row>
    <row r="37" spans="1:8" s="103" customFormat="1" x14ac:dyDescent="0.35">
      <c r="B37" s="296"/>
      <c r="C37" s="298"/>
      <c r="D37" s="114" t="s">
        <v>212</v>
      </c>
      <c r="E37" s="102"/>
      <c r="G37" s="50"/>
      <c r="H37" s="50"/>
    </row>
    <row r="38" spans="1:8" s="103" customFormat="1" x14ac:dyDescent="0.35">
      <c r="B38" s="297"/>
      <c r="C38" s="298"/>
      <c r="D38" s="114" t="s">
        <v>213</v>
      </c>
      <c r="E38" s="102"/>
      <c r="G38" s="50"/>
      <c r="H38" s="50"/>
    </row>
    <row r="39" spans="1:8" s="103" customFormat="1" x14ac:dyDescent="0.35">
      <c r="B39" s="100"/>
      <c r="C39" s="120"/>
      <c r="D39" s="114"/>
      <c r="E39" s="102"/>
      <c r="G39" s="50"/>
      <c r="H39" s="50"/>
    </row>
    <row r="40" spans="1:8" s="103" customFormat="1" x14ac:dyDescent="0.35">
      <c r="A40" s="103" t="str">
        <f>CONCATENATE("IF Q",B29, "=1, 2")</f>
        <v>IF Q309=1, 2</v>
      </c>
      <c r="B40" s="295">
        <f>B35+1</f>
        <v>312</v>
      </c>
      <c r="C40" s="298" t="s">
        <v>707</v>
      </c>
      <c r="D40" s="114" t="s">
        <v>214</v>
      </c>
      <c r="E40" s="102"/>
      <c r="G40" s="50"/>
      <c r="H40" s="50"/>
    </row>
    <row r="41" spans="1:8" s="103" customFormat="1" x14ac:dyDescent="0.35">
      <c r="B41" s="296"/>
      <c r="C41" s="298"/>
      <c r="D41" s="114" t="s">
        <v>215</v>
      </c>
      <c r="E41" s="102"/>
      <c r="G41" s="50"/>
      <c r="H41" s="50"/>
    </row>
    <row r="42" spans="1:8" s="103" customFormat="1" ht="23.25" x14ac:dyDescent="0.35">
      <c r="B42" s="296"/>
      <c r="C42" s="298"/>
      <c r="D42" s="114" t="s">
        <v>216</v>
      </c>
      <c r="E42" s="102" t="s">
        <v>188</v>
      </c>
      <c r="G42" s="50"/>
      <c r="H42" s="50"/>
    </row>
    <row r="43" spans="1:8" s="103" customFormat="1" x14ac:dyDescent="0.35">
      <c r="B43" s="296"/>
      <c r="C43" s="298"/>
      <c r="D43" s="114" t="s">
        <v>217</v>
      </c>
      <c r="E43" s="102"/>
      <c r="G43" s="50"/>
      <c r="H43" s="50"/>
    </row>
    <row r="44" spans="1:8" s="103" customFormat="1" x14ac:dyDescent="0.35">
      <c r="B44" s="297"/>
      <c r="C44" s="298"/>
      <c r="D44" s="114" t="s">
        <v>218</v>
      </c>
      <c r="E44" s="102"/>
      <c r="G44" s="50"/>
      <c r="H44" s="50"/>
    </row>
    <row r="45" spans="1:8" s="103" customFormat="1" x14ac:dyDescent="0.35">
      <c r="B45" s="100"/>
      <c r="C45" s="101"/>
      <c r="D45" s="114"/>
      <c r="E45" s="102"/>
      <c r="G45" s="50"/>
      <c r="H45" s="50"/>
    </row>
    <row r="46" spans="1:8" s="103" customFormat="1" x14ac:dyDescent="0.35">
      <c r="A46" s="103" t="str">
        <f>CONCATENATE("IF Q",B29, "=1, 2")</f>
        <v>IF Q309=1, 2</v>
      </c>
      <c r="B46" s="295">
        <f>B40+1</f>
        <v>313</v>
      </c>
      <c r="C46" s="298" t="s">
        <v>219</v>
      </c>
      <c r="D46" s="123" t="s">
        <v>220</v>
      </c>
      <c r="E46" s="102"/>
      <c r="G46" s="50"/>
      <c r="H46" s="50"/>
    </row>
    <row r="47" spans="1:8" s="103" customFormat="1" ht="23.25" x14ac:dyDescent="0.35">
      <c r="B47" s="296"/>
      <c r="C47" s="298"/>
      <c r="D47" s="123" t="s">
        <v>221</v>
      </c>
      <c r="E47" s="102"/>
      <c r="G47" s="50"/>
      <c r="H47" s="50"/>
    </row>
    <row r="48" spans="1:8" s="103" customFormat="1" x14ac:dyDescent="0.35">
      <c r="B48" s="296"/>
      <c r="C48" s="298"/>
      <c r="D48" s="123" t="s">
        <v>222</v>
      </c>
      <c r="E48" s="102"/>
      <c r="G48" s="50"/>
      <c r="H48" s="50"/>
    </row>
    <row r="49" spans="1:8" s="103" customFormat="1" ht="23.25" x14ac:dyDescent="0.35">
      <c r="B49" s="296"/>
      <c r="C49" s="298"/>
      <c r="D49" s="123" t="s">
        <v>223</v>
      </c>
      <c r="E49" s="102"/>
      <c r="G49" s="50"/>
      <c r="H49" s="50"/>
    </row>
    <row r="50" spans="1:8" s="103" customFormat="1" x14ac:dyDescent="0.35">
      <c r="B50" s="296"/>
      <c r="C50" s="298"/>
      <c r="D50" s="123" t="s">
        <v>224</v>
      </c>
      <c r="E50" s="102" t="s">
        <v>185</v>
      </c>
      <c r="G50" s="50"/>
      <c r="H50" s="50"/>
    </row>
    <row r="51" spans="1:8" s="103" customFormat="1" x14ac:dyDescent="0.35">
      <c r="B51" s="296"/>
      <c r="C51" s="298"/>
      <c r="D51" s="123" t="s">
        <v>225</v>
      </c>
      <c r="E51" s="102"/>
      <c r="G51" s="50"/>
      <c r="H51" s="50"/>
    </row>
    <row r="52" spans="1:8" s="103" customFormat="1" x14ac:dyDescent="0.35">
      <c r="B52" s="296"/>
      <c r="C52" s="298"/>
      <c r="D52" s="123" t="s">
        <v>226</v>
      </c>
      <c r="E52" s="102"/>
      <c r="G52" s="50"/>
      <c r="H52" s="50"/>
    </row>
    <row r="53" spans="1:8" s="103" customFormat="1" ht="23.25" x14ac:dyDescent="0.35">
      <c r="B53" s="296"/>
      <c r="C53" s="298"/>
      <c r="D53" s="123" t="s">
        <v>227</v>
      </c>
      <c r="E53" s="102"/>
      <c r="G53" s="50"/>
      <c r="H53" s="50"/>
    </row>
    <row r="54" spans="1:8" s="103" customFormat="1" ht="23.25" x14ac:dyDescent="0.35">
      <c r="B54" s="296"/>
      <c r="C54" s="298"/>
      <c r="D54" s="123" t="s">
        <v>228</v>
      </c>
      <c r="E54" s="102"/>
      <c r="G54" s="50"/>
      <c r="H54" s="50"/>
    </row>
    <row r="55" spans="1:8" s="103" customFormat="1" x14ac:dyDescent="0.35">
      <c r="B55" s="297"/>
      <c r="C55" s="298"/>
      <c r="D55" s="123" t="s">
        <v>229</v>
      </c>
      <c r="E55" s="102"/>
      <c r="G55" s="50"/>
      <c r="H55" s="50"/>
    </row>
    <row r="56" spans="1:8" s="103" customFormat="1" x14ac:dyDescent="0.35">
      <c r="B56" s="104"/>
      <c r="C56" s="120"/>
      <c r="D56" s="114"/>
      <c r="E56" s="102"/>
      <c r="G56" s="50"/>
      <c r="H56" s="50"/>
    </row>
    <row r="57" spans="1:8" s="103" customFormat="1" x14ac:dyDescent="0.35">
      <c r="A57" s="103" t="str">
        <f>CONCATENATE("IF Q",B29, "=1, 2")</f>
        <v>IF Q309=1, 2</v>
      </c>
      <c r="B57" s="291">
        <f>B46+1</f>
        <v>314</v>
      </c>
      <c r="C57" s="298" t="s">
        <v>230</v>
      </c>
      <c r="D57" s="123" t="s">
        <v>231</v>
      </c>
      <c r="E57" s="102"/>
      <c r="G57" s="50"/>
      <c r="H57" s="50"/>
    </row>
    <row r="58" spans="1:8" s="103" customFormat="1" x14ac:dyDescent="0.35">
      <c r="B58" s="291"/>
      <c r="C58" s="298"/>
      <c r="D58" s="123" t="s">
        <v>232</v>
      </c>
      <c r="E58" s="102"/>
      <c r="G58" s="50"/>
      <c r="H58" s="50"/>
    </row>
    <row r="59" spans="1:8" s="103" customFormat="1" x14ac:dyDescent="0.35">
      <c r="B59" s="291"/>
      <c r="C59" s="298"/>
      <c r="D59" s="123" t="s">
        <v>233</v>
      </c>
      <c r="E59" s="102"/>
      <c r="G59" s="50"/>
      <c r="H59" s="50"/>
    </row>
    <row r="60" spans="1:8" s="103" customFormat="1" x14ac:dyDescent="0.35">
      <c r="B60" s="291"/>
      <c r="C60" s="298"/>
      <c r="D60" s="123" t="s">
        <v>234</v>
      </c>
      <c r="E60" s="102"/>
      <c r="G60" s="50"/>
      <c r="H60" s="50"/>
    </row>
    <row r="61" spans="1:8" s="103" customFormat="1" x14ac:dyDescent="0.35">
      <c r="B61" s="291"/>
      <c r="C61" s="298"/>
      <c r="D61" s="123" t="s">
        <v>235</v>
      </c>
      <c r="E61" s="102" t="s">
        <v>185</v>
      </c>
      <c r="G61" s="50"/>
      <c r="H61" s="50"/>
    </row>
    <row r="62" spans="1:8" s="103" customFormat="1" x14ac:dyDescent="0.35">
      <c r="B62" s="291"/>
      <c r="C62" s="298"/>
      <c r="D62" s="123" t="s">
        <v>236</v>
      </c>
      <c r="E62" s="102"/>
      <c r="G62" s="50"/>
      <c r="H62" s="50"/>
    </row>
    <row r="63" spans="1:8" s="103" customFormat="1" x14ac:dyDescent="0.35">
      <c r="B63" s="291"/>
      <c r="C63" s="298"/>
      <c r="D63" s="123" t="s">
        <v>237</v>
      </c>
      <c r="E63" s="102"/>
      <c r="G63" s="50"/>
      <c r="H63" s="50"/>
    </row>
    <row r="64" spans="1:8" s="103" customFormat="1" x14ac:dyDescent="0.35">
      <c r="B64" s="291"/>
      <c r="C64" s="298"/>
      <c r="D64" s="123" t="s">
        <v>238</v>
      </c>
      <c r="E64" s="102"/>
      <c r="G64" s="50"/>
      <c r="H64" s="50"/>
    </row>
    <row r="65" spans="1:8" s="103" customFormat="1" ht="58.15" x14ac:dyDescent="0.35">
      <c r="B65" s="291"/>
      <c r="C65" s="298"/>
      <c r="D65" s="123" t="s">
        <v>239</v>
      </c>
      <c r="E65" s="102"/>
      <c r="G65" s="50"/>
      <c r="H65" s="50"/>
    </row>
    <row r="66" spans="1:8" s="103" customFormat="1" x14ac:dyDescent="0.35">
      <c r="B66" s="291"/>
      <c r="C66" s="298"/>
      <c r="D66" s="123" t="s">
        <v>240</v>
      </c>
      <c r="E66" s="102"/>
      <c r="G66" s="50"/>
      <c r="H66" s="50"/>
    </row>
    <row r="67" spans="1:8" s="103" customFormat="1" x14ac:dyDescent="0.35">
      <c r="B67" s="116"/>
      <c r="C67" s="101"/>
      <c r="D67" s="123"/>
      <c r="E67" s="102"/>
      <c r="G67" s="50"/>
      <c r="H67" s="50"/>
    </row>
    <row r="68" spans="1:8" s="103" customFormat="1" x14ac:dyDescent="0.35">
      <c r="B68" s="295">
        <f>B57+1</f>
        <v>315</v>
      </c>
      <c r="C68" s="298" t="s">
        <v>241</v>
      </c>
      <c r="D68" s="114" t="s">
        <v>187</v>
      </c>
      <c r="E68" s="102"/>
      <c r="G68" s="50"/>
      <c r="H68" s="50"/>
    </row>
    <row r="69" spans="1:8" s="103" customFormat="1" x14ac:dyDescent="0.35">
      <c r="B69" s="296"/>
      <c r="C69" s="298"/>
      <c r="D69" s="114" t="s">
        <v>189</v>
      </c>
      <c r="E69" s="102" t="s">
        <v>185</v>
      </c>
      <c r="G69" s="50"/>
      <c r="H69" s="50"/>
    </row>
    <row r="70" spans="1:8" s="103" customFormat="1" x14ac:dyDescent="0.35">
      <c r="B70" s="297"/>
      <c r="C70" s="298"/>
      <c r="D70" s="124"/>
      <c r="E70" s="102"/>
      <c r="G70" s="50"/>
      <c r="H70" s="50"/>
    </row>
    <row r="71" spans="1:8" s="103" customFormat="1" x14ac:dyDescent="0.35">
      <c r="B71" s="100"/>
      <c r="C71" s="120"/>
      <c r="D71" s="114"/>
      <c r="E71" s="102"/>
      <c r="G71" s="50"/>
      <c r="H71" s="50"/>
    </row>
    <row r="72" spans="1:8" s="103" customFormat="1" x14ac:dyDescent="0.35">
      <c r="B72" s="295">
        <f>B68+1</f>
        <v>316</v>
      </c>
      <c r="C72" s="298" t="s">
        <v>242</v>
      </c>
      <c r="D72" s="114" t="s">
        <v>210</v>
      </c>
      <c r="E72" s="102"/>
      <c r="G72" s="50"/>
      <c r="H72" s="50"/>
    </row>
    <row r="73" spans="1:8" s="103" customFormat="1" ht="23.25" x14ac:dyDescent="0.35">
      <c r="A73" s="103" t="str">
        <f>CONCATENATE("IF Q", B68,"=1")</f>
        <v>IF Q315=1</v>
      </c>
      <c r="B73" s="296"/>
      <c r="C73" s="298"/>
      <c r="D73" s="114" t="s">
        <v>211</v>
      </c>
      <c r="E73" s="102" t="s">
        <v>188</v>
      </c>
      <c r="G73" s="50"/>
      <c r="H73" s="50"/>
    </row>
    <row r="74" spans="1:8" s="103" customFormat="1" x14ac:dyDescent="0.35">
      <c r="B74" s="296"/>
      <c r="C74" s="298"/>
      <c r="D74" s="114" t="s">
        <v>212</v>
      </c>
      <c r="E74" s="102"/>
      <c r="G74" s="50"/>
      <c r="H74" s="50"/>
    </row>
    <row r="75" spans="1:8" s="103" customFormat="1" x14ac:dyDescent="0.35">
      <c r="B75" s="297"/>
      <c r="C75" s="298"/>
      <c r="D75" s="114" t="s">
        <v>213</v>
      </c>
      <c r="E75" s="102"/>
      <c r="G75" s="50"/>
      <c r="H75" s="50"/>
    </row>
    <row r="76" spans="1:8" s="103" customFormat="1" x14ac:dyDescent="0.35">
      <c r="B76" s="118"/>
      <c r="C76" s="120"/>
      <c r="D76" s="114"/>
      <c r="E76" s="102"/>
      <c r="G76" s="50"/>
      <c r="H76" s="50"/>
    </row>
    <row r="77" spans="1:8" s="103" customFormat="1" x14ac:dyDescent="0.35">
      <c r="B77" s="295">
        <f>B72+1</f>
        <v>317</v>
      </c>
      <c r="C77" s="298" t="s">
        <v>243</v>
      </c>
      <c r="D77" s="123" t="s">
        <v>220</v>
      </c>
      <c r="E77" s="102"/>
      <c r="G77" s="50"/>
      <c r="H77" s="50"/>
    </row>
    <row r="78" spans="1:8" s="103" customFormat="1" ht="23.25" x14ac:dyDescent="0.35">
      <c r="B78" s="296"/>
      <c r="C78" s="298"/>
      <c r="D78" s="123" t="s">
        <v>221</v>
      </c>
      <c r="E78" s="102"/>
      <c r="G78" s="50"/>
      <c r="H78" s="50"/>
    </row>
    <row r="79" spans="1:8" s="103" customFormat="1" x14ac:dyDescent="0.35">
      <c r="B79" s="296"/>
      <c r="C79" s="298"/>
      <c r="D79" s="123" t="s">
        <v>222</v>
      </c>
      <c r="E79" s="102"/>
      <c r="G79" s="50"/>
      <c r="H79" s="50"/>
    </row>
    <row r="80" spans="1:8" s="103" customFormat="1" ht="23.25" x14ac:dyDescent="0.35">
      <c r="B80" s="296"/>
      <c r="C80" s="298"/>
      <c r="D80" s="123" t="s">
        <v>223</v>
      </c>
      <c r="E80" s="102"/>
      <c r="G80" s="50"/>
      <c r="H80" s="50"/>
    </row>
    <row r="81" spans="1:8" s="103" customFormat="1" x14ac:dyDescent="0.35">
      <c r="B81" s="296"/>
      <c r="C81" s="298"/>
      <c r="D81" s="123" t="s">
        <v>224</v>
      </c>
      <c r="E81" s="102" t="s">
        <v>185</v>
      </c>
      <c r="G81" s="50"/>
      <c r="H81" s="50"/>
    </row>
    <row r="82" spans="1:8" s="103" customFormat="1" x14ac:dyDescent="0.35">
      <c r="B82" s="296"/>
      <c r="C82" s="298"/>
      <c r="D82" s="123" t="s">
        <v>225</v>
      </c>
      <c r="E82" s="102"/>
      <c r="G82" s="50"/>
      <c r="H82" s="50"/>
    </row>
    <row r="83" spans="1:8" s="103" customFormat="1" x14ac:dyDescent="0.35">
      <c r="B83" s="296"/>
      <c r="C83" s="298"/>
      <c r="D83" s="123" t="s">
        <v>226</v>
      </c>
      <c r="E83" s="102"/>
      <c r="G83" s="50"/>
      <c r="H83" s="50"/>
    </row>
    <row r="84" spans="1:8" s="103" customFormat="1" ht="23.25" x14ac:dyDescent="0.35">
      <c r="B84" s="296"/>
      <c r="C84" s="298"/>
      <c r="D84" s="123" t="s">
        <v>227</v>
      </c>
      <c r="E84" s="102"/>
      <c r="G84" s="50"/>
      <c r="H84" s="50"/>
    </row>
    <row r="85" spans="1:8" s="103" customFormat="1" ht="23.25" x14ac:dyDescent="0.35">
      <c r="B85" s="296"/>
      <c r="C85" s="298"/>
      <c r="D85" s="123" t="s">
        <v>228</v>
      </c>
      <c r="E85" s="102"/>
      <c r="G85" s="50"/>
      <c r="H85" s="50"/>
    </row>
    <row r="86" spans="1:8" s="103" customFormat="1" x14ac:dyDescent="0.35">
      <c r="B86" s="297"/>
      <c r="C86" s="298"/>
      <c r="D86" s="123" t="s">
        <v>229</v>
      </c>
      <c r="E86" s="102"/>
      <c r="G86" s="50"/>
      <c r="H86" s="50"/>
    </row>
    <row r="87" spans="1:8" s="103" customFormat="1" x14ac:dyDescent="0.35">
      <c r="B87" s="100"/>
      <c r="C87" s="120"/>
      <c r="D87" s="114"/>
      <c r="E87" s="102"/>
      <c r="G87" s="50"/>
      <c r="H87" s="50"/>
    </row>
    <row r="88" spans="1:8" s="103" customFormat="1" x14ac:dyDescent="0.35">
      <c r="A88" s="103" t="str">
        <f>CONCATENATE("IF Q",B72, "=1")</f>
        <v>IF Q316=1</v>
      </c>
      <c r="B88" s="118"/>
      <c r="C88" s="125" t="s">
        <v>244</v>
      </c>
      <c r="D88" s="126"/>
      <c r="E88" s="127"/>
      <c r="G88" s="50"/>
      <c r="H88" s="50"/>
    </row>
    <row r="89" spans="1:8" s="103" customFormat="1" x14ac:dyDescent="0.35">
      <c r="B89" s="295">
        <f>B77+1</f>
        <v>318</v>
      </c>
      <c r="C89" s="298" t="s">
        <v>245</v>
      </c>
      <c r="D89" s="123" t="s">
        <v>246</v>
      </c>
      <c r="E89" s="102"/>
      <c r="G89" s="50"/>
      <c r="H89" s="50"/>
    </row>
    <row r="90" spans="1:8" s="103" customFormat="1" x14ac:dyDescent="0.35">
      <c r="B90" s="296"/>
      <c r="C90" s="298"/>
      <c r="D90" s="123" t="s">
        <v>247</v>
      </c>
      <c r="E90" s="102" t="s">
        <v>188</v>
      </c>
      <c r="G90" s="50"/>
      <c r="H90" s="50"/>
    </row>
    <row r="91" spans="1:8" s="103" customFormat="1" x14ac:dyDescent="0.35">
      <c r="B91" s="296"/>
      <c r="C91" s="298"/>
      <c r="D91" s="123" t="s">
        <v>248</v>
      </c>
      <c r="E91" s="102"/>
      <c r="G91" s="50"/>
      <c r="H91" s="50"/>
    </row>
    <row r="92" spans="1:8" s="103" customFormat="1" x14ac:dyDescent="0.35">
      <c r="B92" s="297"/>
      <c r="C92" s="298"/>
      <c r="D92" s="123" t="s">
        <v>249</v>
      </c>
      <c r="E92" s="102"/>
      <c r="G92" s="50"/>
      <c r="H92" s="50"/>
    </row>
    <row r="93" spans="1:8" s="103" customFormat="1" x14ac:dyDescent="0.35">
      <c r="B93" s="100"/>
      <c r="C93" s="128"/>
      <c r="D93" s="114" t="s">
        <v>250</v>
      </c>
      <c r="E93" s="102"/>
      <c r="G93" s="50"/>
      <c r="H93" s="50"/>
    </row>
    <row r="94" spans="1:8" s="57" customFormat="1" ht="11.45" customHeight="1" x14ac:dyDescent="0.35">
      <c r="B94" s="291">
        <f>B89+1</f>
        <v>319</v>
      </c>
      <c r="C94" s="293" t="s">
        <v>667</v>
      </c>
      <c r="D94" s="71" t="s">
        <v>251</v>
      </c>
      <c r="E94" s="129"/>
      <c r="G94" s="50"/>
      <c r="H94" s="50"/>
    </row>
    <row r="95" spans="1:8" s="57" customFormat="1" x14ac:dyDescent="0.35">
      <c r="B95" s="291"/>
      <c r="C95" s="293"/>
      <c r="D95" s="71" t="s">
        <v>252</v>
      </c>
      <c r="E95" s="129"/>
      <c r="F95" s="50"/>
      <c r="H95" s="50"/>
    </row>
    <row r="96" spans="1:8" s="57" customFormat="1" ht="14.25" x14ac:dyDescent="0.45">
      <c r="B96" s="291"/>
      <c r="C96" s="293"/>
      <c r="D96" s="71" t="s">
        <v>253</v>
      </c>
      <c r="E96" s="129"/>
      <c r="F96" s="130"/>
      <c r="H96" s="50"/>
    </row>
    <row r="97" spans="2:8" s="57" customFormat="1" ht="14.25" x14ac:dyDescent="0.45">
      <c r="B97" s="291"/>
      <c r="C97" s="293"/>
      <c r="D97" s="71" t="s">
        <v>254</v>
      </c>
      <c r="E97" s="129"/>
      <c r="F97" s="131"/>
      <c r="H97" s="50"/>
    </row>
    <row r="98" spans="2:8" s="57" customFormat="1" ht="14.25" x14ac:dyDescent="0.45">
      <c r="B98" s="291"/>
      <c r="C98" s="293"/>
      <c r="D98" s="71" t="s">
        <v>255</v>
      </c>
      <c r="E98" s="102" t="s">
        <v>256</v>
      </c>
      <c r="F98" s="132"/>
      <c r="H98" s="50"/>
    </row>
    <row r="99" spans="2:8" s="57" customFormat="1" ht="24" x14ac:dyDescent="0.45">
      <c r="B99" s="291"/>
      <c r="C99" s="293"/>
      <c r="D99" s="92" t="s">
        <v>257</v>
      </c>
      <c r="E99" s="102" t="s">
        <v>258</v>
      </c>
      <c r="F99" s="130"/>
      <c r="H99" s="50"/>
    </row>
    <row r="100" spans="2:8" s="57" customFormat="1" ht="14.25" x14ac:dyDescent="0.45">
      <c r="B100" s="291"/>
      <c r="C100" s="293"/>
      <c r="D100" s="71" t="s">
        <v>259</v>
      </c>
      <c r="E100" s="102" t="s">
        <v>260</v>
      </c>
      <c r="F100" s="131"/>
      <c r="H100" s="50"/>
    </row>
    <row r="101" spans="2:8" s="57" customFormat="1" ht="14.25" x14ac:dyDescent="0.45">
      <c r="B101" s="291"/>
      <c r="C101" s="293"/>
      <c r="D101" s="71" t="s">
        <v>261</v>
      </c>
      <c r="E101" s="129"/>
      <c r="F101" s="132"/>
      <c r="H101" s="50"/>
    </row>
    <row r="102" spans="2:8" s="57" customFormat="1" ht="14.25" x14ac:dyDescent="0.45">
      <c r="B102" s="291"/>
      <c r="C102" s="293"/>
      <c r="D102" s="71" t="s">
        <v>262</v>
      </c>
      <c r="E102" s="129"/>
      <c r="F102" s="130"/>
      <c r="H102" s="50"/>
    </row>
    <row r="103" spans="2:8" s="57" customFormat="1" ht="14.25" x14ac:dyDescent="0.45">
      <c r="B103" s="291"/>
      <c r="C103" s="293"/>
      <c r="D103" s="71" t="s">
        <v>263</v>
      </c>
      <c r="E103" s="129"/>
      <c r="F103" s="131"/>
      <c r="H103" s="50"/>
    </row>
    <row r="104" spans="2:8" s="57" customFormat="1" ht="14.25" x14ac:dyDescent="0.45">
      <c r="B104" s="291"/>
      <c r="C104" s="293"/>
      <c r="D104" s="71" t="s">
        <v>264</v>
      </c>
      <c r="E104" s="129"/>
      <c r="F104" s="132"/>
      <c r="H104" s="50"/>
    </row>
    <row r="105" spans="2:8" s="57" customFormat="1" ht="14.25" x14ac:dyDescent="0.45">
      <c r="B105" s="291"/>
      <c r="C105" s="293"/>
      <c r="D105" s="71" t="s">
        <v>265</v>
      </c>
      <c r="E105" s="129"/>
      <c r="F105" s="130"/>
      <c r="H105" s="50"/>
    </row>
    <row r="106" spans="2:8" s="57" customFormat="1" x14ac:dyDescent="0.35">
      <c r="B106" s="291"/>
      <c r="C106" s="293"/>
      <c r="D106" s="71" t="s">
        <v>266</v>
      </c>
      <c r="E106" s="129"/>
      <c r="H106" s="50"/>
    </row>
    <row r="107" spans="2:8" s="57" customFormat="1" x14ac:dyDescent="0.35">
      <c r="B107" s="291"/>
      <c r="C107" s="293"/>
      <c r="D107" s="71" t="s">
        <v>267</v>
      </c>
      <c r="E107" s="129"/>
      <c r="H107" s="50"/>
    </row>
    <row r="108" spans="2:8" s="57" customFormat="1" x14ac:dyDescent="0.35">
      <c r="B108" s="291"/>
      <c r="C108" s="293"/>
      <c r="D108" s="71" t="s">
        <v>268</v>
      </c>
      <c r="E108" s="129"/>
      <c r="H108" s="50"/>
    </row>
    <row r="109" spans="2:8" s="57" customFormat="1" x14ac:dyDescent="0.35">
      <c r="B109" s="291"/>
      <c r="C109" s="293"/>
      <c r="D109" s="71" t="s">
        <v>269</v>
      </c>
      <c r="E109" s="129"/>
      <c r="H109" s="50"/>
    </row>
    <row r="110" spans="2:8" s="57" customFormat="1" x14ac:dyDescent="0.35">
      <c r="B110" s="291"/>
      <c r="C110" s="293"/>
      <c r="D110" s="71" t="s">
        <v>270</v>
      </c>
      <c r="E110" s="129"/>
      <c r="F110" s="103"/>
      <c r="H110" s="50"/>
    </row>
    <row r="111" spans="2:8" s="57" customFormat="1" x14ac:dyDescent="0.35">
      <c r="B111" s="291"/>
      <c r="C111" s="293"/>
      <c r="D111" s="71" t="s">
        <v>271</v>
      </c>
      <c r="E111" s="129"/>
      <c r="H111" s="50"/>
    </row>
    <row r="112" spans="2:8" s="57" customFormat="1" x14ac:dyDescent="0.35">
      <c r="B112" s="291"/>
      <c r="C112" s="293"/>
      <c r="D112" s="71" t="s">
        <v>272</v>
      </c>
      <c r="E112" s="129"/>
      <c r="H112" s="50"/>
    </row>
    <row r="113" spans="2:8" s="103" customFormat="1" x14ac:dyDescent="0.35">
      <c r="B113" s="100"/>
      <c r="C113" s="120"/>
      <c r="D113" s="114"/>
      <c r="E113" s="102"/>
      <c r="F113" s="57"/>
      <c r="H113" s="50"/>
    </row>
    <row r="114" spans="2:8" s="57" customFormat="1" ht="11.45" customHeight="1" x14ac:dyDescent="0.35">
      <c r="B114" s="291">
        <f>B94+1</f>
        <v>320</v>
      </c>
      <c r="C114" s="293" t="s">
        <v>668</v>
      </c>
      <c r="D114" s="71" t="s">
        <v>251</v>
      </c>
      <c r="E114" s="129"/>
      <c r="H114" s="50"/>
    </row>
    <row r="115" spans="2:8" s="57" customFormat="1" x14ac:dyDescent="0.35">
      <c r="B115" s="291"/>
      <c r="C115" s="293"/>
      <c r="D115" s="71" t="s">
        <v>252</v>
      </c>
      <c r="E115" s="129"/>
      <c r="H115" s="50"/>
    </row>
    <row r="116" spans="2:8" s="57" customFormat="1" ht="14.25" x14ac:dyDescent="0.45">
      <c r="B116" s="291"/>
      <c r="C116" s="293"/>
      <c r="D116" s="71" t="s">
        <v>253</v>
      </c>
      <c r="E116" s="129"/>
      <c r="F116" s="130"/>
      <c r="H116" s="50"/>
    </row>
    <row r="117" spans="2:8" s="57" customFormat="1" ht="14.25" x14ac:dyDescent="0.45">
      <c r="B117" s="291"/>
      <c r="C117" s="293"/>
      <c r="D117" s="71" t="s">
        <v>254</v>
      </c>
      <c r="E117" s="129"/>
      <c r="F117" s="131"/>
      <c r="H117" s="50"/>
    </row>
    <row r="118" spans="2:8" s="57" customFormat="1" ht="14.25" x14ac:dyDescent="0.45">
      <c r="B118" s="291"/>
      <c r="C118" s="293"/>
      <c r="D118" s="71" t="s">
        <v>255</v>
      </c>
      <c r="E118" s="102" t="s">
        <v>256</v>
      </c>
      <c r="F118" s="132"/>
      <c r="H118" s="50"/>
    </row>
    <row r="119" spans="2:8" s="57" customFormat="1" ht="24" x14ac:dyDescent="0.45">
      <c r="B119" s="291"/>
      <c r="C119" s="293"/>
      <c r="D119" s="92" t="s">
        <v>257</v>
      </c>
      <c r="E119" s="102" t="s">
        <v>258</v>
      </c>
      <c r="F119" s="130"/>
      <c r="H119" s="50"/>
    </row>
    <row r="120" spans="2:8" s="57" customFormat="1" ht="14.25" x14ac:dyDescent="0.45">
      <c r="B120" s="291"/>
      <c r="C120" s="293"/>
      <c r="D120" s="71" t="s">
        <v>259</v>
      </c>
      <c r="E120" s="102" t="s">
        <v>260</v>
      </c>
      <c r="F120" s="131"/>
      <c r="H120" s="50"/>
    </row>
    <row r="121" spans="2:8" s="57" customFormat="1" ht="14.25" x14ac:dyDescent="0.45">
      <c r="B121" s="291"/>
      <c r="C121" s="293"/>
      <c r="D121" s="71" t="s">
        <v>261</v>
      </c>
      <c r="E121" s="129"/>
      <c r="F121" s="132"/>
      <c r="H121" s="50"/>
    </row>
    <row r="122" spans="2:8" s="57" customFormat="1" ht="14.25" x14ac:dyDescent="0.45">
      <c r="B122" s="291"/>
      <c r="C122" s="293"/>
      <c r="D122" s="71" t="s">
        <v>262</v>
      </c>
      <c r="E122" s="129"/>
      <c r="F122" s="130"/>
      <c r="H122" s="50"/>
    </row>
    <row r="123" spans="2:8" s="57" customFormat="1" ht="14.25" x14ac:dyDescent="0.45">
      <c r="B123" s="291"/>
      <c r="C123" s="293"/>
      <c r="D123" s="71" t="s">
        <v>263</v>
      </c>
      <c r="E123" s="129"/>
      <c r="F123" s="131"/>
      <c r="H123" s="50"/>
    </row>
    <row r="124" spans="2:8" s="57" customFormat="1" ht="14.25" x14ac:dyDescent="0.45">
      <c r="B124" s="291"/>
      <c r="C124" s="293"/>
      <c r="D124" s="71" t="s">
        <v>264</v>
      </c>
      <c r="E124" s="129"/>
      <c r="F124" s="132"/>
      <c r="H124" s="50"/>
    </row>
    <row r="125" spans="2:8" s="57" customFormat="1" ht="14.25" x14ac:dyDescent="0.45">
      <c r="B125" s="291"/>
      <c r="C125" s="293"/>
      <c r="D125" s="71" t="s">
        <v>265</v>
      </c>
      <c r="E125" s="129"/>
      <c r="F125" s="130"/>
      <c r="H125" s="50"/>
    </row>
    <row r="126" spans="2:8" s="57" customFormat="1" x14ac:dyDescent="0.35">
      <c r="B126" s="291"/>
      <c r="C126" s="293"/>
      <c r="D126" s="71" t="s">
        <v>266</v>
      </c>
      <c r="E126" s="129"/>
      <c r="H126" s="50"/>
    </row>
    <row r="127" spans="2:8" s="57" customFormat="1" x14ac:dyDescent="0.35">
      <c r="B127" s="291"/>
      <c r="C127" s="293"/>
      <c r="D127" s="71" t="s">
        <v>267</v>
      </c>
      <c r="E127" s="129"/>
      <c r="G127" s="50"/>
      <c r="H127" s="50"/>
    </row>
    <row r="128" spans="2:8" s="57" customFormat="1" x14ac:dyDescent="0.35">
      <c r="B128" s="291"/>
      <c r="C128" s="293"/>
      <c r="D128" s="71" t="s">
        <v>268</v>
      </c>
      <c r="E128" s="129"/>
      <c r="G128" s="50"/>
      <c r="H128" s="50"/>
    </row>
    <row r="129" spans="2:8" s="57" customFormat="1" x14ac:dyDescent="0.35">
      <c r="B129" s="291"/>
      <c r="C129" s="293"/>
      <c r="D129" s="71" t="s">
        <v>269</v>
      </c>
      <c r="E129" s="129"/>
      <c r="G129" s="50"/>
      <c r="H129" s="50"/>
    </row>
    <row r="130" spans="2:8" s="57" customFormat="1" x14ac:dyDescent="0.35">
      <c r="B130" s="292"/>
      <c r="C130" s="294"/>
      <c r="D130" s="71" t="s">
        <v>270</v>
      </c>
      <c r="E130" s="129"/>
      <c r="G130" s="50"/>
      <c r="H130" s="50"/>
    </row>
    <row r="131" spans="2:8" s="57" customFormat="1" x14ac:dyDescent="0.35">
      <c r="B131" s="292"/>
      <c r="C131" s="294"/>
      <c r="D131" s="71" t="s">
        <v>271</v>
      </c>
      <c r="E131" s="129"/>
      <c r="G131" s="50"/>
      <c r="H131" s="50"/>
    </row>
    <row r="132" spans="2:8" s="57" customFormat="1" x14ac:dyDescent="0.35">
      <c r="B132" s="292"/>
      <c r="C132" s="294"/>
      <c r="D132" s="71" t="s">
        <v>272</v>
      </c>
      <c r="E132" s="133" t="s">
        <v>273</v>
      </c>
      <c r="G132" s="50"/>
      <c r="H132" s="50"/>
    </row>
    <row r="133" spans="2:8" x14ac:dyDescent="0.35">
      <c r="B133" s="134"/>
      <c r="C133" s="135"/>
      <c r="D133" s="136"/>
      <c r="E133" s="115"/>
      <c r="G133" s="50"/>
      <c r="H133" s="50"/>
    </row>
    <row r="134" spans="2:8" x14ac:dyDescent="0.35">
      <c r="B134" s="137">
        <f>B114+1</f>
        <v>321</v>
      </c>
      <c r="C134" s="138" t="s">
        <v>274</v>
      </c>
      <c r="D134" s="139" t="s">
        <v>275</v>
      </c>
      <c r="E134" s="140"/>
      <c r="G134" s="50"/>
      <c r="H134" s="50"/>
    </row>
    <row r="135" spans="2:8" x14ac:dyDescent="0.35">
      <c r="B135" s="137"/>
      <c r="C135" s="138"/>
      <c r="D135" s="139" t="s">
        <v>276</v>
      </c>
      <c r="E135" s="140"/>
      <c r="G135" s="50"/>
      <c r="H135" s="50"/>
    </row>
    <row r="136" spans="2:8" x14ac:dyDescent="0.35">
      <c r="B136" s="137"/>
      <c r="C136" s="138"/>
      <c r="D136" s="139" t="s">
        <v>277</v>
      </c>
      <c r="E136" s="140"/>
      <c r="G136" s="50"/>
      <c r="H136" s="50"/>
    </row>
    <row r="137" spans="2:8" x14ac:dyDescent="0.35">
      <c r="B137" s="137"/>
      <c r="C137" s="138"/>
      <c r="D137" s="139" t="s">
        <v>278</v>
      </c>
      <c r="E137" s="140" t="s">
        <v>188</v>
      </c>
      <c r="G137" s="50"/>
      <c r="H137" s="50"/>
    </row>
    <row r="138" spans="2:8" x14ac:dyDescent="0.35">
      <c r="B138" s="137"/>
      <c r="C138" s="138"/>
      <c r="D138" s="141" t="s">
        <v>279</v>
      </c>
      <c r="E138" s="140"/>
      <c r="G138" s="50"/>
      <c r="H138" s="50"/>
    </row>
    <row r="139" spans="2:8" x14ac:dyDescent="0.35">
      <c r="B139" s="137"/>
      <c r="C139" s="138"/>
      <c r="D139" s="141" t="s">
        <v>280</v>
      </c>
      <c r="E139" s="140"/>
      <c r="G139" s="50"/>
      <c r="H139" s="50"/>
    </row>
    <row r="140" spans="2:8" x14ac:dyDescent="0.35">
      <c r="B140" s="137"/>
      <c r="C140" s="138"/>
      <c r="D140" s="141"/>
      <c r="E140" s="140"/>
      <c r="G140" s="50"/>
      <c r="H140" s="50"/>
    </row>
    <row r="141" spans="2:8" x14ac:dyDescent="0.35">
      <c r="B141" s="142"/>
      <c r="C141" s="143"/>
      <c r="D141" s="144"/>
      <c r="E141" s="133"/>
      <c r="G141" s="50"/>
      <c r="H141" s="50"/>
    </row>
    <row r="142" spans="2:8" ht="23.25" x14ac:dyDescent="0.35">
      <c r="B142" s="134">
        <f>B134+1</f>
        <v>322</v>
      </c>
      <c r="C142" s="128" t="s">
        <v>281</v>
      </c>
      <c r="D142" s="67"/>
      <c r="E142" s="115" t="s">
        <v>663</v>
      </c>
      <c r="F142" s="103"/>
    </row>
    <row r="143" spans="2:8" x14ac:dyDescent="0.35">
      <c r="B143" s="137"/>
      <c r="C143" s="145"/>
      <c r="D143" s="146" t="s">
        <v>282</v>
      </c>
      <c r="E143" s="140" t="s">
        <v>283</v>
      </c>
    </row>
    <row r="144" spans="2:8" x14ac:dyDescent="0.35">
      <c r="B144" s="137"/>
      <c r="C144" s="138"/>
      <c r="D144" s="146" t="s">
        <v>284</v>
      </c>
      <c r="E144" s="140" t="s">
        <v>283</v>
      </c>
    </row>
    <row r="145" spans="2:5" x14ac:dyDescent="0.35">
      <c r="B145" s="137"/>
      <c r="C145" s="138"/>
      <c r="D145" s="146" t="s">
        <v>285</v>
      </c>
      <c r="E145" s="140" t="s">
        <v>283</v>
      </c>
    </row>
    <row r="146" spans="2:5" x14ac:dyDescent="0.35">
      <c r="B146" s="137"/>
      <c r="C146" s="138"/>
      <c r="D146" s="146" t="s">
        <v>286</v>
      </c>
      <c r="E146" s="140" t="s">
        <v>283</v>
      </c>
    </row>
    <row r="147" spans="2:5" x14ac:dyDescent="0.45">
      <c r="B147" s="137"/>
      <c r="C147" s="138"/>
      <c r="D147" s="147" t="s">
        <v>287</v>
      </c>
      <c r="E147" s="140" t="s">
        <v>283</v>
      </c>
    </row>
    <row r="148" spans="2:5" x14ac:dyDescent="0.35">
      <c r="B148" s="137"/>
      <c r="C148" s="138"/>
      <c r="D148" s="146" t="s">
        <v>288</v>
      </c>
      <c r="E148" s="140" t="s">
        <v>283</v>
      </c>
    </row>
    <row r="149" spans="2:5" x14ac:dyDescent="0.35">
      <c r="B149" s="137"/>
      <c r="C149" s="138"/>
      <c r="D149" s="146" t="s">
        <v>289</v>
      </c>
      <c r="E149" s="140" t="s">
        <v>283</v>
      </c>
    </row>
    <row r="150" spans="2:5" x14ac:dyDescent="0.35">
      <c r="B150" s="137"/>
      <c r="C150" s="138"/>
      <c r="D150" s="146" t="s">
        <v>290</v>
      </c>
      <c r="E150" s="140" t="s">
        <v>283</v>
      </c>
    </row>
    <row r="151" spans="2:5" x14ac:dyDescent="0.35">
      <c r="B151" s="137"/>
      <c r="C151" s="138"/>
      <c r="D151" s="146" t="s">
        <v>291</v>
      </c>
      <c r="E151" s="140" t="s">
        <v>283</v>
      </c>
    </row>
    <row r="152" spans="2:5" x14ac:dyDescent="0.45">
      <c r="B152" s="137"/>
      <c r="C152" s="138"/>
      <c r="D152" s="141" t="s">
        <v>292</v>
      </c>
      <c r="E152" s="140" t="s">
        <v>283</v>
      </c>
    </row>
    <row r="153" spans="2:5" x14ac:dyDescent="0.45">
      <c r="B153" s="137"/>
      <c r="C153" s="138"/>
      <c r="D153" s="141" t="s">
        <v>293</v>
      </c>
      <c r="E153" s="140" t="s">
        <v>283</v>
      </c>
    </row>
    <row r="154" spans="2:5" x14ac:dyDescent="0.35">
      <c r="B154" s="137"/>
      <c r="C154" s="138"/>
      <c r="D154" s="146" t="s">
        <v>294</v>
      </c>
      <c r="E154" s="140" t="s">
        <v>283</v>
      </c>
    </row>
    <row r="155" spans="2:5" x14ac:dyDescent="0.35">
      <c r="B155" s="137"/>
      <c r="C155" s="138"/>
      <c r="D155" s="146" t="s">
        <v>295</v>
      </c>
      <c r="E155" s="140" t="s">
        <v>283</v>
      </c>
    </row>
    <row r="156" spans="2:5" x14ac:dyDescent="0.35">
      <c r="B156" s="137"/>
      <c r="C156" s="138"/>
      <c r="D156" s="146" t="s">
        <v>296</v>
      </c>
      <c r="E156" s="140" t="s">
        <v>283</v>
      </c>
    </row>
    <row r="157" spans="2:5" x14ac:dyDescent="0.35">
      <c r="B157" s="137"/>
      <c r="C157" s="138"/>
      <c r="D157" s="146" t="s">
        <v>297</v>
      </c>
      <c r="E157" s="140" t="s">
        <v>283</v>
      </c>
    </row>
    <row r="158" spans="2:5" x14ac:dyDescent="0.35">
      <c r="B158" s="137"/>
      <c r="C158" s="138"/>
      <c r="D158" s="146" t="s">
        <v>298</v>
      </c>
      <c r="E158" s="140" t="s">
        <v>283</v>
      </c>
    </row>
    <row r="159" spans="2:5" x14ac:dyDescent="0.35">
      <c r="B159" s="137"/>
      <c r="C159" s="138"/>
      <c r="D159" s="146" t="s">
        <v>299</v>
      </c>
      <c r="E159" s="140" t="s">
        <v>283</v>
      </c>
    </row>
    <row r="160" spans="2:5" x14ac:dyDescent="0.35">
      <c r="B160" s="137"/>
      <c r="C160" s="138"/>
      <c r="D160" s="146" t="s">
        <v>300</v>
      </c>
      <c r="E160" s="133" t="s">
        <v>273</v>
      </c>
    </row>
    <row r="161" spans="2:6" x14ac:dyDescent="0.45">
      <c r="B161" s="148" t="s">
        <v>301</v>
      </c>
      <c r="C161" s="60"/>
      <c r="D161" s="60"/>
      <c r="E161" s="129"/>
    </row>
    <row r="162" spans="2:6" x14ac:dyDescent="0.45">
      <c r="B162" s="137">
        <f>B142+1</f>
        <v>323</v>
      </c>
      <c r="C162" s="141" t="s">
        <v>302</v>
      </c>
      <c r="D162" s="141"/>
      <c r="E162" s="115" t="s">
        <v>663</v>
      </c>
      <c r="F162" s="103"/>
    </row>
    <row r="163" spans="2:6" x14ac:dyDescent="0.45">
      <c r="B163" s="137"/>
      <c r="C163" s="141"/>
      <c r="D163" s="141" t="s">
        <v>303</v>
      </c>
      <c r="E163" s="140" t="s">
        <v>283</v>
      </c>
    </row>
    <row r="164" spans="2:6" x14ac:dyDescent="0.45">
      <c r="B164" s="137"/>
      <c r="C164" s="141"/>
      <c r="D164" s="141" t="s">
        <v>304</v>
      </c>
      <c r="E164" s="140" t="s">
        <v>283</v>
      </c>
    </row>
    <row r="165" spans="2:6" x14ac:dyDescent="0.45">
      <c r="B165" s="137"/>
      <c r="C165" s="141"/>
      <c r="D165" s="141" t="s">
        <v>305</v>
      </c>
      <c r="E165" s="140" t="s">
        <v>283</v>
      </c>
    </row>
    <row r="166" spans="2:6" x14ac:dyDescent="0.45">
      <c r="B166" s="142"/>
      <c r="C166" s="144"/>
      <c r="D166" s="144" t="s">
        <v>306</v>
      </c>
      <c r="E166" s="133" t="s">
        <v>273</v>
      </c>
    </row>
    <row r="167" spans="2:6" x14ac:dyDescent="0.45">
      <c r="B167" s="148"/>
      <c r="C167" s="60"/>
      <c r="D167" s="60"/>
      <c r="E167" s="129"/>
    </row>
    <row r="168" spans="2:6" x14ac:dyDescent="0.45">
      <c r="B168" s="134">
        <f>B162+1</f>
        <v>324</v>
      </c>
      <c r="C168" s="136" t="s">
        <v>307</v>
      </c>
      <c r="D168" s="136"/>
      <c r="E168" s="115" t="s">
        <v>663</v>
      </c>
      <c r="F168" s="103"/>
    </row>
    <row r="169" spans="2:6" x14ac:dyDescent="0.45">
      <c r="B169" s="137"/>
      <c r="C169" s="141"/>
      <c r="D169" s="141" t="s">
        <v>308</v>
      </c>
      <c r="E169" s="88" t="s">
        <v>283</v>
      </c>
    </row>
    <row r="170" spans="2:6" x14ac:dyDescent="0.45">
      <c r="B170" s="137"/>
      <c r="C170" s="141"/>
      <c r="D170" s="141" t="s">
        <v>309</v>
      </c>
      <c r="E170" s="88" t="s">
        <v>283</v>
      </c>
    </row>
    <row r="171" spans="2:6" x14ac:dyDescent="0.45">
      <c r="B171" s="137"/>
      <c r="C171" s="141"/>
      <c r="D171" s="141" t="s">
        <v>310</v>
      </c>
      <c r="E171" s="88" t="s">
        <v>283</v>
      </c>
    </row>
    <row r="172" spans="2:6" x14ac:dyDescent="0.45">
      <c r="B172" s="137"/>
      <c r="C172" s="141"/>
      <c r="D172" s="141" t="s">
        <v>311</v>
      </c>
      <c r="E172" s="88" t="s">
        <v>283</v>
      </c>
    </row>
    <row r="173" spans="2:6" x14ac:dyDescent="0.45">
      <c r="B173" s="137"/>
      <c r="C173" s="141"/>
      <c r="D173" s="141" t="s">
        <v>312</v>
      </c>
      <c r="E173" s="88" t="s">
        <v>283</v>
      </c>
    </row>
    <row r="174" spans="2:6" x14ac:dyDescent="0.45">
      <c r="B174" s="142"/>
      <c r="C174" s="144"/>
      <c r="D174" s="144" t="s">
        <v>306</v>
      </c>
      <c r="E174" s="133" t="s">
        <v>273</v>
      </c>
    </row>
    <row r="175" spans="2:6" x14ac:dyDescent="0.45">
      <c r="B175" s="148"/>
      <c r="C175" s="60"/>
      <c r="D175" s="60"/>
      <c r="E175" s="149"/>
    </row>
    <row r="176" spans="2:6" x14ac:dyDescent="0.45">
      <c r="B176" s="134">
        <f>B168+1</f>
        <v>325</v>
      </c>
      <c r="C176" s="136" t="s">
        <v>313</v>
      </c>
      <c r="D176" s="136"/>
      <c r="E176" s="115" t="s">
        <v>663</v>
      </c>
      <c r="F176" s="103"/>
    </row>
    <row r="177" spans="2:6" x14ac:dyDescent="0.45">
      <c r="B177" s="137"/>
      <c r="C177" s="141"/>
      <c r="D177" s="141" t="s">
        <v>314</v>
      </c>
      <c r="E177" s="88" t="s">
        <v>283</v>
      </c>
    </row>
    <row r="178" spans="2:6" x14ac:dyDescent="0.45">
      <c r="B178" s="137"/>
      <c r="C178" s="141"/>
      <c r="D178" s="141" t="s">
        <v>315</v>
      </c>
      <c r="E178" s="88" t="s">
        <v>283</v>
      </c>
    </row>
    <row r="179" spans="2:6" x14ac:dyDescent="0.45">
      <c r="B179" s="137"/>
      <c r="C179" s="141"/>
      <c r="D179" s="141" t="s">
        <v>316</v>
      </c>
      <c r="E179" s="88" t="s">
        <v>283</v>
      </c>
    </row>
    <row r="180" spans="2:6" x14ac:dyDescent="0.45">
      <c r="B180" s="137"/>
      <c r="C180" s="141"/>
      <c r="D180" s="141" t="s">
        <v>317</v>
      </c>
      <c r="E180" s="88" t="s">
        <v>283</v>
      </c>
    </row>
    <row r="181" spans="2:6" x14ac:dyDescent="0.45">
      <c r="B181" s="137"/>
      <c r="C181" s="141"/>
      <c r="D181" s="141" t="s">
        <v>318</v>
      </c>
      <c r="E181" s="88" t="s">
        <v>283</v>
      </c>
    </row>
    <row r="182" spans="2:6" x14ac:dyDescent="0.45">
      <c r="B182" s="142"/>
      <c r="C182" s="144"/>
      <c r="D182" s="144" t="s">
        <v>306</v>
      </c>
      <c r="E182" s="133" t="s">
        <v>273</v>
      </c>
    </row>
    <row r="183" spans="2:6" x14ac:dyDescent="0.45">
      <c r="B183" s="148"/>
      <c r="C183" s="60"/>
      <c r="D183" s="60"/>
      <c r="E183" s="149"/>
    </row>
    <row r="184" spans="2:6" x14ac:dyDescent="0.45">
      <c r="B184" s="134">
        <f>B176+1</f>
        <v>326</v>
      </c>
      <c r="C184" s="136" t="s">
        <v>319</v>
      </c>
      <c r="D184" s="136"/>
      <c r="E184" s="150" t="s">
        <v>663</v>
      </c>
      <c r="F184" s="103"/>
    </row>
    <row r="185" spans="2:6" x14ac:dyDescent="0.45">
      <c r="B185" s="137"/>
      <c r="C185" s="141"/>
      <c r="D185" s="141" t="s">
        <v>320</v>
      </c>
      <c r="E185" s="88" t="s">
        <v>283</v>
      </c>
    </row>
    <row r="186" spans="2:6" x14ac:dyDescent="0.45">
      <c r="B186" s="137"/>
      <c r="C186" s="141"/>
      <c r="D186" s="141" t="s">
        <v>321</v>
      </c>
      <c r="E186" s="88" t="s">
        <v>283</v>
      </c>
    </row>
    <row r="187" spans="2:6" x14ac:dyDescent="0.45">
      <c r="B187" s="137"/>
      <c r="C187" s="141"/>
      <c r="D187" s="141" t="s">
        <v>322</v>
      </c>
      <c r="E187" s="88" t="s">
        <v>283</v>
      </c>
    </row>
    <row r="188" spans="2:6" x14ac:dyDescent="0.45">
      <c r="B188" s="137"/>
      <c r="C188" s="141"/>
      <c r="D188" s="141" t="s">
        <v>311</v>
      </c>
      <c r="E188" s="88" t="s">
        <v>283</v>
      </c>
    </row>
    <row r="189" spans="2:6" x14ac:dyDescent="0.45">
      <c r="B189" s="142"/>
      <c r="C189" s="144"/>
      <c r="D189" s="144" t="s">
        <v>306</v>
      </c>
      <c r="E189" s="133" t="s">
        <v>273</v>
      </c>
    </row>
    <row r="190" spans="2:6" x14ac:dyDescent="0.45">
      <c r="B190" s="148"/>
      <c r="C190" s="60"/>
      <c r="D190" s="60"/>
      <c r="E190" s="149"/>
    </row>
    <row r="191" spans="2:6" x14ac:dyDescent="0.45">
      <c r="B191" s="134"/>
      <c r="C191" s="136" t="s">
        <v>598</v>
      </c>
      <c r="D191" s="136"/>
      <c r="E191" s="115" t="s">
        <v>663</v>
      </c>
      <c r="F191" s="103"/>
    </row>
    <row r="192" spans="2:6" x14ac:dyDescent="0.45">
      <c r="B192" s="137"/>
      <c r="C192" s="141"/>
      <c r="D192" s="141" t="s">
        <v>323</v>
      </c>
      <c r="E192" s="88" t="s">
        <v>283</v>
      </c>
    </row>
    <row r="193" spans="2:6" x14ac:dyDescent="0.45">
      <c r="B193" s="137"/>
      <c r="C193" s="141"/>
      <c r="D193" s="141" t="s">
        <v>324</v>
      </c>
      <c r="E193" s="88" t="s">
        <v>283</v>
      </c>
    </row>
    <row r="194" spans="2:6" x14ac:dyDescent="0.45">
      <c r="B194" s="137"/>
      <c r="C194" s="141"/>
      <c r="D194" s="141" t="s">
        <v>325</v>
      </c>
      <c r="E194" s="88" t="s">
        <v>283</v>
      </c>
    </row>
    <row r="195" spans="2:6" x14ac:dyDescent="0.45">
      <c r="B195" s="137"/>
      <c r="C195" s="141"/>
      <c r="D195" s="141" t="s">
        <v>326</v>
      </c>
      <c r="E195" s="88" t="s">
        <v>283</v>
      </c>
    </row>
    <row r="196" spans="2:6" x14ac:dyDescent="0.45">
      <c r="B196" s="142"/>
      <c r="C196" s="144"/>
      <c r="D196" s="144" t="s">
        <v>327</v>
      </c>
      <c r="E196" s="90" t="s">
        <v>283</v>
      </c>
    </row>
    <row r="197" spans="2:6" x14ac:dyDescent="0.45">
      <c r="B197" s="148" t="s">
        <v>328</v>
      </c>
      <c r="C197" s="60"/>
      <c r="D197" s="60"/>
      <c r="E197" s="149"/>
    </row>
    <row r="198" spans="2:6" x14ac:dyDescent="0.45">
      <c r="B198" s="134">
        <f>B184+1</f>
        <v>327</v>
      </c>
      <c r="C198" s="136" t="s">
        <v>329</v>
      </c>
      <c r="D198" s="136"/>
      <c r="E198" s="115" t="s">
        <v>663</v>
      </c>
      <c r="F198" s="103"/>
    </row>
    <row r="199" spans="2:6" x14ac:dyDescent="0.45">
      <c r="B199" s="137"/>
      <c r="C199" s="141"/>
      <c r="D199" s="141" t="s">
        <v>330</v>
      </c>
      <c r="E199" s="88" t="s">
        <v>283</v>
      </c>
    </row>
    <row r="200" spans="2:6" x14ac:dyDescent="0.45">
      <c r="B200" s="137"/>
      <c r="C200" s="141"/>
      <c r="D200" s="141" t="s">
        <v>331</v>
      </c>
      <c r="E200" s="88" t="s">
        <v>283</v>
      </c>
    </row>
    <row r="201" spans="2:6" x14ac:dyDescent="0.45">
      <c r="B201" s="137"/>
      <c r="C201" s="141"/>
      <c r="D201" s="141" t="s">
        <v>332</v>
      </c>
      <c r="E201" s="88" t="s">
        <v>283</v>
      </c>
    </row>
    <row r="202" spans="2:6" x14ac:dyDescent="0.45">
      <c r="B202" s="137"/>
      <c r="C202" s="141"/>
      <c r="D202" s="141" t="s">
        <v>333</v>
      </c>
      <c r="E202" s="88" t="s">
        <v>283</v>
      </c>
    </row>
    <row r="203" spans="2:6" x14ac:dyDescent="0.45">
      <c r="B203" s="137"/>
      <c r="C203" s="141"/>
      <c r="D203" s="141" t="s">
        <v>334</v>
      </c>
      <c r="E203" s="88" t="s">
        <v>283</v>
      </c>
    </row>
    <row r="204" spans="2:6" x14ac:dyDescent="0.45">
      <c r="B204" s="142"/>
      <c r="C204" s="144"/>
      <c r="D204" s="144" t="s">
        <v>306</v>
      </c>
      <c r="E204" s="133" t="s">
        <v>273</v>
      </c>
    </row>
    <row r="205" spans="2:6" x14ac:dyDescent="0.45">
      <c r="B205" s="134">
        <f>B198+1</f>
        <v>328</v>
      </c>
      <c r="C205" s="136" t="s">
        <v>335</v>
      </c>
      <c r="D205" s="136"/>
      <c r="E205" s="115" t="s">
        <v>663</v>
      </c>
      <c r="F205" s="103"/>
    </row>
    <row r="206" spans="2:6" x14ac:dyDescent="0.45">
      <c r="B206" s="137"/>
      <c r="C206" s="141"/>
      <c r="D206" s="141" t="s">
        <v>336</v>
      </c>
      <c r="E206" s="88" t="s">
        <v>283</v>
      </c>
    </row>
    <row r="207" spans="2:6" x14ac:dyDescent="0.45">
      <c r="B207" s="137"/>
      <c r="C207" s="141"/>
      <c r="D207" s="141" t="s">
        <v>337</v>
      </c>
      <c r="E207" s="88" t="s">
        <v>283</v>
      </c>
    </row>
    <row r="208" spans="2:6" x14ac:dyDescent="0.45">
      <c r="B208" s="137"/>
      <c r="C208" s="141"/>
      <c r="D208" s="141" t="s">
        <v>338</v>
      </c>
      <c r="E208" s="88" t="s">
        <v>283</v>
      </c>
    </row>
    <row r="209" spans="2:5" x14ac:dyDescent="0.45">
      <c r="B209" s="137"/>
      <c r="C209" s="141"/>
      <c r="D209" s="141" t="s">
        <v>339</v>
      </c>
      <c r="E209" s="88" t="s">
        <v>283</v>
      </c>
    </row>
    <row r="210" spans="2:5" x14ac:dyDescent="0.45">
      <c r="B210" s="137"/>
      <c r="C210" s="141"/>
      <c r="D210" s="141" t="s">
        <v>340</v>
      </c>
      <c r="E210" s="88" t="s">
        <v>283</v>
      </c>
    </row>
    <row r="211" spans="2:5" x14ac:dyDescent="0.45">
      <c r="B211" s="142"/>
      <c r="C211" s="144"/>
      <c r="D211" s="144" t="s">
        <v>306</v>
      </c>
      <c r="E211" s="133" t="s">
        <v>273</v>
      </c>
    </row>
    <row r="212" spans="2:5" x14ac:dyDescent="0.45">
      <c r="E212" s="99"/>
    </row>
    <row r="213" spans="2:5" x14ac:dyDescent="0.45">
      <c r="E213" s="99"/>
    </row>
  </sheetData>
  <mergeCells count="36">
    <mergeCell ref="A29:A31"/>
    <mergeCell ref="B29:B31"/>
    <mergeCell ref="C29:C31"/>
    <mergeCell ref="B10:B11"/>
    <mergeCell ref="C10:C11"/>
    <mergeCell ref="B14:B19"/>
    <mergeCell ref="C14:C19"/>
    <mergeCell ref="A33:A34"/>
    <mergeCell ref="B33:B34"/>
    <mergeCell ref="C33:C34"/>
    <mergeCell ref="A22:A23"/>
    <mergeCell ref="B22:B23"/>
    <mergeCell ref="C22:C23"/>
    <mergeCell ref="A25:A26"/>
    <mergeCell ref="B25:B26"/>
    <mergeCell ref="C25:C26"/>
    <mergeCell ref="B35:B38"/>
    <mergeCell ref="C35:C38"/>
    <mergeCell ref="B40:B44"/>
    <mergeCell ref="C40:C44"/>
    <mergeCell ref="B46:B55"/>
    <mergeCell ref="C46:C55"/>
    <mergeCell ref="B57:B66"/>
    <mergeCell ref="C57:C66"/>
    <mergeCell ref="B68:B70"/>
    <mergeCell ref="C68:C70"/>
    <mergeCell ref="B72:B75"/>
    <mergeCell ref="C72:C75"/>
    <mergeCell ref="B114:B132"/>
    <mergeCell ref="C114:C132"/>
    <mergeCell ref="B77:B86"/>
    <mergeCell ref="C77:C86"/>
    <mergeCell ref="B89:B92"/>
    <mergeCell ref="C89:C92"/>
    <mergeCell ref="B94:B112"/>
    <mergeCell ref="C94:C112"/>
  </mergeCells>
  <pageMargins left="0.7" right="0.7" top="0.75" bottom="0.75" header="0.3" footer="0.3"/>
  <pageSetup orientation="portrait" r:id="rId1"/>
  <headerFooter>
    <oddFooter>&amp;R_x000D_&amp;1#&amp;"Calibri"&amp;10&amp;K000000 Official Use Only</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29C76-66F3-4849-ADE8-950A34F262C9}">
  <dimension ref="A1:J84"/>
  <sheetViews>
    <sheetView topLeftCell="C67" workbookViewId="0">
      <selection activeCell="F69" sqref="F69:F73"/>
    </sheetView>
  </sheetViews>
  <sheetFormatPr defaultColWidth="9" defaultRowHeight="12.75" x14ac:dyDescent="0.35"/>
  <cols>
    <col min="1" max="1" width="26.1328125" style="49" customWidth="1"/>
    <col min="2" max="2" width="8.265625" style="49" customWidth="1"/>
    <col min="3" max="4" width="63" style="49" customWidth="1"/>
    <col min="5" max="5" width="6.1328125" style="49" customWidth="1"/>
    <col min="6" max="6" width="28.59765625" style="49" customWidth="1"/>
    <col min="7" max="7" width="36.265625" style="49" customWidth="1"/>
    <col min="8" max="8" width="34.59765625" style="49" customWidth="1"/>
    <col min="9" max="16384" width="9" style="49"/>
  </cols>
  <sheetData>
    <row r="1" spans="1:7" x14ac:dyDescent="0.35">
      <c r="A1" s="151"/>
      <c r="B1" s="152" t="s">
        <v>341</v>
      </c>
      <c r="C1" s="151"/>
      <c r="D1" s="151"/>
      <c r="G1" s="50">
        <f>COUNT(B42:B67)+4</f>
        <v>13</v>
      </c>
    </row>
    <row r="2" spans="1:7" x14ac:dyDescent="0.35">
      <c r="A2" s="151"/>
      <c r="B2" s="152"/>
      <c r="C2" s="151"/>
    </row>
    <row r="3" spans="1:7" x14ac:dyDescent="0.35">
      <c r="A3" s="151"/>
      <c r="B3" s="152"/>
      <c r="C3" s="151">
        <f>2+2</f>
        <v>4</v>
      </c>
      <c r="D3" s="151"/>
      <c r="E3" s="151"/>
      <c r="F3" s="151"/>
    </row>
    <row r="4" spans="1:7" x14ac:dyDescent="0.35">
      <c r="A4" s="152" t="s">
        <v>127</v>
      </c>
      <c r="B4" s="152" t="s">
        <v>1</v>
      </c>
      <c r="C4" s="152" t="s">
        <v>2</v>
      </c>
      <c r="D4" s="152" t="s">
        <v>3</v>
      </c>
      <c r="E4" s="152" t="s">
        <v>4</v>
      </c>
    </row>
    <row r="5" spans="1:7" s="37" customFormat="1" ht="15" customHeight="1" x14ac:dyDescent="0.35">
      <c r="B5" s="305">
        <v>401</v>
      </c>
      <c r="C5" s="265" t="s">
        <v>342</v>
      </c>
      <c r="D5" s="154" t="s">
        <v>343</v>
      </c>
      <c r="E5" s="155">
        <v>1</v>
      </c>
    </row>
    <row r="6" spans="1:7" s="37" customFormat="1" x14ac:dyDescent="0.35">
      <c r="B6" s="306"/>
      <c r="C6" s="265"/>
      <c r="D6" s="154" t="s">
        <v>344</v>
      </c>
      <c r="E6" s="155">
        <v>2</v>
      </c>
    </row>
    <row r="7" spans="1:7" s="37" customFormat="1" x14ac:dyDescent="0.35">
      <c r="B7" s="306"/>
      <c r="C7" s="265"/>
      <c r="D7" s="154" t="s">
        <v>345</v>
      </c>
      <c r="E7" s="155">
        <v>3</v>
      </c>
    </row>
    <row r="8" spans="1:7" s="37" customFormat="1" x14ac:dyDescent="0.35">
      <c r="B8" s="306"/>
      <c r="C8" s="265"/>
      <c r="D8" s="154" t="s">
        <v>346</v>
      </c>
      <c r="E8" s="155">
        <v>4</v>
      </c>
    </row>
    <row r="9" spans="1:7" s="37" customFormat="1" x14ac:dyDescent="0.45">
      <c r="B9" s="306"/>
      <c r="C9" s="261"/>
      <c r="D9" s="156"/>
      <c r="E9" s="157"/>
    </row>
    <row r="10" spans="1:7" s="37" customFormat="1" x14ac:dyDescent="0.45">
      <c r="B10" s="158"/>
      <c r="C10" s="159"/>
      <c r="D10" s="160"/>
      <c r="E10" s="160"/>
    </row>
    <row r="11" spans="1:7" s="37" customFormat="1" ht="30.75" customHeight="1" x14ac:dyDescent="0.45">
      <c r="B11" s="307">
        <f>B5+1</f>
        <v>402</v>
      </c>
      <c r="C11" s="309" t="s">
        <v>347</v>
      </c>
      <c r="D11" s="161" t="s">
        <v>30</v>
      </c>
      <c r="E11" s="161">
        <v>1</v>
      </c>
    </row>
    <row r="12" spans="1:7" s="37" customFormat="1" ht="25.5" customHeight="1" x14ac:dyDescent="0.45">
      <c r="B12" s="308"/>
      <c r="C12" s="310"/>
      <c r="D12" s="161" t="s">
        <v>39</v>
      </c>
      <c r="E12" s="161">
        <v>2</v>
      </c>
    </row>
    <row r="13" spans="1:7" s="37" customFormat="1" ht="14.25" customHeight="1" x14ac:dyDescent="0.45">
      <c r="B13" s="162"/>
      <c r="C13" s="163"/>
    </row>
    <row r="14" spans="1:7" x14ac:dyDescent="0.35">
      <c r="A14" s="151"/>
      <c r="B14" s="311">
        <f>B11+1</f>
        <v>403</v>
      </c>
      <c r="C14" s="263" t="s">
        <v>348</v>
      </c>
      <c r="D14" s="164" t="s">
        <v>349</v>
      </c>
      <c r="E14" s="165">
        <v>1</v>
      </c>
    </row>
    <row r="15" spans="1:7" x14ac:dyDescent="0.35">
      <c r="A15" s="37" t="str">
        <f>CONCATENATE("If", " ", B11,"=1")</f>
        <v>If 402=1</v>
      </c>
      <c r="B15" s="311"/>
      <c r="C15" s="265"/>
      <c r="D15" s="166" t="s">
        <v>350</v>
      </c>
      <c r="E15" s="167">
        <v>2</v>
      </c>
    </row>
    <row r="16" spans="1:7" x14ac:dyDescent="0.35">
      <c r="A16" s="151"/>
      <c r="B16" s="311"/>
      <c r="C16" s="265"/>
      <c r="D16" s="166" t="s">
        <v>351</v>
      </c>
      <c r="E16" s="167">
        <v>3</v>
      </c>
    </row>
    <row r="17" spans="1:6" x14ac:dyDescent="0.35">
      <c r="A17" s="151"/>
      <c r="B17" s="312"/>
      <c r="C17" s="265"/>
      <c r="D17" s="166" t="s">
        <v>352</v>
      </c>
      <c r="E17" s="167">
        <v>4</v>
      </c>
    </row>
    <row r="18" spans="1:6" x14ac:dyDescent="0.35">
      <c r="A18" s="151"/>
      <c r="B18" s="168"/>
      <c r="C18" s="167"/>
      <c r="D18" s="166"/>
      <c r="E18" s="167"/>
    </row>
    <row r="19" spans="1:6" x14ac:dyDescent="0.35">
      <c r="A19" s="37" t="str">
        <f>CONCATENATE("If", " ", B11,"=1")</f>
        <v>If 402=1</v>
      </c>
      <c r="B19" s="313">
        <f>B14+1</f>
        <v>404</v>
      </c>
      <c r="C19" s="265" t="s">
        <v>353</v>
      </c>
      <c r="D19" s="166" t="s">
        <v>354</v>
      </c>
      <c r="E19" s="167">
        <v>1</v>
      </c>
    </row>
    <row r="20" spans="1:6" x14ac:dyDescent="0.35">
      <c r="A20" s="151"/>
      <c r="B20" s="311"/>
      <c r="C20" s="314"/>
      <c r="D20" s="166" t="s">
        <v>355</v>
      </c>
      <c r="E20" s="167">
        <v>2</v>
      </c>
    </row>
    <row r="21" spans="1:6" ht="13.15" thickBot="1" x14ac:dyDescent="0.4">
      <c r="A21" s="151"/>
      <c r="B21" s="319"/>
      <c r="C21" s="315"/>
      <c r="D21" s="169" t="s">
        <v>356</v>
      </c>
      <c r="E21" s="170">
        <v>3</v>
      </c>
    </row>
    <row r="22" spans="1:6" x14ac:dyDescent="0.35">
      <c r="A22" s="151"/>
      <c r="B22" s="168"/>
      <c r="C22" s="167"/>
      <c r="D22" s="166"/>
      <c r="E22" s="167"/>
    </row>
    <row r="23" spans="1:6" x14ac:dyDescent="0.35">
      <c r="A23" s="171" t="str">
        <f>"ASK ONLY IF " &amp; 'Household Characteristics'!B14 &amp; " =1"</f>
        <v>ASK ONLY IF D5 =1</v>
      </c>
      <c r="B23" s="313">
        <f>B19+1</f>
        <v>405</v>
      </c>
      <c r="C23" s="265" t="s">
        <v>357</v>
      </c>
      <c r="D23" s="71" t="s">
        <v>134</v>
      </c>
      <c r="E23" s="72">
        <v>1</v>
      </c>
    </row>
    <row r="24" spans="1:6" x14ac:dyDescent="0.35">
      <c r="A24" s="151"/>
      <c r="B24" s="311"/>
      <c r="C24" s="314"/>
      <c r="D24" s="71" t="s">
        <v>135</v>
      </c>
      <c r="E24" s="65">
        <v>2</v>
      </c>
      <c r="F24" s="49" t="str">
        <f>"IF Q" &amp; B23 &amp; "=" &amp; E24 &amp; " THEN SKIP TO Q" &amp; B32</f>
        <v>IF Q405=2 THEN SKIP TO Q407</v>
      </c>
    </row>
    <row r="25" spans="1:6" x14ac:dyDescent="0.35">
      <c r="A25" s="151"/>
      <c r="B25" s="311"/>
      <c r="C25" s="320"/>
      <c r="D25" s="71" t="s">
        <v>136</v>
      </c>
      <c r="E25" s="65">
        <v>3</v>
      </c>
      <c r="F25" s="49" t="str">
        <f>"IF Q" &amp; B23 &amp; "=" &amp; E25 &amp; " THEN SKIP TO Q" &amp; B32</f>
        <v>IF Q405=3 THEN SKIP TO Q407</v>
      </c>
    </row>
    <row r="26" spans="1:6" ht="13.15" thickBot="1" x14ac:dyDescent="0.4">
      <c r="A26" s="151"/>
      <c r="B26" s="319"/>
      <c r="C26" s="315"/>
      <c r="D26" s="71" t="s">
        <v>137</v>
      </c>
      <c r="E26" s="65">
        <v>4</v>
      </c>
      <c r="F26" s="49" t="str">
        <f>"IF Q" &amp; B23 &amp; "=" &amp; E26 &amp; " THEN SKIP TO Q" &amp; B32</f>
        <v>IF Q405=4 THEN SKIP TO Q407</v>
      </c>
    </row>
    <row r="27" spans="1:6" x14ac:dyDescent="0.35">
      <c r="A27" s="151"/>
      <c r="B27" s="168"/>
      <c r="C27" s="167"/>
      <c r="D27" s="166"/>
      <c r="E27" s="167"/>
    </row>
    <row r="28" spans="1:6" x14ac:dyDescent="0.35">
      <c r="A28" s="171" t="str">
        <f>"ASK ONLY IF " &amp; 'Household Characteristics'!B14 &amp; " =1"</f>
        <v>ASK ONLY IF D5 =1</v>
      </c>
      <c r="B28" s="313">
        <f>B23+1</f>
        <v>406</v>
      </c>
      <c r="C28" s="265" t="s">
        <v>358</v>
      </c>
      <c r="D28" s="71" t="s">
        <v>359</v>
      </c>
      <c r="E28" s="72">
        <v>1</v>
      </c>
    </row>
    <row r="29" spans="1:6" x14ac:dyDescent="0.35">
      <c r="A29" s="151"/>
      <c r="B29" s="311"/>
      <c r="C29" s="314"/>
      <c r="D29" s="71" t="s">
        <v>360</v>
      </c>
      <c r="E29" s="65">
        <v>2</v>
      </c>
    </row>
    <row r="30" spans="1:6" x14ac:dyDescent="0.35">
      <c r="A30" s="151"/>
      <c r="B30" s="312"/>
      <c r="C30" s="314"/>
      <c r="D30" s="71" t="s">
        <v>361</v>
      </c>
      <c r="E30" s="65">
        <v>3</v>
      </c>
    </row>
    <row r="31" spans="1:6" x14ac:dyDescent="0.35">
      <c r="A31" s="151"/>
      <c r="B31" s="168"/>
      <c r="C31" s="167"/>
      <c r="D31" s="166"/>
      <c r="E31" s="167"/>
    </row>
    <row r="32" spans="1:6" x14ac:dyDescent="0.35">
      <c r="A32" s="171" t="str">
        <f>"ASK ONLY IF " &amp; 'Household Characteristics'!B14 &amp; " =1"</f>
        <v>ASK ONLY IF D5 =1</v>
      </c>
      <c r="B32" s="313">
        <f>B28+1</f>
        <v>407</v>
      </c>
      <c r="C32" s="265" t="s">
        <v>362</v>
      </c>
      <c r="D32" s="71" t="s">
        <v>134</v>
      </c>
      <c r="E32" s="72">
        <v>1</v>
      </c>
    </row>
    <row r="33" spans="1:8" x14ac:dyDescent="0.35">
      <c r="A33" s="151"/>
      <c r="B33" s="311"/>
      <c r="C33" s="314"/>
      <c r="D33" s="71" t="s">
        <v>135</v>
      </c>
      <c r="E33" s="65">
        <v>2</v>
      </c>
      <c r="F33" s="49" t="str">
        <f>"IF Q" &amp; B32 &amp; "=" &amp; E33 &amp; " THEN SKIP TO Q" &amp; B43</f>
        <v>IF Q407=2 THEN SKIP TO Q409</v>
      </c>
    </row>
    <row r="34" spans="1:8" x14ac:dyDescent="0.35">
      <c r="A34" s="151"/>
      <c r="B34" s="311"/>
      <c r="C34" s="320"/>
      <c r="D34" s="71" t="s">
        <v>136</v>
      </c>
      <c r="E34" s="65">
        <v>3</v>
      </c>
      <c r="F34" s="49" t="str">
        <f>"IF Q" &amp; B32 &amp; "=" &amp; E34 &amp; " THEN SKIP TO Q" &amp; B43</f>
        <v>IF Q407=3 THEN SKIP TO Q409</v>
      </c>
    </row>
    <row r="35" spans="1:8" ht="13.15" thickBot="1" x14ac:dyDescent="0.4">
      <c r="A35" s="151"/>
      <c r="B35" s="319"/>
      <c r="C35" s="315"/>
      <c r="D35" s="71" t="s">
        <v>137</v>
      </c>
      <c r="E35" s="65">
        <v>4</v>
      </c>
      <c r="F35" s="49" t="str">
        <f>"IF Q" &amp; B32 &amp; "=" &amp; E35 &amp; " THEN SKIP TO Q" &amp; B43</f>
        <v>IF Q407=4 THEN SKIP TO Q409</v>
      </c>
    </row>
    <row r="36" spans="1:8" x14ac:dyDescent="0.35">
      <c r="A36" s="151"/>
      <c r="B36" s="168"/>
      <c r="C36" s="167"/>
      <c r="D36" s="166"/>
      <c r="E36" s="167"/>
    </row>
    <row r="37" spans="1:8" x14ac:dyDescent="0.35">
      <c r="A37" s="171" t="str">
        <f>"ASK ONLY IF " &amp; 'Household Characteristics'!B14 &amp; " =1"</f>
        <v>ASK ONLY IF D5 =1</v>
      </c>
      <c r="B37" s="313">
        <f>B32+1</f>
        <v>408</v>
      </c>
      <c r="C37" s="265" t="s">
        <v>358</v>
      </c>
      <c r="D37" s="71" t="s">
        <v>359</v>
      </c>
      <c r="E37" s="72">
        <v>1</v>
      </c>
    </row>
    <row r="38" spans="1:8" x14ac:dyDescent="0.35">
      <c r="A38" s="151"/>
      <c r="B38" s="311"/>
      <c r="C38" s="314"/>
      <c r="D38" s="71" t="s">
        <v>360</v>
      </c>
      <c r="E38" s="65">
        <v>2</v>
      </c>
    </row>
    <row r="39" spans="1:8" x14ac:dyDescent="0.35">
      <c r="A39" s="151"/>
      <c r="B39" s="312"/>
      <c r="C39" s="314"/>
      <c r="D39" s="71" t="s">
        <v>361</v>
      </c>
      <c r="E39" s="65">
        <v>3</v>
      </c>
    </row>
    <row r="40" spans="1:8" x14ac:dyDescent="0.35">
      <c r="A40" s="151"/>
      <c r="B40" s="152"/>
      <c r="C40" s="151"/>
      <c r="D40" s="151"/>
      <c r="E40" s="151"/>
      <c r="F40" s="151"/>
    </row>
    <row r="41" spans="1:8" ht="13.15" thickBot="1" x14ac:dyDescent="0.4">
      <c r="A41" s="152"/>
      <c r="B41" s="152"/>
      <c r="C41" s="152"/>
      <c r="D41" s="152"/>
      <c r="E41" s="152"/>
      <c r="F41" s="152"/>
    </row>
    <row r="42" spans="1:8" x14ac:dyDescent="0.35">
      <c r="A42" s="151"/>
      <c r="B42" s="172"/>
      <c r="C42" s="173"/>
      <c r="D42" s="173"/>
      <c r="E42" s="173"/>
      <c r="F42" s="174" t="s">
        <v>363</v>
      </c>
      <c r="H42" s="175"/>
    </row>
    <row r="43" spans="1:8" ht="30" customHeight="1" x14ac:dyDescent="0.35">
      <c r="A43" s="176"/>
      <c r="B43" s="305">
        <f>B37+1</f>
        <v>409</v>
      </c>
      <c r="C43" s="177" t="s">
        <v>364</v>
      </c>
      <c r="D43" s="178"/>
      <c r="E43" s="178"/>
      <c r="F43" s="25" t="s">
        <v>365</v>
      </c>
    </row>
    <row r="44" spans="1:8" ht="23.25" customHeight="1" x14ac:dyDescent="0.35">
      <c r="A44" s="176"/>
      <c r="B44" s="306"/>
      <c r="C44" s="179" t="s">
        <v>366</v>
      </c>
      <c r="D44" s="178"/>
      <c r="E44" s="178"/>
      <c r="F44" s="25" t="s">
        <v>367</v>
      </c>
    </row>
    <row r="45" spans="1:8" ht="29.25" customHeight="1" x14ac:dyDescent="0.35">
      <c r="A45" s="176"/>
      <c r="B45" s="306"/>
      <c r="C45" s="178"/>
      <c r="D45" s="178"/>
      <c r="E45" s="178"/>
      <c r="F45" s="25" t="s">
        <v>368</v>
      </c>
    </row>
    <row r="46" spans="1:8" x14ac:dyDescent="0.35">
      <c r="A46" s="176"/>
      <c r="B46" s="306"/>
      <c r="C46" s="178"/>
      <c r="D46" s="178"/>
      <c r="E46" s="178"/>
      <c r="F46" s="25" t="s">
        <v>369</v>
      </c>
    </row>
    <row r="47" spans="1:8" ht="24.75" customHeight="1" x14ac:dyDescent="0.35">
      <c r="A47" s="176"/>
      <c r="B47" s="306"/>
      <c r="C47" s="178"/>
      <c r="D47" s="178"/>
      <c r="E47" s="178"/>
      <c r="F47" s="25" t="s">
        <v>370</v>
      </c>
    </row>
    <row r="48" spans="1:8" ht="32.25" customHeight="1" x14ac:dyDescent="0.35">
      <c r="A48" s="176"/>
      <c r="B48" s="306"/>
      <c r="C48" s="178"/>
      <c r="D48" s="178"/>
      <c r="E48" s="178"/>
      <c r="F48" s="25" t="s">
        <v>371</v>
      </c>
    </row>
    <row r="49" spans="1:8" x14ac:dyDescent="0.35">
      <c r="A49" s="176"/>
      <c r="B49" s="306"/>
      <c r="C49" s="178"/>
      <c r="D49" s="178"/>
      <c r="E49" s="178"/>
      <c r="F49" s="25" t="s">
        <v>372</v>
      </c>
    </row>
    <row r="50" spans="1:8" ht="32.25" customHeight="1" x14ac:dyDescent="0.35">
      <c r="A50" s="176"/>
      <c r="B50" s="306"/>
      <c r="C50" s="178"/>
      <c r="D50" s="178"/>
      <c r="E50" s="178"/>
      <c r="F50" s="25" t="s">
        <v>373</v>
      </c>
    </row>
    <row r="51" spans="1:8" ht="27.75" customHeight="1" x14ac:dyDescent="0.35">
      <c r="A51" s="176"/>
      <c r="B51" s="306"/>
      <c r="C51" s="178"/>
      <c r="D51" s="178"/>
      <c r="E51" s="178"/>
      <c r="F51" s="25" t="s">
        <v>374</v>
      </c>
    </row>
    <row r="52" spans="1:8" ht="29.25" customHeight="1" x14ac:dyDescent="0.35">
      <c r="A52" s="176"/>
      <c r="B52" s="316"/>
      <c r="C52" s="178"/>
      <c r="D52" s="178"/>
      <c r="E52" s="178"/>
      <c r="F52" s="25" t="s">
        <v>375</v>
      </c>
    </row>
    <row r="53" spans="1:8" ht="25.5" x14ac:dyDescent="0.35">
      <c r="A53" s="176"/>
      <c r="B53" s="180"/>
      <c r="C53" s="181" t="s">
        <v>669</v>
      </c>
      <c r="D53" s="178"/>
      <c r="E53" s="178"/>
      <c r="F53" s="178"/>
      <c r="H53" s="18"/>
    </row>
    <row r="54" spans="1:8" ht="83.25" customHeight="1" x14ac:dyDescent="0.35">
      <c r="A54" s="176"/>
      <c r="B54" s="180">
        <f>B43+1</f>
        <v>410</v>
      </c>
      <c r="C54" s="178" t="s">
        <v>670</v>
      </c>
      <c r="D54" s="178"/>
      <c r="E54" s="178" t="s">
        <v>376</v>
      </c>
      <c r="F54" s="178"/>
      <c r="H54" s="175"/>
    </row>
    <row r="55" spans="1:8" ht="66" customHeight="1" x14ac:dyDescent="0.35">
      <c r="A55" s="176"/>
      <c r="B55" s="180">
        <f>B54+1</f>
        <v>411</v>
      </c>
      <c r="C55" s="178" t="s">
        <v>671</v>
      </c>
      <c r="D55" s="178"/>
      <c r="E55" s="178" t="s">
        <v>376</v>
      </c>
      <c r="F55" s="178"/>
    </row>
    <row r="56" spans="1:8" x14ac:dyDescent="0.35">
      <c r="A56" s="151"/>
      <c r="B56" s="168"/>
      <c r="C56" s="167"/>
      <c r="D56" s="167"/>
      <c r="E56" s="167"/>
      <c r="F56" s="167"/>
    </row>
    <row r="57" spans="1:8" ht="80.25" customHeight="1" x14ac:dyDescent="0.35">
      <c r="A57" s="176"/>
      <c r="B57" s="180">
        <f>B55+1</f>
        <v>412</v>
      </c>
      <c r="C57" s="178" t="s">
        <v>672</v>
      </c>
      <c r="D57" s="178"/>
      <c r="E57" s="178" t="s">
        <v>376</v>
      </c>
      <c r="F57" s="178"/>
    </row>
    <row r="58" spans="1:8" x14ac:dyDescent="0.35">
      <c r="A58" s="151"/>
      <c r="B58" s="168"/>
      <c r="C58" s="167"/>
      <c r="D58" s="167"/>
      <c r="E58" s="167"/>
      <c r="F58" s="167"/>
    </row>
    <row r="59" spans="1:8" ht="52.5" customHeight="1" x14ac:dyDescent="0.35">
      <c r="A59" s="176"/>
      <c r="B59" s="180">
        <f>B57+1</f>
        <v>413</v>
      </c>
      <c r="C59" s="178" t="s">
        <v>673</v>
      </c>
      <c r="D59" s="178"/>
      <c r="E59" s="178" t="s">
        <v>376</v>
      </c>
      <c r="F59" s="178"/>
    </row>
    <row r="60" spans="1:8" x14ac:dyDescent="0.35">
      <c r="A60" s="151"/>
      <c r="B60" s="168"/>
      <c r="C60" s="167"/>
      <c r="D60" s="167"/>
      <c r="E60" s="167"/>
      <c r="F60" s="167"/>
    </row>
    <row r="61" spans="1:8" ht="60.75" customHeight="1" x14ac:dyDescent="0.35">
      <c r="A61" s="176"/>
      <c r="B61" s="180">
        <f>B59+1</f>
        <v>414</v>
      </c>
      <c r="C61" s="178" t="s">
        <v>674</v>
      </c>
      <c r="D61" s="178"/>
      <c r="E61" s="178" t="s">
        <v>376</v>
      </c>
      <c r="F61" s="178"/>
    </row>
    <row r="62" spans="1:8" x14ac:dyDescent="0.35">
      <c r="A62" s="151"/>
      <c r="B62" s="168"/>
      <c r="C62" s="167"/>
      <c r="D62" s="167"/>
      <c r="E62" s="167"/>
      <c r="F62" s="167"/>
    </row>
    <row r="63" spans="1:8" ht="57" customHeight="1" x14ac:dyDescent="0.35">
      <c r="A63" s="176"/>
      <c r="B63" s="180">
        <f>B61+1</f>
        <v>415</v>
      </c>
      <c r="C63" s="178" t="s">
        <v>377</v>
      </c>
      <c r="D63" s="178"/>
      <c r="E63" s="178" t="s">
        <v>376</v>
      </c>
      <c r="F63" s="178"/>
    </row>
    <row r="64" spans="1:8" x14ac:dyDescent="0.35">
      <c r="A64" s="151"/>
      <c r="B64" s="168"/>
      <c r="C64" s="167"/>
      <c r="D64" s="167"/>
      <c r="E64" s="167"/>
      <c r="F64" s="167"/>
    </row>
    <row r="65" spans="1:10" ht="51" customHeight="1" x14ac:dyDescent="0.35">
      <c r="A65" s="176"/>
      <c r="B65" s="180">
        <f>B63+1</f>
        <v>416</v>
      </c>
      <c r="C65" s="178" t="s">
        <v>378</v>
      </c>
      <c r="D65" s="178"/>
      <c r="E65" s="178" t="s">
        <v>376</v>
      </c>
      <c r="F65" s="178"/>
    </row>
    <row r="66" spans="1:10" x14ac:dyDescent="0.35">
      <c r="A66" s="151"/>
      <c r="B66" s="168"/>
      <c r="C66" s="167"/>
      <c r="D66" s="167"/>
      <c r="E66" s="167"/>
      <c r="F66" s="167"/>
    </row>
    <row r="67" spans="1:10" ht="52.5" customHeight="1" x14ac:dyDescent="0.35">
      <c r="A67" s="176"/>
      <c r="B67" s="153">
        <f>B65+1</f>
        <v>417</v>
      </c>
      <c r="C67" s="182" t="s">
        <v>379</v>
      </c>
      <c r="D67" s="182"/>
      <c r="E67" s="182" t="s">
        <v>376</v>
      </c>
      <c r="F67" s="182"/>
    </row>
    <row r="68" spans="1:10" ht="13.5" customHeight="1" thickBot="1" x14ac:dyDescent="0.4">
      <c r="A68" s="176"/>
      <c r="B68" s="183"/>
      <c r="C68" s="184"/>
      <c r="D68" s="184"/>
      <c r="E68" s="184"/>
      <c r="F68" s="184"/>
      <c r="J68" s="185"/>
    </row>
    <row r="69" spans="1:10" ht="44.25" customHeight="1" thickTop="1" x14ac:dyDescent="0.35">
      <c r="B69" s="186">
        <f>B67+1</f>
        <v>418</v>
      </c>
      <c r="C69" s="317" t="str">
        <f>CONCATENATE(B69,"a- During the past 30 days, did anyone in your household have to engage in any following actions due to a lack of food or a lack of money to buy food?")</f>
        <v>418a- During the past 30 days, did anyone in your household have to engage in any following actions due to a lack of food or a lack of money to buy food?</v>
      </c>
      <c r="D69" s="187" t="s">
        <v>380</v>
      </c>
      <c r="E69" s="188"/>
      <c r="F69" s="182" t="str">
        <f>CONCATENATE(B69,"b- If no, why?")</f>
        <v>418b- If no, why?</v>
      </c>
    </row>
    <row r="70" spans="1:10" x14ac:dyDescent="0.35">
      <c r="B70" s="45"/>
      <c r="C70" s="318"/>
      <c r="D70" s="45"/>
      <c r="F70" s="326" t="s">
        <v>381</v>
      </c>
    </row>
    <row r="71" spans="1:10" ht="38.25" x14ac:dyDescent="0.35">
      <c r="B71" s="45"/>
      <c r="C71" s="318"/>
      <c r="D71" s="189" t="s">
        <v>382</v>
      </c>
      <c r="F71" s="327" t="s">
        <v>383</v>
      </c>
    </row>
    <row r="72" spans="1:10" ht="25.5" x14ac:dyDescent="0.35">
      <c r="B72" s="45"/>
      <c r="C72" s="318"/>
      <c r="D72" s="189" t="s">
        <v>384</v>
      </c>
      <c r="F72" s="327" t="s">
        <v>385</v>
      </c>
    </row>
    <row r="73" spans="1:10" ht="13.15" thickBot="1" x14ac:dyDescent="0.4">
      <c r="B73" s="45"/>
      <c r="C73" s="318"/>
      <c r="D73" s="190" t="s">
        <v>386</v>
      </c>
      <c r="F73" s="328" t="s">
        <v>387</v>
      </c>
    </row>
    <row r="74" spans="1:10" ht="13.15" thickTop="1" x14ac:dyDescent="0.35">
      <c r="B74" s="45"/>
      <c r="C74" s="318"/>
      <c r="D74" s="191" t="s">
        <v>380</v>
      </c>
      <c r="F74" s="192" t="s">
        <v>380</v>
      </c>
    </row>
    <row r="75" spans="1:10" x14ac:dyDescent="0.35">
      <c r="B75" s="45"/>
      <c r="C75" s="193" t="s">
        <v>388</v>
      </c>
      <c r="D75" s="194" t="s">
        <v>283</v>
      </c>
      <c r="F75" s="195" t="s">
        <v>283</v>
      </c>
    </row>
    <row r="76" spans="1:10" x14ac:dyDescent="0.35">
      <c r="B76" s="45"/>
      <c r="C76" s="189" t="s">
        <v>389</v>
      </c>
      <c r="D76" s="194" t="s">
        <v>283</v>
      </c>
      <c r="F76" s="195" t="s">
        <v>283</v>
      </c>
    </row>
    <row r="77" spans="1:10" x14ac:dyDescent="0.35">
      <c r="B77" s="45"/>
      <c r="C77" s="189" t="s">
        <v>390</v>
      </c>
      <c r="D77" s="194" t="s">
        <v>283</v>
      </c>
      <c r="F77" s="195" t="s">
        <v>283</v>
      </c>
    </row>
    <row r="78" spans="1:10" x14ac:dyDescent="0.35">
      <c r="B78" s="45"/>
      <c r="C78" s="189" t="s">
        <v>391</v>
      </c>
      <c r="D78" s="194" t="s">
        <v>283</v>
      </c>
      <c r="F78" s="195" t="s">
        <v>283</v>
      </c>
    </row>
    <row r="79" spans="1:10" x14ac:dyDescent="0.35">
      <c r="B79" s="45"/>
      <c r="C79" s="189" t="s">
        <v>392</v>
      </c>
      <c r="D79" s="194" t="s">
        <v>283</v>
      </c>
      <c r="F79" s="195" t="s">
        <v>283</v>
      </c>
    </row>
    <row r="80" spans="1:10" x14ac:dyDescent="0.35">
      <c r="B80" s="45"/>
      <c r="C80" s="189" t="s">
        <v>393</v>
      </c>
      <c r="D80" s="194" t="s">
        <v>283</v>
      </c>
      <c r="F80" s="195" t="s">
        <v>283</v>
      </c>
    </row>
    <row r="81" spans="2:6" x14ac:dyDescent="0.35">
      <c r="B81" s="45"/>
      <c r="C81" s="189" t="s">
        <v>394</v>
      </c>
      <c r="D81" s="194" t="s">
        <v>283</v>
      </c>
      <c r="F81" s="195" t="s">
        <v>283</v>
      </c>
    </row>
    <row r="82" spans="2:6" x14ac:dyDescent="0.35">
      <c r="B82" s="45"/>
      <c r="C82" s="189" t="s">
        <v>395</v>
      </c>
      <c r="D82" s="194" t="s">
        <v>283</v>
      </c>
      <c r="F82" s="195" t="s">
        <v>283</v>
      </c>
    </row>
    <row r="83" spans="2:6" x14ac:dyDescent="0.35">
      <c r="B83" s="45"/>
      <c r="C83" s="189" t="s">
        <v>396</v>
      </c>
      <c r="D83" s="194" t="s">
        <v>283</v>
      </c>
      <c r="F83" s="195" t="s">
        <v>283</v>
      </c>
    </row>
    <row r="84" spans="2:6" x14ac:dyDescent="0.35">
      <c r="B84" s="47"/>
      <c r="C84" s="196" t="s">
        <v>397</v>
      </c>
      <c r="D84" s="197" t="s">
        <v>283</v>
      </c>
      <c r="F84" s="198" t="s">
        <v>283</v>
      </c>
    </row>
  </sheetData>
  <mergeCells count="18">
    <mergeCell ref="B37:B39"/>
    <mergeCell ref="C37:C39"/>
    <mergeCell ref="C19:C21"/>
    <mergeCell ref="B43:B52"/>
    <mergeCell ref="C69:C74"/>
    <mergeCell ref="B19:B21"/>
    <mergeCell ref="B23:B26"/>
    <mergeCell ref="C23:C26"/>
    <mergeCell ref="B28:B30"/>
    <mergeCell ref="C28:C30"/>
    <mergeCell ref="B32:B35"/>
    <mergeCell ref="C32:C35"/>
    <mergeCell ref="B5:B9"/>
    <mergeCell ref="C5:C9"/>
    <mergeCell ref="B11:B12"/>
    <mergeCell ref="C11:C12"/>
    <mergeCell ref="B14:B17"/>
    <mergeCell ref="C14:C17"/>
  </mergeCells>
  <pageMargins left="0.7" right="0.7" top="0.75" bottom="0.75" header="0.3" footer="0.3"/>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699BE-A07C-4BE0-A77F-3204C5897A8F}">
  <dimension ref="A1:G248"/>
  <sheetViews>
    <sheetView tabSelected="1" topLeftCell="A22" zoomScale="90" zoomScaleNormal="90" workbookViewId="0">
      <selection activeCell="D26" sqref="D26"/>
    </sheetView>
  </sheetViews>
  <sheetFormatPr defaultColWidth="8.86328125" defaultRowHeight="11.65" x14ac:dyDescent="0.35"/>
  <cols>
    <col min="1" max="1" width="23" style="50" customWidth="1"/>
    <col min="2" max="2" width="7.3984375" style="199" customWidth="1"/>
    <col min="3" max="3" width="65.73046875" style="55" customWidth="1"/>
    <col min="4" max="4" width="36.59765625" style="50" customWidth="1"/>
    <col min="5" max="5" width="22" style="50" bestFit="1" customWidth="1"/>
    <col min="6" max="6" width="30" style="50" bestFit="1" customWidth="1"/>
    <col min="7" max="7" width="21" style="50" customWidth="1"/>
    <col min="8" max="8" width="15" style="50" customWidth="1"/>
    <col min="9" max="16384" width="8.86328125" style="50"/>
  </cols>
  <sheetData>
    <row r="1" spans="1:5" x14ac:dyDescent="0.35">
      <c r="B1" s="98" t="s">
        <v>398</v>
      </c>
      <c r="D1" s="103"/>
      <c r="E1" s="103"/>
    </row>
    <row r="3" spans="1:5" s="53" customFormat="1" x14ac:dyDescent="0.35">
      <c r="B3" s="199" t="s">
        <v>1</v>
      </c>
      <c r="C3" s="200" t="s">
        <v>2</v>
      </c>
      <c r="D3" s="53" t="s">
        <v>3</v>
      </c>
      <c r="E3" s="53" t="s">
        <v>4</v>
      </c>
    </row>
    <row r="4" spans="1:5" x14ac:dyDescent="0.35">
      <c r="C4" s="212"/>
    </row>
    <row r="5" spans="1:5" x14ac:dyDescent="0.35">
      <c r="B5" s="201"/>
      <c r="C5" s="123"/>
      <c r="D5" s="92"/>
      <c r="E5" s="202"/>
    </row>
    <row r="6" spans="1:5" ht="23.25" x14ac:dyDescent="0.35">
      <c r="A6" s="53"/>
      <c r="B6" s="203">
        <v>501</v>
      </c>
      <c r="C6" s="213" t="s">
        <v>675</v>
      </c>
      <c r="D6" s="115" t="s">
        <v>185</v>
      </c>
      <c r="E6" s="204"/>
    </row>
    <row r="7" spans="1:5" x14ac:dyDescent="0.35">
      <c r="B7" s="205"/>
      <c r="C7" s="77"/>
      <c r="D7" s="115"/>
      <c r="E7" s="79"/>
    </row>
    <row r="8" spans="1:5" ht="23.25" x14ac:dyDescent="0.35">
      <c r="B8" s="203">
        <f>B6+1</f>
        <v>502</v>
      </c>
      <c r="C8" s="213" t="s">
        <v>676</v>
      </c>
      <c r="D8" s="115" t="s">
        <v>156</v>
      </c>
      <c r="E8" s="204"/>
    </row>
    <row r="9" spans="1:5" x14ac:dyDescent="0.35">
      <c r="B9" s="205"/>
      <c r="C9" s="77"/>
      <c r="D9" s="214"/>
      <c r="E9" s="79"/>
    </row>
    <row r="10" spans="1:5" ht="23.25" x14ac:dyDescent="0.35">
      <c r="B10" s="203">
        <f>B8+1</f>
        <v>503</v>
      </c>
      <c r="C10" s="213" t="s">
        <v>677</v>
      </c>
      <c r="D10" s="115" t="s">
        <v>156</v>
      </c>
      <c r="E10" s="204"/>
    </row>
    <row r="11" spans="1:5" x14ac:dyDescent="0.35">
      <c r="B11" s="205"/>
      <c r="C11" s="77"/>
      <c r="D11" s="214"/>
      <c r="E11" s="79"/>
    </row>
    <row r="12" spans="1:5" x14ac:dyDescent="0.35">
      <c r="B12" s="203">
        <f>B10+1</f>
        <v>504</v>
      </c>
      <c r="C12" s="215" t="s">
        <v>678</v>
      </c>
      <c r="D12" s="115" t="s">
        <v>185</v>
      </c>
      <c r="E12" s="204"/>
    </row>
    <row r="13" spans="1:5" x14ac:dyDescent="0.35">
      <c r="B13" s="205"/>
      <c r="C13" s="77"/>
      <c r="D13" s="115"/>
      <c r="E13" s="79"/>
    </row>
    <row r="14" spans="1:5" ht="23.25" x14ac:dyDescent="0.35">
      <c r="B14" s="203">
        <f>B12+1</f>
        <v>505</v>
      </c>
      <c r="C14" s="213" t="s">
        <v>679</v>
      </c>
      <c r="D14" s="115" t="s">
        <v>156</v>
      </c>
      <c r="E14" s="204"/>
    </row>
    <row r="15" spans="1:5" x14ac:dyDescent="0.35">
      <c r="B15" s="205"/>
      <c r="C15" s="77"/>
      <c r="D15" s="214"/>
      <c r="E15" s="79"/>
    </row>
    <row r="16" spans="1:5" ht="23.25" x14ac:dyDescent="0.35">
      <c r="B16" s="203">
        <f>B14+1</f>
        <v>506</v>
      </c>
      <c r="C16" s="213" t="s">
        <v>680</v>
      </c>
      <c r="D16" s="115" t="s">
        <v>156</v>
      </c>
      <c r="E16" s="204"/>
    </row>
    <row r="17" spans="1:7" x14ac:dyDescent="0.35">
      <c r="B17" s="205"/>
      <c r="C17" s="77"/>
      <c r="D17" s="214"/>
      <c r="E17" s="79"/>
    </row>
    <row r="18" spans="1:7" ht="23.25" x14ac:dyDescent="0.35">
      <c r="A18" s="53"/>
      <c r="B18" s="203">
        <f>B16+1</f>
        <v>507</v>
      </c>
      <c r="C18" s="213" t="s">
        <v>681</v>
      </c>
      <c r="D18" s="115" t="s">
        <v>185</v>
      </c>
      <c r="E18" s="204"/>
    </row>
    <row r="19" spans="1:7" x14ac:dyDescent="0.35">
      <c r="B19" s="205"/>
      <c r="C19" s="77"/>
      <c r="D19" s="115"/>
      <c r="E19" s="79"/>
    </row>
    <row r="20" spans="1:7" ht="23.25" x14ac:dyDescent="0.35">
      <c r="B20" s="203">
        <f>B18+1</f>
        <v>508</v>
      </c>
      <c r="C20" s="213" t="s">
        <v>682</v>
      </c>
      <c r="D20" s="115" t="s">
        <v>156</v>
      </c>
      <c r="E20" s="204"/>
    </row>
    <row r="21" spans="1:7" x14ac:dyDescent="0.35">
      <c r="B21" s="205"/>
      <c r="C21" s="77"/>
      <c r="D21" s="214"/>
      <c r="E21" s="79"/>
    </row>
    <row r="22" spans="1:7" ht="23.25" x14ac:dyDescent="0.35">
      <c r="B22" s="203">
        <f>B20+1</f>
        <v>509</v>
      </c>
      <c r="C22" s="213" t="s">
        <v>683</v>
      </c>
      <c r="D22" s="115" t="s">
        <v>156</v>
      </c>
      <c r="E22" s="204"/>
    </row>
    <row r="23" spans="1:7" x14ac:dyDescent="0.35">
      <c r="B23" s="205"/>
      <c r="C23" s="77"/>
      <c r="D23" s="214"/>
      <c r="E23" s="79"/>
    </row>
    <row r="24" spans="1:7" ht="23.25" x14ac:dyDescent="0.35">
      <c r="B24" s="203">
        <f>B22+1</f>
        <v>510</v>
      </c>
      <c r="C24" s="213" t="s">
        <v>684</v>
      </c>
      <c r="D24" s="115" t="s">
        <v>185</v>
      </c>
      <c r="E24" s="204"/>
    </row>
    <row r="25" spans="1:7" x14ac:dyDescent="0.35">
      <c r="B25" s="205"/>
      <c r="C25" s="77"/>
      <c r="D25" s="115"/>
      <c r="E25" s="79"/>
    </row>
    <row r="26" spans="1:7" ht="23.25" x14ac:dyDescent="0.35">
      <c r="B26" s="203">
        <f>B24+1</f>
        <v>511</v>
      </c>
      <c r="C26" s="213" t="s">
        <v>685</v>
      </c>
      <c r="D26" s="115" t="s">
        <v>156</v>
      </c>
      <c r="E26" s="204"/>
    </row>
    <row r="27" spans="1:7" x14ac:dyDescent="0.35">
      <c r="B27" s="205"/>
      <c r="C27" s="77"/>
      <c r="D27" s="79"/>
      <c r="E27" s="79"/>
    </row>
    <row r="28" spans="1:7" ht="23.25" x14ac:dyDescent="0.35">
      <c r="B28" s="203">
        <f>B26+1</f>
        <v>512</v>
      </c>
      <c r="C28" s="213" t="s">
        <v>686</v>
      </c>
      <c r="D28" s="115" t="s">
        <v>156</v>
      </c>
      <c r="E28" s="204"/>
    </row>
    <row r="29" spans="1:7" x14ac:dyDescent="0.35">
      <c r="B29" s="205"/>
      <c r="C29" s="77"/>
      <c r="D29" s="79"/>
      <c r="E29" s="79"/>
    </row>
    <row r="30" spans="1:7" ht="33.75" customHeight="1" x14ac:dyDescent="0.35">
      <c r="A30" s="50" t="str">
        <f>CONCATENATE("ASK IF Q",B8,"; Q",B10,"; Q",B14,"; Q",B16,"; Q",B20,"; Q",B22,"; Q",B26,"; Q",B28, " ",  "&gt; 0")</f>
        <v>ASK IF Q502; Q503; Q505; Q506; Q508; Q509; Q511; Q512 &gt; 0</v>
      </c>
      <c r="B30" s="216">
        <f>B28+1</f>
        <v>513</v>
      </c>
      <c r="C30" s="64" t="s">
        <v>599</v>
      </c>
      <c r="D30" s="217"/>
      <c r="E30" s="218" t="s">
        <v>400</v>
      </c>
    </row>
    <row r="31" spans="1:7" ht="12.4" customHeight="1" x14ac:dyDescent="0.35">
      <c r="B31" s="206"/>
      <c r="C31" s="64"/>
      <c r="D31" s="219" t="s">
        <v>601</v>
      </c>
      <c r="E31" s="115" t="s">
        <v>283</v>
      </c>
      <c r="G31" s="220"/>
    </row>
    <row r="32" spans="1:7" x14ac:dyDescent="0.35">
      <c r="B32" s="221"/>
      <c r="C32" s="77"/>
      <c r="D32" s="210" t="s">
        <v>600</v>
      </c>
      <c r="E32" s="127"/>
      <c r="G32" s="220"/>
    </row>
    <row r="33" spans="1:7" ht="33.75" customHeight="1" x14ac:dyDescent="0.35">
      <c r="A33" s="50" t="str">
        <f>CONCATENATE("ASK IF Q",B8,"; Q",B10,"; Q",B14,"; Q",B16,"; Q",B20,"; Q",B22,"; Q",B26,"; Q",B28, " ",  "&gt; 0")</f>
        <v>ASK IF Q502; Q503; Q505; Q506; Q508; Q509; Q511; Q512 &gt; 0</v>
      </c>
      <c r="B33" s="206">
        <f>B30+1</f>
        <v>514</v>
      </c>
      <c r="C33" s="64" t="s">
        <v>399</v>
      </c>
      <c r="D33" s="217"/>
      <c r="E33" s="218" t="s">
        <v>400</v>
      </c>
      <c r="F33" s="103"/>
    </row>
    <row r="34" spans="1:7" ht="12.4" customHeight="1" x14ac:dyDescent="0.35">
      <c r="B34" s="206"/>
      <c r="C34" s="64"/>
      <c r="D34" s="222" t="s">
        <v>602</v>
      </c>
      <c r="E34" s="115" t="s">
        <v>283</v>
      </c>
      <c r="G34" s="220"/>
    </row>
    <row r="35" spans="1:7" x14ac:dyDescent="0.35">
      <c r="B35" s="206"/>
      <c r="C35" s="64"/>
      <c r="D35" s="223" t="s">
        <v>603</v>
      </c>
      <c r="E35" s="224" t="s">
        <v>283</v>
      </c>
      <c r="G35" s="220"/>
    </row>
    <row r="36" spans="1:7" x14ac:dyDescent="0.35">
      <c r="B36" s="206"/>
      <c r="D36" s="223" t="s">
        <v>604</v>
      </c>
      <c r="E36" s="224" t="s">
        <v>283</v>
      </c>
      <c r="G36" s="220"/>
    </row>
    <row r="37" spans="1:7" x14ac:dyDescent="0.35">
      <c r="B37" s="206"/>
      <c r="D37" s="223" t="s">
        <v>605</v>
      </c>
      <c r="E37" s="224" t="s">
        <v>283</v>
      </c>
      <c r="G37" s="220"/>
    </row>
    <row r="38" spans="1:7" x14ac:dyDescent="0.35">
      <c r="B38" s="206"/>
      <c r="D38" s="223" t="s">
        <v>606</v>
      </c>
      <c r="E38" s="224" t="s">
        <v>283</v>
      </c>
      <c r="G38" s="220"/>
    </row>
    <row r="39" spans="1:7" x14ac:dyDescent="0.35">
      <c r="B39" s="206"/>
      <c r="D39" s="223" t="s">
        <v>607</v>
      </c>
      <c r="E39" s="224" t="s">
        <v>283</v>
      </c>
      <c r="G39" s="220"/>
    </row>
    <row r="40" spans="1:7" x14ac:dyDescent="0.35">
      <c r="B40" s="206"/>
      <c r="D40" s="225" t="s">
        <v>608</v>
      </c>
      <c r="E40" s="224" t="s">
        <v>283</v>
      </c>
      <c r="G40" s="220"/>
    </row>
    <row r="41" spans="1:7" ht="24.4" customHeight="1" x14ac:dyDescent="0.35">
      <c r="A41" s="50" t="str">
        <f>CONCATENATE("Ask if Q",B8,"&gt;0 or Q",B10,"&gt;0 or Q",B14,"&gt;0 or Q",B16,"&gt;0")</f>
        <v>Ask if Q502&gt;0 or Q503&gt;0 or Q505&gt;0 or Q506&gt;0</v>
      </c>
      <c r="B41" s="203">
        <f>B33+1</f>
        <v>515</v>
      </c>
      <c r="C41" s="213" t="s">
        <v>614</v>
      </c>
      <c r="D41" s="222"/>
      <c r="E41" s="204"/>
    </row>
    <row r="42" spans="1:7" x14ac:dyDescent="0.35">
      <c r="B42" s="207"/>
      <c r="C42" s="226"/>
      <c r="D42" s="223" t="s">
        <v>609</v>
      </c>
      <c r="E42" s="217"/>
    </row>
    <row r="43" spans="1:7" x14ac:dyDescent="0.35">
      <c r="B43" s="207"/>
      <c r="C43" s="226"/>
      <c r="D43" s="223" t="s">
        <v>610</v>
      </c>
      <c r="E43" s="224" t="s">
        <v>283</v>
      </c>
    </row>
    <row r="44" spans="1:7" x14ac:dyDescent="0.35">
      <c r="B44" s="207"/>
      <c r="C44" s="226"/>
      <c r="D44" s="223" t="s">
        <v>611</v>
      </c>
      <c r="E44" s="217"/>
    </row>
    <row r="45" spans="1:7" x14ac:dyDescent="0.35">
      <c r="B45" s="207"/>
      <c r="C45" s="226"/>
      <c r="D45" s="223" t="s">
        <v>612</v>
      </c>
      <c r="E45" s="217"/>
    </row>
    <row r="46" spans="1:7" x14ac:dyDescent="0.35">
      <c r="B46" s="205"/>
      <c r="C46" s="77"/>
      <c r="D46" s="225" t="s">
        <v>613</v>
      </c>
      <c r="E46" s="79"/>
    </row>
    <row r="47" spans="1:7" ht="24.4" customHeight="1" x14ac:dyDescent="0.35">
      <c r="A47" s="50" t="str">
        <f>CONCATENATE("Ask if Q",B20,"&gt;0 or Q",B22,"&gt;0 or Q",B26,"&gt;0 or Q",B28,"&gt;0")</f>
        <v>Ask if Q508&gt;0 or Q509&gt;0 or Q511&gt;0 or Q512&gt;0</v>
      </c>
      <c r="B47" s="203">
        <f>B41+1</f>
        <v>516</v>
      </c>
      <c r="C47" s="213" t="s">
        <v>615</v>
      </c>
      <c r="D47" s="222"/>
      <c r="E47" s="204"/>
    </row>
    <row r="48" spans="1:7" x14ac:dyDescent="0.35">
      <c r="B48" s="207"/>
      <c r="C48" s="226"/>
      <c r="D48" s="223" t="s">
        <v>609</v>
      </c>
      <c r="E48" s="217"/>
    </row>
    <row r="49" spans="1:6" x14ac:dyDescent="0.35">
      <c r="B49" s="207"/>
      <c r="C49" s="226"/>
      <c r="D49" s="223" t="s">
        <v>610</v>
      </c>
      <c r="E49" s="224" t="s">
        <v>283</v>
      </c>
    </row>
    <row r="50" spans="1:6" x14ac:dyDescent="0.35">
      <c r="B50" s="207"/>
      <c r="C50" s="226"/>
      <c r="D50" s="223" t="s">
        <v>611</v>
      </c>
      <c r="E50" s="217"/>
    </row>
    <row r="51" spans="1:6" x14ac:dyDescent="0.35">
      <c r="B51" s="207"/>
      <c r="C51" s="226"/>
      <c r="D51" s="223" t="s">
        <v>612</v>
      </c>
      <c r="E51" s="217"/>
    </row>
    <row r="52" spans="1:6" x14ac:dyDescent="0.35">
      <c r="B52" s="205"/>
      <c r="C52" s="77"/>
      <c r="D52" s="225" t="s">
        <v>613</v>
      </c>
      <c r="E52" s="79"/>
    </row>
    <row r="53" spans="1:6" ht="34.9" x14ac:dyDescent="0.35">
      <c r="A53" s="50" t="str">
        <f>CONCATENATE("ASK IF Q",B8,"; Q",B10,"; Q",B14,"; Q",B16,"; Q",B20,"; Q",B22,"; Q",B26,"; Q",B28, " ",  "&gt; 0")</f>
        <v>ASK IF Q502; Q503; Q505; Q506; Q508; Q509; Q511; Q512 &gt; 0</v>
      </c>
      <c r="B53" s="203">
        <f>B47+1</f>
        <v>517</v>
      </c>
      <c r="C53" s="64" t="s">
        <v>402</v>
      </c>
      <c r="D53" s="227"/>
      <c r="E53" s="219"/>
    </row>
    <row r="54" spans="1:6" x14ac:dyDescent="0.35">
      <c r="B54" s="207"/>
      <c r="C54" s="228"/>
      <c r="D54" s="228" t="s">
        <v>403</v>
      </c>
      <c r="E54" s="224" t="s">
        <v>283</v>
      </c>
      <c r="F54" s="50" t="s">
        <v>404</v>
      </c>
    </row>
    <row r="55" spans="1:6" x14ac:dyDescent="0.35">
      <c r="B55" s="207"/>
      <c r="C55" s="228"/>
      <c r="D55" s="228" t="s">
        <v>405</v>
      </c>
      <c r="E55" s="224" t="s">
        <v>283</v>
      </c>
      <c r="F55" s="57" t="s">
        <v>406</v>
      </c>
    </row>
    <row r="56" spans="1:6" x14ac:dyDescent="0.35">
      <c r="B56" s="207"/>
      <c r="C56" s="228"/>
      <c r="D56" s="228" t="s">
        <v>407</v>
      </c>
      <c r="E56" s="224" t="s">
        <v>283</v>
      </c>
      <c r="F56" s="50" t="s">
        <v>408</v>
      </c>
    </row>
    <row r="57" spans="1:6" x14ac:dyDescent="0.35">
      <c r="B57" s="207"/>
      <c r="C57" s="228"/>
      <c r="D57" s="229" t="s">
        <v>409</v>
      </c>
      <c r="E57" s="127" t="s">
        <v>283</v>
      </c>
      <c r="F57" s="57" t="s">
        <v>410</v>
      </c>
    </row>
    <row r="58" spans="1:6" ht="34.9" x14ac:dyDescent="0.35">
      <c r="A58" s="50" t="s">
        <v>411</v>
      </c>
      <c r="B58" s="203">
        <f>B53+1</f>
        <v>518</v>
      </c>
      <c r="C58" s="70" t="s">
        <v>687</v>
      </c>
      <c r="D58" s="97"/>
      <c r="E58" s="230" t="s">
        <v>400</v>
      </c>
    </row>
    <row r="59" spans="1:6" x14ac:dyDescent="0.35">
      <c r="B59" s="207"/>
      <c r="C59" s="64"/>
      <c r="D59" s="97" t="s">
        <v>412</v>
      </c>
      <c r="E59" s="208" t="s">
        <v>283</v>
      </c>
      <c r="F59" s="57"/>
    </row>
    <row r="60" spans="1:6" ht="23.25" x14ac:dyDescent="0.35">
      <c r="B60" s="207"/>
      <c r="C60" s="64" t="s">
        <v>413</v>
      </c>
      <c r="D60" s="97" t="s">
        <v>616</v>
      </c>
      <c r="E60" s="208" t="s">
        <v>283</v>
      </c>
    </row>
    <row r="61" spans="1:6" x14ac:dyDescent="0.35">
      <c r="B61" s="207"/>
      <c r="C61" s="64"/>
      <c r="D61" s="97" t="s">
        <v>414</v>
      </c>
      <c r="E61" s="208" t="s">
        <v>283</v>
      </c>
    </row>
    <row r="62" spans="1:6" x14ac:dyDescent="0.35">
      <c r="B62" s="207"/>
      <c r="C62" s="64"/>
      <c r="D62" s="97" t="s">
        <v>415</v>
      </c>
      <c r="E62" s="208" t="s">
        <v>283</v>
      </c>
    </row>
    <row r="63" spans="1:6" x14ac:dyDescent="0.35">
      <c r="B63" s="207"/>
      <c r="C63" s="64"/>
      <c r="D63" s="97" t="s">
        <v>416</v>
      </c>
      <c r="E63" s="208" t="s">
        <v>283</v>
      </c>
    </row>
    <row r="64" spans="1:6" x14ac:dyDescent="0.35">
      <c r="B64" s="207"/>
      <c r="C64" s="64"/>
      <c r="D64" s="97" t="s">
        <v>417</v>
      </c>
      <c r="E64" s="208" t="s">
        <v>283</v>
      </c>
    </row>
    <row r="65" spans="1:6" x14ac:dyDescent="0.35">
      <c r="B65" s="207"/>
      <c r="C65" s="64"/>
      <c r="D65" s="97" t="s">
        <v>418</v>
      </c>
      <c r="E65" s="208" t="s">
        <v>283</v>
      </c>
    </row>
    <row r="66" spans="1:6" x14ac:dyDescent="0.35">
      <c r="B66" s="207"/>
      <c r="C66" s="64"/>
      <c r="D66" s="97" t="s">
        <v>306</v>
      </c>
      <c r="E66" s="208" t="s">
        <v>283</v>
      </c>
    </row>
    <row r="67" spans="1:6" x14ac:dyDescent="0.35">
      <c r="B67" s="207"/>
      <c r="C67" s="64"/>
      <c r="D67" s="97" t="s">
        <v>617</v>
      </c>
      <c r="E67" s="208" t="s">
        <v>283</v>
      </c>
    </row>
    <row r="68" spans="1:6" x14ac:dyDescent="0.35">
      <c r="B68" s="207"/>
      <c r="C68" s="64"/>
      <c r="D68" s="97" t="s">
        <v>618</v>
      </c>
      <c r="E68" s="208" t="s">
        <v>283</v>
      </c>
    </row>
    <row r="69" spans="1:6" x14ac:dyDescent="0.35">
      <c r="B69" s="207"/>
      <c r="C69" s="64"/>
      <c r="D69" s="97" t="s">
        <v>619</v>
      </c>
      <c r="E69" s="208" t="s">
        <v>283</v>
      </c>
    </row>
    <row r="70" spans="1:6" x14ac:dyDescent="0.35">
      <c r="B70" s="207"/>
      <c r="C70" s="64"/>
      <c r="D70" s="97" t="s">
        <v>620</v>
      </c>
      <c r="E70" s="208" t="s">
        <v>283</v>
      </c>
    </row>
    <row r="71" spans="1:6" x14ac:dyDescent="0.35">
      <c r="B71" s="207"/>
      <c r="C71" s="64"/>
      <c r="D71" s="97" t="s">
        <v>621</v>
      </c>
      <c r="E71" s="208" t="s">
        <v>283</v>
      </c>
    </row>
    <row r="72" spans="1:6" x14ac:dyDescent="0.35">
      <c r="B72" s="207"/>
      <c r="C72" s="64"/>
      <c r="D72" s="97" t="s">
        <v>622</v>
      </c>
      <c r="E72" s="208" t="s">
        <v>283</v>
      </c>
    </row>
    <row r="73" spans="1:6" ht="34.9" x14ac:dyDescent="0.35">
      <c r="A73" s="50" t="s">
        <v>411</v>
      </c>
      <c r="B73" s="203">
        <f>B58+1</f>
        <v>519</v>
      </c>
      <c r="C73" s="70" t="s">
        <v>419</v>
      </c>
      <c r="D73" s="231" t="s">
        <v>420</v>
      </c>
      <c r="E73" s="232"/>
    </row>
    <row r="74" spans="1:6" x14ac:dyDescent="0.35">
      <c r="B74" s="205"/>
      <c r="C74" s="77"/>
      <c r="D74" s="210" t="s">
        <v>421</v>
      </c>
      <c r="E74" s="209" t="s">
        <v>283</v>
      </c>
      <c r="F74" s="233"/>
    </row>
    <row r="75" spans="1:6" ht="23.25" x14ac:dyDescent="0.35">
      <c r="A75" s="50" t="s">
        <v>422</v>
      </c>
      <c r="B75" s="203">
        <f>B73+1</f>
        <v>520</v>
      </c>
      <c r="C75" s="70" t="s">
        <v>423</v>
      </c>
      <c r="D75" s="231"/>
      <c r="E75" s="232"/>
    </row>
    <row r="76" spans="1:6" x14ac:dyDescent="0.35">
      <c r="B76" s="207"/>
      <c r="C76" s="64" t="s">
        <v>424</v>
      </c>
      <c r="D76" s="227" t="s">
        <v>425</v>
      </c>
      <c r="E76" s="219"/>
    </row>
    <row r="77" spans="1:6" x14ac:dyDescent="0.35">
      <c r="B77" s="207"/>
      <c r="C77" s="64"/>
      <c r="D77" s="227" t="s">
        <v>426</v>
      </c>
      <c r="E77" s="219"/>
    </row>
    <row r="78" spans="1:6" x14ac:dyDescent="0.35">
      <c r="B78" s="207"/>
      <c r="C78" s="64"/>
      <c r="D78" s="227" t="s">
        <v>427</v>
      </c>
      <c r="E78" s="219"/>
    </row>
    <row r="79" spans="1:6" x14ac:dyDescent="0.35">
      <c r="B79" s="207"/>
      <c r="C79" s="64"/>
      <c r="D79" s="227" t="s">
        <v>428</v>
      </c>
      <c r="E79" s="218" t="s">
        <v>156</v>
      </c>
    </row>
    <row r="80" spans="1:6" x14ac:dyDescent="0.35">
      <c r="B80" s="207"/>
      <c r="C80" s="64"/>
      <c r="D80" s="227" t="s">
        <v>429</v>
      </c>
      <c r="E80" s="219"/>
    </row>
    <row r="81" spans="1:5" x14ac:dyDescent="0.35">
      <c r="B81" s="207"/>
      <c r="C81" s="64"/>
      <c r="D81" s="227" t="s">
        <v>430</v>
      </c>
      <c r="E81" s="219"/>
    </row>
    <row r="82" spans="1:5" x14ac:dyDescent="0.35">
      <c r="B82" s="207"/>
      <c r="C82" s="64"/>
      <c r="D82" s="234" t="s">
        <v>431</v>
      </c>
      <c r="E82" s="219"/>
    </row>
    <row r="83" spans="1:5" x14ac:dyDescent="0.35">
      <c r="B83" s="207"/>
      <c r="C83" s="64"/>
      <c r="D83" s="234" t="s">
        <v>432</v>
      </c>
      <c r="E83" s="219"/>
    </row>
    <row r="84" spans="1:5" x14ac:dyDescent="0.35">
      <c r="B84" s="207"/>
      <c r="C84" s="64"/>
      <c r="D84" s="234" t="s">
        <v>433</v>
      </c>
      <c r="E84" s="219"/>
    </row>
    <row r="85" spans="1:5" x14ac:dyDescent="0.35">
      <c r="B85" s="207"/>
      <c r="C85" s="64"/>
      <c r="D85" s="234" t="s">
        <v>434</v>
      </c>
      <c r="E85" s="219"/>
    </row>
    <row r="86" spans="1:5" x14ac:dyDescent="0.35">
      <c r="B86" s="207"/>
      <c r="C86" s="64"/>
      <c r="D86" s="234" t="s">
        <v>435</v>
      </c>
      <c r="E86" s="219"/>
    </row>
    <row r="87" spans="1:5" x14ac:dyDescent="0.35">
      <c r="B87" s="207"/>
      <c r="C87" s="64"/>
      <c r="D87" s="234" t="s">
        <v>436</v>
      </c>
      <c r="E87" s="219"/>
    </row>
    <row r="88" spans="1:5" x14ac:dyDescent="0.35">
      <c r="B88" s="207"/>
      <c r="C88" s="64"/>
      <c r="D88" s="234" t="s">
        <v>437</v>
      </c>
      <c r="E88" s="219"/>
    </row>
    <row r="89" spans="1:5" x14ac:dyDescent="0.35">
      <c r="B89" s="207"/>
      <c r="C89" s="64"/>
      <c r="D89" s="234" t="s">
        <v>438</v>
      </c>
      <c r="E89" s="219"/>
    </row>
    <row r="90" spans="1:5" x14ac:dyDescent="0.35">
      <c r="B90" s="207"/>
      <c r="C90" s="64"/>
      <c r="D90" s="227" t="s">
        <v>439</v>
      </c>
      <c r="E90" s="219"/>
    </row>
    <row r="91" spans="1:5" x14ac:dyDescent="0.35">
      <c r="B91" s="205"/>
      <c r="C91" s="77"/>
      <c r="D91" s="210"/>
      <c r="E91" s="210"/>
    </row>
    <row r="92" spans="1:5" ht="23.25" x14ac:dyDescent="0.35">
      <c r="A92" s="50" t="s">
        <v>440</v>
      </c>
      <c r="B92" s="203">
        <f>B75+1</f>
        <v>521</v>
      </c>
      <c r="C92" s="70" t="s">
        <v>441</v>
      </c>
      <c r="D92" s="231"/>
      <c r="E92" s="232"/>
    </row>
    <row r="93" spans="1:5" x14ac:dyDescent="0.35">
      <c r="B93" s="207"/>
      <c r="C93" s="64"/>
      <c r="D93" s="227" t="s">
        <v>442</v>
      </c>
      <c r="E93" s="219"/>
    </row>
    <row r="94" spans="1:5" x14ac:dyDescent="0.35">
      <c r="B94" s="207"/>
      <c r="C94" s="64"/>
      <c r="D94" s="227" t="s">
        <v>443</v>
      </c>
      <c r="E94" s="219"/>
    </row>
    <row r="95" spans="1:5" x14ac:dyDescent="0.35">
      <c r="B95" s="207"/>
      <c r="C95" s="64"/>
      <c r="D95" s="227" t="s">
        <v>444</v>
      </c>
      <c r="E95" s="219"/>
    </row>
    <row r="96" spans="1:5" x14ac:dyDescent="0.35">
      <c r="B96" s="207"/>
      <c r="C96" s="64"/>
      <c r="D96" s="227" t="s">
        <v>445</v>
      </c>
      <c r="E96" s="218" t="s">
        <v>156</v>
      </c>
    </row>
    <row r="97" spans="1:5" x14ac:dyDescent="0.35">
      <c r="B97" s="207"/>
      <c r="C97" s="64"/>
      <c r="D97" s="234" t="s">
        <v>446</v>
      </c>
      <c r="E97" s="219"/>
    </row>
    <row r="98" spans="1:5" x14ac:dyDescent="0.35">
      <c r="B98" s="207"/>
      <c r="C98" s="64"/>
      <c r="D98" s="234" t="s">
        <v>447</v>
      </c>
      <c r="E98" s="219"/>
    </row>
    <row r="99" spans="1:5" x14ac:dyDescent="0.35">
      <c r="B99" s="207"/>
      <c r="C99" s="64"/>
      <c r="D99" s="234" t="s">
        <v>448</v>
      </c>
      <c r="E99" s="219"/>
    </row>
    <row r="100" spans="1:5" x14ac:dyDescent="0.35">
      <c r="B100" s="207"/>
      <c r="C100" s="64"/>
      <c r="D100" s="234" t="s">
        <v>449</v>
      </c>
      <c r="E100" s="219"/>
    </row>
    <row r="101" spans="1:5" x14ac:dyDescent="0.35">
      <c r="B101" s="207"/>
      <c r="C101" s="64"/>
      <c r="D101" s="234" t="s">
        <v>450</v>
      </c>
      <c r="E101" s="219"/>
    </row>
    <row r="102" spans="1:5" x14ac:dyDescent="0.35">
      <c r="B102" s="207"/>
      <c r="C102" s="64"/>
      <c r="D102" s="234" t="s">
        <v>451</v>
      </c>
      <c r="E102" s="219"/>
    </row>
    <row r="103" spans="1:5" x14ac:dyDescent="0.35">
      <c r="B103" s="207"/>
      <c r="C103" s="64"/>
      <c r="D103" s="234" t="s">
        <v>452</v>
      </c>
      <c r="E103" s="219"/>
    </row>
    <row r="104" spans="1:5" x14ac:dyDescent="0.35">
      <c r="B104" s="207"/>
      <c r="C104" s="64"/>
      <c r="D104" s="234" t="s">
        <v>453</v>
      </c>
      <c r="E104" s="219"/>
    </row>
    <row r="105" spans="1:5" x14ac:dyDescent="0.35">
      <c r="B105" s="207"/>
      <c r="C105" s="64"/>
      <c r="D105" s="227" t="s">
        <v>454</v>
      </c>
      <c r="E105" s="219"/>
    </row>
    <row r="106" spans="1:5" x14ac:dyDescent="0.35">
      <c r="B106" s="207"/>
      <c r="C106" s="64"/>
      <c r="D106" s="219"/>
      <c r="E106" s="219"/>
    </row>
    <row r="107" spans="1:5" x14ac:dyDescent="0.35">
      <c r="A107" s="53"/>
      <c r="B107" s="235"/>
      <c r="C107" s="123"/>
      <c r="D107" s="92"/>
      <c r="E107" s="92"/>
    </row>
    <row r="108" spans="1:5" x14ac:dyDescent="0.35">
      <c r="B108" s="235"/>
      <c r="C108" s="123"/>
      <c r="D108" s="92"/>
      <c r="E108" s="92"/>
    </row>
    <row r="109" spans="1:5" ht="23.25" x14ac:dyDescent="0.35">
      <c r="A109" s="50" t="str">
        <f>CONCATENATE("ASK IF Q",B10,"; ",B16,"; Q",B22,"; Q",B28, " ",  "&gt; 0")</f>
        <v>ASK IF Q503; 506; Q509; Q512 &gt; 0</v>
      </c>
      <c r="B109" s="216">
        <f>B92+1</f>
        <v>522</v>
      </c>
      <c r="C109" s="67" t="s">
        <v>688</v>
      </c>
      <c r="D109" s="204"/>
      <c r="E109" s="204"/>
    </row>
    <row r="110" spans="1:5" x14ac:dyDescent="0.35">
      <c r="B110" s="206"/>
      <c r="C110" s="121"/>
      <c r="D110" s="217" t="s">
        <v>455</v>
      </c>
      <c r="E110" s="217"/>
    </row>
    <row r="111" spans="1:5" x14ac:dyDescent="0.35">
      <c r="B111" s="206"/>
      <c r="C111" s="121"/>
      <c r="D111" s="217" t="s">
        <v>456</v>
      </c>
      <c r="E111" s="217"/>
    </row>
    <row r="112" spans="1:5" x14ac:dyDescent="0.35">
      <c r="B112" s="206"/>
      <c r="C112" s="121"/>
      <c r="D112" s="217" t="s">
        <v>457</v>
      </c>
      <c r="E112" s="218" t="s">
        <v>283</v>
      </c>
    </row>
    <row r="113" spans="1:5" x14ac:dyDescent="0.35">
      <c r="B113" s="206"/>
      <c r="C113" s="121"/>
      <c r="D113" s="217" t="s">
        <v>458</v>
      </c>
      <c r="E113" s="217"/>
    </row>
    <row r="114" spans="1:5" x14ac:dyDescent="0.35">
      <c r="B114" s="206"/>
      <c r="C114" s="121"/>
      <c r="D114" s="217" t="s">
        <v>459</v>
      </c>
      <c r="E114" s="217"/>
    </row>
    <row r="115" spans="1:5" x14ac:dyDescent="0.35">
      <c r="B115" s="221"/>
      <c r="C115" s="122"/>
      <c r="D115" s="79" t="s">
        <v>460</v>
      </c>
      <c r="E115" s="79"/>
    </row>
    <row r="116" spans="1:5" x14ac:dyDescent="0.35">
      <c r="B116" s="235"/>
      <c r="C116" s="123"/>
      <c r="D116" s="92"/>
      <c r="E116" s="92"/>
    </row>
    <row r="117" spans="1:5" ht="34.9" x14ac:dyDescent="0.35">
      <c r="A117" s="50" t="s">
        <v>461</v>
      </c>
      <c r="B117" s="203">
        <f>B109+1</f>
        <v>523</v>
      </c>
      <c r="C117" s="232" t="s">
        <v>689</v>
      </c>
      <c r="D117" s="115"/>
      <c r="E117" s="204"/>
    </row>
    <row r="118" spans="1:5" x14ac:dyDescent="0.35">
      <c r="B118" s="207"/>
      <c r="C118" s="219"/>
      <c r="D118" s="236" t="s">
        <v>30</v>
      </c>
      <c r="E118" s="217">
        <v>1</v>
      </c>
    </row>
    <row r="119" spans="1:5" x14ac:dyDescent="0.35">
      <c r="B119" s="205"/>
      <c r="C119" s="210"/>
      <c r="D119" s="237" t="s">
        <v>39</v>
      </c>
      <c r="E119" s="79">
        <v>2</v>
      </c>
    </row>
    <row r="120" spans="1:5" x14ac:dyDescent="0.35">
      <c r="A120" s="50" t="str">
        <f>CONCATENATE("Ask if Q",B117,"=1")</f>
        <v>Ask if Q523=1</v>
      </c>
      <c r="B120" s="203">
        <f>B117+1</f>
        <v>524</v>
      </c>
      <c r="C120" s="232" t="s">
        <v>462</v>
      </c>
      <c r="D120" s="115"/>
      <c r="E120" s="204"/>
    </row>
    <row r="121" spans="1:5" x14ac:dyDescent="0.35">
      <c r="B121" s="207"/>
      <c r="C121" s="226"/>
      <c r="D121" s="236" t="s">
        <v>30</v>
      </c>
      <c r="E121" s="217">
        <v>1</v>
      </c>
    </row>
    <row r="122" spans="1:5" x14ac:dyDescent="0.35">
      <c r="B122" s="205"/>
      <c r="C122" s="77"/>
      <c r="D122" s="237" t="s">
        <v>39</v>
      </c>
      <c r="E122" s="79">
        <v>2</v>
      </c>
    </row>
    <row r="123" spans="1:5" x14ac:dyDescent="0.35">
      <c r="B123" s="203">
        <f>B120+1</f>
        <v>525</v>
      </c>
      <c r="C123" s="232" t="s">
        <v>690</v>
      </c>
      <c r="D123" s="115"/>
      <c r="E123" s="204"/>
    </row>
    <row r="124" spans="1:5" x14ac:dyDescent="0.35">
      <c r="B124" s="207"/>
      <c r="C124" s="219"/>
      <c r="D124" s="236" t="s">
        <v>30</v>
      </c>
      <c r="E124" s="217">
        <v>1</v>
      </c>
    </row>
    <row r="125" spans="1:5" x14ac:dyDescent="0.35">
      <c r="B125" s="205"/>
      <c r="C125" s="210"/>
      <c r="D125" s="237" t="s">
        <v>39</v>
      </c>
      <c r="E125" s="79">
        <v>2</v>
      </c>
    </row>
    <row r="126" spans="1:5" x14ac:dyDescent="0.35">
      <c r="A126" s="50" t="str">
        <f>CONCATENATE("Ask if Q",B123,"=1")</f>
        <v>Ask if Q525=1</v>
      </c>
      <c r="B126" s="203">
        <f>B123+1</f>
        <v>526</v>
      </c>
      <c r="C126" s="232" t="s">
        <v>462</v>
      </c>
      <c r="D126" s="115"/>
      <c r="E126" s="204"/>
    </row>
    <row r="127" spans="1:5" x14ac:dyDescent="0.35">
      <c r="B127" s="207"/>
      <c r="C127" s="226"/>
      <c r="D127" s="236" t="s">
        <v>30</v>
      </c>
      <c r="E127" s="217">
        <v>1</v>
      </c>
    </row>
    <row r="128" spans="1:5" x14ac:dyDescent="0.35">
      <c r="B128" s="205"/>
      <c r="C128" s="77"/>
      <c r="D128" s="237" t="s">
        <v>39</v>
      </c>
      <c r="E128" s="79">
        <v>2</v>
      </c>
    </row>
    <row r="129" spans="1:5" x14ac:dyDescent="0.35">
      <c r="B129" s="216">
        <f>B126+1</f>
        <v>527</v>
      </c>
      <c r="C129" s="67" t="s">
        <v>626</v>
      </c>
      <c r="D129" s="204"/>
      <c r="E129" s="204"/>
    </row>
    <row r="130" spans="1:5" x14ac:dyDescent="0.35">
      <c r="B130" s="206"/>
      <c r="C130" s="121"/>
      <c r="D130" s="236" t="s">
        <v>30</v>
      </c>
      <c r="E130" s="217">
        <v>1</v>
      </c>
    </row>
    <row r="131" spans="1:5" x14ac:dyDescent="0.35">
      <c r="B131" s="221"/>
      <c r="C131" s="122"/>
      <c r="D131" s="237" t="s">
        <v>39</v>
      </c>
      <c r="E131" s="79">
        <v>2</v>
      </c>
    </row>
    <row r="132" spans="1:5" x14ac:dyDescent="0.35">
      <c r="A132" s="50" t="str">
        <f>CONCATENATE("Ask if Q",B129,"=1")</f>
        <v>Ask if Q527=1</v>
      </c>
      <c r="B132" s="216">
        <f>B129+1</f>
        <v>528</v>
      </c>
      <c r="C132" s="67" t="s">
        <v>632</v>
      </c>
      <c r="D132" s="204"/>
      <c r="E132" s="204"/>
    </row>
    <row r="133" spans="1:5" x14ac:dyDescent="0.35">
      <c r="B133" s="206"/>
      <c r="C133" s="121"/>
      <c r="D133" s="217" t="s">
        <v>628</v>
      </c>
      <c r="E133" s="218" t="s">
        <v>283</v>
      </c>
    </row>
    <row r="134" spans="1:5" x14ac:dyDescent="0.35">
      <c r="B134" s="206"/>
      <c r="C134" s="121"/>
      <c r="D134" s="217" t="s">
        <v>627</v>
      </c>
      <c r="E134" s="218" t="s">
        <v>283</v>
      </c>
    </row>
    <row r="135" spans="1:5" x14ac:dyDescent="0.35">
      <c r="B135" s="206"/>
      <c r="C135" s="121"/>
      <c r="D135" s="217" t="s">
        <v>629</v>
      </c>
      <c r="E135" s="218" t="s">
        <v>283</v>
      </c>
    </row>
    <row r="136" spans="1:5" x14ac:dyDescent="0.35">
      <c r="B136" s="206"/>
      <c r="C136" s="121"/>
      <c r="D136" s="217" t="s">
        <v>630</v>
      </c>
      <c r="E136" s="218" t="s">
        <v>283</v>
      </c>
    </row>
    <row r="137" spans="1:5" x14ac:dyDescent="0.35">
      <c r="B137" s="221"/>
      <c r="C137" s="122"/>
      <c r="D137" s="79" t="s">
        <v>631</v>
      </c>
      <c r="E137" s="218" t="s">
        <v>283</v>
      </c>
    </row>
    <row r="138" spans="1:5" x14ac:dyDescent="0.35">
      <c r="B138" s="216">
        <f>B132+1</f>
        <v>529</v>
      </c>
      <c r="C138" s="67" t="s">
        <v>691</v>
      </c>
      <c r="D138" s="204"/>
      <c r="E138" s="204"/>
    </row>
    <row r="139" spans="1:5" x14ac:dyDescent="0.35">
      <c r="B139" s="206"/>
      <c r="C139" s="121"/>
      <c r="D139" s="217" t="s">
        <v>463</v>
      </c>
      <c r="E139" s="217"/>
    </row>
    <row r="140" spans="1:5" x14ac:dyDescent="0.35">
      <c r="B140" s="206"/>
      <c r="C140" s="121"/>
      <c r="D140" s="217" t="s">
        <v>464</v>
      </c>
      <c r="E140" s="217"/>
    </row>
    <row r="141" spans="1:5" x14ac:dyDescent="0.35">
      <c r="B141" s="206"/>
      <c r="C141" s="121"/>
      <c r="D141" s="217" t="s">
        <v>457</v>
      </c>
      <c r="E141" s="218" t="s">
        <v>283</v>
      </c>
    </row>
    <row r="142" spans="1:5" x14ac:dyDescent="0.35">
      <c r="B142" s="206"/>
      <c r="C142" s="121"/>
      <c r="D142" s="217" t="s">
        <v>465</v>
      </c>
      <c r="E142" s="217"/>
    </row>
    <row r="143" spans="1:5" x14ac:dyDescent="0.35">
      <c r="B143" s="221"/>
      <c r="C143" s="122"/>
      <c r="D143" s="79" t="s">
        <v>466</v>
      </c>
      <c r="E143" s="79"/>
    </row>
    <row r="144" spans="1:5" x14ac:dyDescent="0.35">
      <c r="B144" s="235"/>
      <c r="C144" s="123"/>
      <c r="D144" s="92"/>
      <c r="E144" s="92"/>
    </row>
    <row r="145" spans="2:5" x14ac:dyDescent="0.35">
      <c r="B145" s="216">
        <f>B138+1</f>
        <v>530</v>
      </c>
      <c r="C145" s="67" t="s">
        <v>692</v>
      </c>
      <c r="D145" s="204"/>
      <c r="E145" s="204"/>
    </row>
    <row r="146" spans="2:5" x14ac:dyDescent="0.35">
      <c r="B146" s="206"/>
      <c r="C146" s="121"/>
      <c r="D146" s="217" t="s">
        <v>467</v>
      </c>
      <c r="E146" s="217"/>
    </row>
    <row r="147" spans="2:5" x14ac:dyDescent="0.35">
      <c r="B147" s="206"/>
      <c r="C147" s="121"/>
      <c r="D147" s="217" t="s">
        <v>468</v>
      </c>
      <c r="E147" s="217"/>
    </row>
    <row r="148" spans="2:5" x14ac:dyDescent="0.35">
      <c r="B148" s="206"/>
      <c r="C148" s="121"/>
      <c r="D148" s="217" t="s">
        <v>469</v>
      </c>
      <c r="E148" s="218" t="s">
        <v>283</v>
      </c>
    </row>
    <row r="149" spans="2:5" x14ac:dyDescent="0.35">
      <c r="B149" s="206"/>
      <c r="C149" s="121"/>
      <c r="D149" s="217" t="s">
        <v>470</v>
      </c>
      <c r="E149" s="217"/>
    </row>
    <row r="150" spans="2:5" x14ac:dyDescent="0.35">
      <c r="B150" s="221"/>
      <c r="C150" s="122"/>
      <c r="D150" s="79" t="s">
        <v>471</v>
      </c>
      <c r="E150" s="79"/>
    </row>
    <row r="151" spans="2:5" x14ac:dyDescent="0.35">
      <c r="B151" s="235"/>
      <c r="C151" s="123"/>
      <c r="D151" s="92"/>
      <c r="E151" s="92"/>
    </row>
    <row r="152" spans="2:5" x14ac:dyDescent="0.35">
      <c r="B152" s="216">
        <f>B145+1</f>
        <v>531</v>
      </c>
      <c r="C152" s="67" t="s">
        <v>693</v>
      </c>
      <c r="D152" s="204"/>
      <c r="E152" s="211" t="s">
        <v>663</v>
      </c>
    </row>
    <row r="153" spans="2:5" x14ac:dyDescent="0.35">
      <c r="B153" s="206"/>
      <c r="C153" s="121"/>
      <c r="D153" s="217" t="s">
        <v>472</v>
      </c>
      <c r="E153" s="218" t="s">
        <v>156</v>
      </c>
    </row>
    <row r="154" spans="2:5" x14ac:dyDescent="0.35">
      <c r="B154" s="206"/>
      <c r="C154" s="121"/>
      <c r="D154" s="217" t="s">
        <v>473</v>
      </c>
      <c r="E154" s="218" t="s">
        <v>156</v>
      </c>
    </row>
    <row r="155" spans="2:5" x14ac:dyDescent="0.35">
      <c r="B155" s="206"/>
      <c r="C155" s="121"/>
      <c r="D155" s="217" t="s">
        <v>474</v>
      </c>
      <c r="E155" s="218" t="s">
        <v>156</v>
      </c>
    </row>
    <row r="156" spans="2:5" x14ac:dyDescent="0.35">
      <c r="B156" s="206"/>
      <c r="C156" s="121"/>
      <c r="D156" s="217" t="s">
        <v>475</v>
      </c>
      <c r="E156" s="218" t="s">
        <v>156</v>
      </c>
    </row>
    <row r="157" spans="2:5" x14ac:dyDescent="0.35">
      <c r="B157" s="206"/>
      <c r="C157" s="121"/>
      <c r="D157" s="217" t="s">
        <v>476</v>
      </c>
      <c r="E157" s="218" t="s">
        <v>156</v>
      </c>
    </row>
    <row r="158" spans="2:5" x14ac:dyDescent="0.35">
      <c r="B158" s="206"/>
      <c r="C158" s="121"/>
      <c r="D158" s="217" t="s">
        <v>477</v>
      </c>
      <c r="E158" s="218" t="s">
        <v>156</v>
      </c>
    </row>
    <row r="159" spans="2:5" x14ac:dyDescent="0.35">
      <c r="B159" s="206"/>
      <c r="C159" s="121"/>
      <c r="D159" s="217" t="s">
        <v>478</v>
      </c>
      <c r="E159" s="218" t="s">
        <v>156</v>
      </c>
    </row>
    <row r="160" spans="2:5" x14ac:dyDescent="0.35">
      <c r="B160" s="206"/>
      <c r="C160" s="121"/>
      <c r="D160" s="217" t="s">
        <v>479</v>
      </c>
      <c r="E160" s="218" t="s">
        <v>156</v>
      </c>
    </row>
    <row r="161" spans="1:5" x14ac:dyDescent="0.35">
      <c r="B161" s="206"/>
      <c r="C161" s="121"/>
      <c r="D161" s="217" t="s">
        <v>480</v>
      </c>
      <c r="E161" s="218" t="s">
        <v>156</v>
      </c>
    </row>
    <row r="162" spans="1:5" x14ac:dyDescent="0.35">
      <c r="B162" s="221"/>
      <c r="C162" s="122"/>
      <c r="D162" s="79" t="s">
        <v>481</v>
      </c>
      <c r="E162" s="214" t="s">
        <v>156</v>
      </c>
    </row>
    <row r="163" spans="1:5" x14ac:dyDescent="0.35">
      <c r="B163" s="235"/>
      <c r="C163" s="123"/>
      <c r="D163" s="92"/>
      <c r="E163" s="92"/>
    </row>
    <row r="164" spans="1:5" x14ac:dyDescent="0.35">
      <c r="A164" s="50" t="str">
        <f>CONCATENATE("Ask if Q",B16,"&gt;0 or Q",B28,"&gt;0")</f>
        <v>Ask if Q506&gt;0 or Q512&gt;0</v>
      </c>
      <c r="B164" s="206">
        <f>B152+1</f>
        <v>532</v>
      </c>
      <c r="C164" s="146" t="s">
        <v>694</v>
      </c>
      <c r="D164" s="217"/>
      <c r="E164" s="88" t="s">
        <v>663</v>
      </c>
    </row>
    <row r="165" spans="1:5" x14ac:dyDescent="0.35">
      <c r="B165" s="206"/>
      <c r="C165" s="121"/>
      <c r="D165" s="217" t="s">
        <v>472</v>
      </c>
      <c r="E165" s="218" t="s">
        <v>156</v>
      </c>
    </row>
    <row r="166" spans="1:5" x14ac:dyDescent="0.35">
      <c r="B166" s="206"/>
      <c r="C166" s="121"/>
      <c r="D166" s="217" t="s">
        <v>473</v>
      </c>
      <c r="E166" s="218" t="s">
        <v>156</v>
      </c>
    </row>
    <row r="167" spans="1:5" x14ac:dyDescent="0.35">
      <c r="B167" s="206"/>
      <c r="C167" s="121"/>
      <c r="D167" s="217" t="s">
        <v>474</v>
      </c>
      <c r="E167" s="218" t="s">
        <v>156</v>
      </c>
    </row>
    <row r="168" spans="1:5" x14ac:dyDescent="0.35">
      <c r="B168" s="206"/>
      <c r="C168" s="121"/>
      <c r="D168" s="217" t="s">
        <v>475</v>
      </c>
      <c r="E168" s="218" t="s">
        <v>156</v>
      </c>
    </row>
    <row r="169" spans="1:5" x14ac:dyDescent="0.35">
      <c r="B169" s="206"/>
      <c r="C169" s="121"/>
      <c r="D169" s="217" t="s">
        <v>476</v>
      </c>
      <c r="E169" s="218" t="s">
        <v>156</v>
      </c>
    </row>
    <row r="170" spans="1:5" x14ac:dyDescent="0.35">
      <c r="B170" s="206"/>
      <c r="C170" s="121"/>
      <c r="D170" s="217" t="s">
        <v>477</v>
      </c>
      <c r="E170" s="218" t="s">
        <v>156</v>
      </c>
    </row>
    <row r="171" spans="1:5" x14ac:dyDescent="0.35">
      <c r="B171" s="206"/>
      <c r="C171" s="121"/>
      <c r="D171" s="217" t="s">
        <v>478</v>
      </c>
      <c r="E171" s="218" t="s">
        <v>156</v>
      </c>
    </row>
    <row r="172" spans="1:5" x14ac:dyDescent="0.35">
      <c r="B172" s="206"/>
      <c r="C172" s="121"/>
      <c r="D172" s="217" t="s">
        <v>479</v>
      </c>
      <c r="E172" s="218" t="s">
        <v>156</v>
      </c>
    </row>
    <row r="173" spans="1:5" x14ac:dyDescent="0.35">
      <c r="B173" s="206"/>
      <c r="C173" s="121"/>
      <c r="D173" s="217" t="s">
        <v>480</v>
      </c>
      <c r="E173" s="218" t="s">
        <v>156</v>
      </c>
    </row>
    <row r="174" spans="1:5" x14ac:dyDescent="0.35">
      <c r="B174" s="221"/>
      <c r="C174" s="122"/>
      <c r="D174" s="79" t="s">
        <v>481</v>
      </c>
      <c r="E174" s="214" t="s">
        <v>156</v>
      </c>
    </row>
    <row r="175" spans="1:5" x14ac:dyDescent="0.35">
      <c r="B175" s="235"/>
      <c r="C175" s="123"/>
      <c r="D175" s="92"/>
      <c r="E175" s="92"/>
    </row>
    <row r="176" spans="1:5" x14ac:dyDescent="0.35">
      <c r="B176" s="216">
        <f>B164+1</f>
        <v>533</v>
      </c>
      <c r="C176" s="67" t="s">
        <v>695</v>
      </c>
      <c r="D176" s="204"/>
      <c r="E176" s="211" t="s">
        <v>663</v>
      </c>
    </row>
    <row r="177" spans="1:5" x14ac:dyDescent="0.35">
      <c r="B177" s="206"/>
      <c r="C177" s="121"/>
      <c r="D177" s="217" t="s">
        <v>482</v>
      </c>
      <c r="E177" s="218" t="s">
        <v>283</v>
      </c>
    </row>
    <row r="178" spans="1:5" x14ac:dyDescent="0.35">
      <c r="B178" s="206"/>
      <c r="C178" s="121"/>
      <c r="D178" s="217" t="s">
        <v>483</v>
      </c>
      <c r="E178" s="218" t="s">
        <v>283</v>
      </c>
    </row>
    <row r="179" spans="1:5" x14ac:dyDescent="0.35">
      <c r="B179" s="206"/>
      <c r="C179" s="121"/>
      <c r="D179" s="217" t="s">
        <v>484</v>
      </c>
      <c r="E179" s="218" t="s">
        <v>283</v>
      </c>
    </row>
    <row r="180" spans="1:5" x14ac:dyDescent="0.35">
      <c r="B180" s="206"/>
      <c r="C180" s="121"/>
      <c r="D180" s="217" t="s">
        <v>485</v>
      </c>
      <c r="E180" s="218" t="s">
        <v>283</v>
      </c>
    </row>
    <row r="181" spans="1:5" x14ac:dyDescent="0.35">
      <c r="B181" s="206"/>
      <c r="C181" s="121"/>
      <c r="D181" s="217" t="s">
        <v>486</v>
      </c>
      <c r="E181" s="218" t="s">
        <v>283</v>
      </c>
    </row>
    <row r="182" spans="1:5" x14ac:dyDescent="0.35">
      <c r="B182" s="206"/>
      <c r="C182" s="121"/>
      <c r="D182" s="217" t="s">
        <v>487</v>
      </c>
      <c r="E182" s="218" t="s">
        <v>283</v>
      </c>
    </row>
    <row r="183" spans="1:5" x14ac:dyDescent="0.35">
      <c r="B183" s="206"/>
      <c r="C183" s="121"/>
      <c r="D183" s="217" t="s">
        <v>488</v>
      </c>
      <c r="E183" s="218" t="s">
        <v>283</v>
      </c>
    </row>
    <row r="184" spans="1:5" x14ac:dyDescent="0.35">
      <c r="B184" s="206"/>
      <c r="C184" s="121"/>
      <c r="D184" s="217" t="s">
        <v>489</v>
      </c>
      <c r="E184" s="218" t="s">
        <v>283</v>
      </c>
    </row>
    <row r="185" spans="1:5" x14ac:dyDescent="0.35">
      <c r="B185" s="235"/>
      <c r="C185" s="123"/>
      <c r="D185" s="92"/>
      <c r="E185" s="92"/>
    </row>
    <row r="186" spans="1:5" x14ac:dyDescent="0.35">
      <c r="A186" s="50" t="str">
        <f>CONCATENATE("Ask if Q",B16,"&gt;0 or Q",B28,"&gt;0")</f>
        <v>Ask if Q506&gt;0 or Q512&gt;0</v>
      </c>
      <c r="B186" s="216">
        <f>B176+1</f>
        <v>534</v>
      </c>
      <c r="C186" s="67" t="s">
        <v>522</v>
      </c>
      <c r="D186" s="204"/>
      <c r="E186" s="211" t="s">
        <v>663</v>
      </c>
    </row>
    <row r="187" spans="1:5" x14ac:dyDescent="0.35">
      <c r="B187" s="206"/>
      <c r="C187" s="121"/>
      <c r="D187" s="217" t="s">
        <v>523</v>
      </c>
      <c r="E187" s="218" t="s">
        <v>283</v>
      </c>
    </row>
    <row r="188" spans="1:5" x14ac:dyDescent="0.35">
      <c r="B188" s="206"/>
      <c r="C188" s="121"/>
      <c r="D188" s="217" t="s">
        <v>524</v>
      </c>
      <c r="E188" s="218" t="s">
        <v>283</v>
      </c>
    </row>
    <row r="189" spans="1:5" x14ac:dyDescent="0.35">
      <c r="B189" s="206"/>
      <c r="C189" s="121"/>
      <c r="D189" s="217" t="s">
        <v>525</v>
      </c>
      <c r="E189" s="218" t="s">
        <v>283</v>
      </c>
    </row>
    <row r="190" spans="1:5" x14ac:dyDescent="0.35">
      <c r="B190" s="206"/>
      <c r="C190" s="121"/>
      <c r="D190" s="217" t="s">
        <v>526</v>
      </c>
      <c r="E190" s="218" t="s">
        <v>283</v>
      </c>
    </row>
    <row r="191" spans="1:5" x14ac:dyDescent="0.35">
      <c r="B191" s="221"/>
      <c r="C191" s="122"/>
      <c r="D191" s="79" t="s">
        <v>527</v>
      </c>
      <c r="E191" s="214" t="s">
        <v>283</v>
      </c>
    </row>
    <row r="192" spans="1:5" x14ac:dyDescent="0.35">
      <c r="B192" s="235"/>
      <c r="C192" s="123"/>
      <c r="D192" s="92"/>
      <c r="E192" s="238"/>
    </row>
    <row r="193" spans="1:5" ht="34.9" x14ac:dyDescent="0.35">
      <c r="B193" s="216">
        <f>B186+1</f>
        <v>535</v>
      </c>
      <c r="C193" s="204" t="s">
        <v>696</v>
      </c>
      <c r="D193" s="204"/>
      <c r="E193" s="211" t="s">
        <v>663</v>
      </c>
    </row>
    <row r="194" spans="1:5" x14ac:dyDescent="0.35">
      <c r="B194" s="206"/>
      <c r="C194" s="121"/>
      <c r="D194" s="217" t="s">
        <v>490</v>
      </c>
      <c r="E194" s="218" t="s">
        <v>283</v>
      </c>
    </row>
    <row r="195" spans="1:5" x14ac:dyDescent="0.35">
      <c r="B195" s="206"/>
      <c r="C195" s="121"/>
      <c r="D195" s="217" t="s">
        <v>491</v>
      </c>
      <c r="E195" s="218" t="s">
        <v>283</v>
      </c>
    </row>
    <row r="196" spans="1:5" x14ac:dyDescent="0.35">
      <c r="B196" s="206"/>
      <c r="C196" s="121"/>
      <c r="D196" s="217" t="s">
        <v>492</v>
      </c>
      <c r="E196" s="218" t="s">
        <v>283</v>
      </c>
    </row>
    <row r="197" spans="1:5" x14ac:dyDescent="0.35">
      <c r="B197" s="206"/>
      <c r="C197" s="121"/>
      <c r="D197" s="217" t="s">
        <v>493</v>
      </c>
      <c r="E197" s="218" t="s">
        <v>283</v>
      </c>
    </row>
    <row r="198" spans="1:5" x14ac:dyDescent="0.35">
      <c r="B198" s="206"/>
      <c r="C198" s="121"/>
      <c r="D198" s="217" t="s">
        <v>494</v>
      </c>
      <c r="E198" s="218" t="s">
        <v>283</v>
      </c>
    </row>
    <row r="199" spans="1:5" x14ac:dyDescent="0.35">
      <c r="B199" s="206"/>
      <c r="C199" s="121"/>
      <c r="D199" s="217" t="s">
        <v>495</v>
      </c>
      <c r="E199" s="218" t="s">
        <v>283</v>
      </c>
    </row>
    <row r="200" spans="1:5" x14ac:dyDescent="0.35">
      <c r="B200" s="206"/>
      <c r="C200" s="121"/>
      <c r="D200" s="217" t="s">
        <v>496</v>
      </c>
      <c r="E200" s="218" t="s">
        <v>283</v>
      </c>
    </row>
    <row r="201" spans="1:5" x14ac:dyDescent="0.35">
      <c r="B201" s="221"/>
      <c r="C201" s="122"/>
      <c r="D201" s="79" t="s">
        <v>497</v>
      </c>
      <c r="E201" s="214" t="s">
        <v>283</v>
      </c>
    </row>
    <row r="202" spans="1:5" x14ac:dyDescent="0.35">
      <c r="B202" s="235"/>
      <c r="C202" s="123"/>
      <c r="D202" s="92"/>
      <c r="E202" s="238"/>
    </row>
    <row r="203" spans="1:5" x14ac:dyDescent="0.35">
      <c r="A203" s="50" t="str">
        <f>CONCATENATE("Ask if Q",B16,"&gt;0 or Q",B28,"&gt;0")</f>
        <v>Ask if Q506&gt;0 or Q512&gt;0</v>
      </c>
      <c r="B203" s="216">
        <f>B193+1</f>
        <v>536</v>
      </c>
      <c r="C203" s="67" t="s">
        <v>498</v>
      </c>
      <c r="D203" s="204"/>
      <c r="E203" s="204"/>
    </row>
    <row r="204" spans="1:5" x14ac:dyDescent="0.35">
      <c r="B204" s="206"/>
      <c r="C204" s="121"/>
      <c r="D204" s="217" t="s">
        <v>187</v>
      </c>
      <c r="E204" s="218" t="s">
        <v>283</v>
      </c>
    </row>
    <row r="205" spans="1:5" x14ac:dyDescent="0.35">
      <c r="B205" s="221"/>
      <c r="C205" s="122"/>
      <c r="D205" s="79" t="s">
        <v>189</v>
      </c>
      <c r="E205" s="79"/>
    </row>
    <row r="206" spans="1:5" x14ac:dyDescent="0.35">
      <c r="B206" s="235"/>
      <c r="C206" s="123"/>
      <c r="D206" s="92"/>
      <c r="E206" s="92"/>
    </row>
    <row r="207" spans="1:5" x14ac:dyDescent="0.35">
      <c r="A207" s="50" t="str">
        <f>"Ask if Q"&amp; B203 &amp;" =1"</f>
        <v>Ask if Q536 =1</v>
      </c>
      <c r="B207" s="216">
        <f>B203+1</f>
        <v>537</v>
      </c>
      <c r="C207" s="67" t="s">
        <v>499</v>
      </c>
      <c r="D207" s="204"/>
      <c r="E207" s="211" t="s">
        <v>663</v>
      </c>
    </row>
    <row r="208" spans="1:5" x14ac:dyDescent="0.35">
      <c r="B208" s="206"/>
      <c r="C208" s="121"/>
      <c r="D208" s="217" t="s">
        <v>500</v>
      </c>
      <c r="E208" s="218" t="s">
        <v>156</v>
      </c>
    </row>
    <row r="209" spans="1:5" x14ac:dyDescent="0.35">
      <c r="B209" s="206"/>
      <c r="C209" s="121"/>
      <c r="D209" s="217" t="s">
        <v>501</v>
      </c>
      <c r="E209" s="218" t="s">
        <v>156</v>
      </c>
    </row>
    <row r="210" spans="1:5" x14ac:dyDescent="0.35">
      <c r="B210" s="206"/>
      <c r="C210" s="121"/>
      <c r="D210" s="217" t="s">
        <v>502</v>
      </c>
      <c r="E210" s="218" t="s">
        <v>156</v>
      </c>
    </row>
    <row r="211" spans="1:5" x14ac:dyDescent="0.35">
      <c r="B211" s="206"/>
      <c r="C211" s="121"/>
      <c r="D211" s="217" t="s">
        <v>503</v>
      </c>
      <c r="E211" s="218" t="s">
        <v>156</v>
      </c>
    </row>
    <row r="212" spans="1:5" x14ac:dyDescent="0.35">
      <c r="B212" s="206"/>
      <c r="C212" s="121"/>
      <c r="D212" s="217" t="s">
        <v>504</v>
      </c>
      <c r="E212" s="218" t="s">
        <v>156</v>
      </c>
    </row>
    <row r="213" spans="1:5" x14ac:dyDescent="0.35">
      <c r="B213" s="206"/>
      <c r="C213" s="121"/>
      <c r="D213" s="217" t="s">
        <v>505</v>
      </c>
      <c r="E213" s="218" t="s">
        <v>156</v>
      </c>
    </row>
    <row r="214" spans="1:5" x14ac:dyDescent="0.35">
      <c r="B214" s="206"/>
      <c r="C214" s="121"/>
      <c r="D214" s="217" t="s">
        <v>506</v>
      </c>
      <c r="E214" s="218" t="s">
        <v>156</v>
      </c>
    </row>
    <row r="215" spans="1:5" ht="23.25" x14ac:dyDescent="0.35">
      <c r="B215" s="206"/>
      <c r="C215" s="121"/>
      <c r="D215" s="217" t="s">
        <v>623</v>
      </c>
      <c r="E215" s="218" t="s">
        <v>156</v>
      </c>
    </row>
    <row r="216" spans="1:5" x14ac:dyDescent="0.35">
      <c r="B216" s="206"/>
      <c r="C216" s="121"/>
      <c r="D216" s="217" t="s">
        <v>507</v>
      </c>
      <c r="E216" s="218" t="s">
        <v>156</v>
      </c>
    </row>
    <row r="217" spans="1:5" x14ac:dyDescent="0.35">
      <c r="B217" s="221"/>
      <c r="C217" s="122"/>
      <c r="D217" s="79" t="s">
        <v>508</v>
      </c>
      <c r="E217" s="214" t="s">
        <v>156</v>
      </c>
    </row>
    <row r="218" spans="1:5" x14ac:dyDescent="0.35">
      <c r="B218" s="235"/>
      <c r="C218" s="123"/>
      <c r="D218" s="92"/>
      <c r="E218" s="92"/>
    </row>
    <row r="219" spans="1:5" x14ac:dyDescent="0.35">
      <c r="A219" s="50" t="str">
        <f>CONCATENATE("Ask if Q",B16,"&gt;0 or Q",B28,"&gt;0")</f>
        <v>Ask if Q506&gt;0 or Q512&gt;0</v>
      </c>
      <c r="B219" s="216">
        <f>B207+1</f>
        <v>538</v>
      </c>
      <c r="C219" s="67" t="s">
        <v>697</v>
      </c>
      <c r="D219" s="204"/>
      <c r="E219" s="204"/>
    </row>
    <row r="220" spans="1:5" x14ac:dyDescent="0.35">
      <c r="B220" s="206"/>
      <c r="C220" s="121"/>
      <c r="D220" s="217" t="s">
        <v>509</v>
      </c>
      <c r="E220" s="217"/>
    </row>
    <row r="221" spans="1:5" x14ac:dyDescent="0.35">
      <c r="B221" s="206"/>
      <c r="C221" s="121"/>
      <c r="D221" s="217" t="s">
        <v>510</v>
      </c>
      <c r="E221" s="217"/>
    </row>
    <row r="222" spans="1:5" x14ac:dyDescent="0.35">
      <c r="B222" s="206"/>
      <c r="C222" s="121"/>
      <c r="D222" s="217" t="s">
        <v>511</v>
      </c>
      <c r="E222" s="218" t="s">
        <v>283</v>
      </c>
    </row>
    <row r="223" spans="1:5" x14ac:dyDescent="0.35">
      <c r="B223" s="206"/>
      <c r="C223" s="121"/>
      <c r="D223" s="217" t="s">
        <v>512</v>
      </c>
      <c r="E223" s="217"/>
    </row>
    <row r="224" spans="1:5" x14ac:dyDescent="0.35">
      <c r="B224" s="221"/>
      <c r="C224" s="122"/>
      <c r="D224" s="79" t="s">
        <v>513</v>
      </c>
      <c r="E224" s="79"/>
    </row>
    <row r="225" spans="1:5" x14ac:dyDescent="0.35">
      <c r="B225" s="221"/>
      <c r="C225" s="122"/>
      <c r="D225" s="79"/>
      <c r="E225" s="79"/>
    </row>
    <row r="226" spans="1:5" x14ac:dyDescent="0.35">
      <c r="A226" s="50" t="str">
        <f>CONCATENATE("Ask if Q",B16,"&gt;0 or Q",B28,"&gt;0")</f>
        <v>Ask if Q506&gt;0 or Q512&gt;0</v>
      </c>
      <c r="B226" s="216">
        <f>B219+1</f>
        <v>539</v>
      </c>
      <c r="C226" s="67" t="s">
        <v>514</v>
      </c>
      <c r="D226" s="204"/>
      <c r="E226" s="211" t="s">
        <v>663</v>
      </c>
    </row>
    <row r="227" spans="1:5" x14ac:dyDescent="0.35">
      <c r="B227" s="206"/>
      <c r="C227" s="121"/>
      <c r="D227" s="217" t="s">
        <v>625</v>
      </c>
      <c r="E227" s="218" t="s">
        <v>283</v>
      </c>
    </row>
    <row r="228" spans="1:5" x14ac:dyDescent="0.35">
      <c r="B228" s="206"/>
      <c r="C228" s="121"/>
      <c r="D228" s="217" t="s">
        <v>515</v>
      </c>
      <c r="E228" s="218" t="s">
        <v>283</v>
      </c>
    </row>
    <row r="229" spans="1:5" x14ac:dyDescent="0.35">
      <c r="B229" s="206"/>
      <c r="C229" s="121"/>
      <c r="D229" s="217" t="s">
        <v>624</v>
      </c>
      <c r="E229" s="218" t="s">
        <v>283</v>
      </c>
    </row>
    <row r="230" spans="1:5" x14ac:dyDescent="0.35">
      <c r="B230" s="206"/>
      <c r="C230" s="121"/>
      <c r="D230" s="217" t="s">
        <v>516</v>
      </c>
      <c r="E230" s="218" t="s">
        <v>283</v>
      </c>
    </row>
    <row r="231" spans="1:5" x14ac:dyDescent="0.35">
      <c r="B231" s="206"/>
      <c r="C231" s="121"/>
      <c r="D231" s="79" t="s">
        <v>497</v>
      </c>
      <c r="E231" s="218" t="s">
        <v>283</v>
      </c>
    </row>
    <row r="232" spans="1:5" x14ac:dyDescent="0.35">
      <c r="B232" s="221"/>
      <c r="C232" s="122"/>
      <c r="D232" s="79"/>
      <c r="E232" s="214"/>
    </row>
    <row r="233" spans="1:5" x14ac:dyDescent="0.35">
      <c r="B233" s="235"/>
      <c r="C233" s="123"/>
      <c r="D233" s="92"/>
      <c r="E233" s="92"/>
    </row>
    <row r="234" spans="1:5" x14ac:dyDescent="0.35">
      <c r="A234" s="50" t="str">
        <f>CONCATENATE("Ask if Q",B16,"&gt;0 or Q",B28,"&gt;0")</f>
        <v>Ask if Q506&gt;0 or Q512&gt;0</v>
      </c>
      <c r="B234" s="206">
        <f>B226+1</f>
        <v>540</v>
      </c>
      <c r="C234" s="146" t="s">
        <v>698</v>
      </c>
      <c r="D234" s="217"/>
      <c r="E234" s="217"/>
    </row>
    <row r="235" spans="1:5" x14ac:dyDescent="0.35">
      <c r="B235" s="206"/>
      <c r="C235" s="121"/>
      <c r="D235" s="217" t="s">
        <v>463</v>
      </c>
      <c r="E235" s="217"/>
    </row>
    <row r="236" spans="1:5" x14ac:dyDescent="0.35">
      <c r="B236" s="206"/>
      <c r="C236" s="121"/>
      <c r="D236" s="217" t="s">
        <v>517</v>
      </c>
      <c r="E236" s="218" t="s">
        <v>283</v>
      </c>
    </row>
    <row r="237" spans="1:5" x14ac:dyDescent="0.35">
      <c r="B237" s="206"/>
      <c r="C237" s="121"/>
      <c r="D237" s="217" t="s">
        <v>457</v>
      </c>
      <c r="E237" s="217"/>
    </row>
    <row r="238" spans="1:5" x14ac:dyDescent="0.35">
      <c r="B238" s="206"/>
      <c r="C238" s="121"/>
      <c r="D238" s="217" t="s">
        <v>465</v>
      </c>
      <c r="E238" s="217"/>
    </row>
    <row r="239" spans="1:5" x14ac:dyDescent="0.35">
      <c r="B239" s="221"/>
      <c r="C239" s="122"/>
      <c r="D239" s="79" t="s">
        <v>466</v>
      </c>
      <c r="E239" s="79"/>
    </row>
    <row r="240" spans="1:5" x14ac:dyDescent="0.35">
      <c r="A240" s="50" t="str">
        <f>CONCATENATE("Ask if Q",B16,"&gt;0 or Q",B28,"&gt;0")</f>
        <v>Ask if Q506&gt;0 or Q512&gt;0</v>
      </c>
      <c r="B240" s="216">
        <f>B234+1</f>
        <v>541</v>
      </c>
      <c r="C240" s="67" t="s">
        <v>699</v>
      </c>
      <c r="D240" s="204"/>
      <c r="E240" s="204"/>
    </row>
    <row r="241" spans="2:5" x14ac:dyDescent="0.35">
      <c r="B241" s="206"/>
      <c r="C241" s="121"/>
      <c r="D241" s="217"/>
      <c r="E241" s="217"/>
    </row>
    <row r="242" spans="2:5" x14ac:dyDescent="0.35">
      <c r="B242" s="206"/>
      <c r="C242" s="121"/>
      <c r="D242" s="217" t="s">
        <v>518</v>
      </c>
      <c r="E242" s="217"/>
    </row>
    <row r="243" spans="2:5" x14ac:dyDescent="0.35">
      <c r="B243" s="206"/>
      <c r="C243" s="121"/>
      <c r="D243" s="217" t="s">
        <v>519</v>
      </c>
      <c r="E243" s="217"/>
    </row>
    <row r="244" spans="2:5" x14ac:dyDescent="0.35">
      <c r="B244" s="206"/>
      <c r="C244" s="121"/>
      <c r="D244" s="217" t="s">
        <v>457</v>
      </c>
      <c r="E244" s="218" t="s">
        <v>283</v>
      </c>
    </row>
    <row r="245" spans="2:5" x14ac:dyDescent="0.35">
      <c r="B245" s="206"/>
      <c r="C245" s="121"/>
      <c r="D245" s="217" t="s">
        <v>520</v>
      </c>
      <c r="E245" s="217"/>
    </row>
    <row r="246" spans="2:5" x14ac:dyDescent="0.35">
      <c r="B246" s="221"/>
      <c r="C246" s="122"/>
      <c r="D246" s="79" t="s">
        <v>521</v>
      </c>
      <c r="E246" s="79"/>
    </row>
    <row r="248" spans="2:5" x14ac:dyDescent="0.35">
      <c r="C248" s="57"/>
    </row>
  </sheetData>
  <pageMargins left="0.7" right="0.7" top="0.75" bottom="0.75" header="0.3" footer="0.3"/>
  <headerFooter>
    <oddFooter>&amp;R_x000D_&amp;1#&amp;"Calibri"&amp;10&amp;K000000 Official Use Only</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A9443-CF4E-41F5-A6A1-F4217401F8BF}">
  <dimension ref="A1:J106"/>
  <sheetViews>
    <sheetView zoomScaleNormal="100" workbookViewId="0">
      <selection activeCell="D8" sqref="D8"/>
    </sheetView>
  </sheetViews>
  <sheetFormatPr defaultColWidth="8.86328125" defaultRowHeight="11.65" x14ac:dyDescent="0.35"/>
  <cols>
    <col min="1" max="1" width="14" style="50" customWidth="1"/>
    <col min="2" max="2" width="7.3984375" style="199" customWidth="1"/>
    <col min="3" max="3" width="65.73046875" style="55" customWidth="1"/>
    <col min="4" max="4" width="36.59765625" style="50" customWidth="1"/>
    <col min="5" max="5" width="23.1328125" style="50" customWidth="1"/>
    <col min="6" max="6" width="30" style="50" bestFit="1" customWidth="1"/>
    <col min="7" max="16384" width="8.86328125" style="50"/>
  </cols>
  <sheetData>
    <row r="1" spans="1:10" x14ac:dyDescent="0.35">
      <c r="B1" s="98" t="s">
        <v>528</v>
      </c>
    </row>
    <row r="2" spans="1:10" ht="32.25" customHeight="1" x14ac:dyDescent="0.35"/>
    <row r="3" spans="1:10" s="53" customFormat="1" x14ac:dyDescent="0.35">
      <c r="B3" s="199" t="s">
        <v>1</v>
      </c>
      <c r="C3" s="200" t="s">
        <v>2</v>
      </c>
      <c r="D3" s="53" t="s">
        <v>3</v>
      </c>
      <c r="E3" s="53" t="s">
        <v>4</v>
      </c>
      <c r="I3" s="239"/>
    </row>
    <row r="4" spans="1:10" x14ac:dyDescent="0.35">
      <c r="C4" s="117"/>
      <c r="I4" s="239"/>
      <c r="J4" s="57"/>
    </row>
    <row r="5" spans="1:10" x14ac:dyDescent="0.35">
      <c r="B5" s="201"/>
      <c r="C5" s="123"/>
      <c r="D5" s="92"/>
      <c r="E5" s="202"/>
      <c r="I5" s="57"/>
      <c r="J5" s="57"/>
    </row>
    <row r="6" spans="1:10" s="18" customFormat="1" ht="29.25" customHeight="1" x14ac:dyDescent="0.35">
      <c r="B6" s="153">
        <v>601</v>
      </c>
      <c r="C6" s="28" t="s">
        <v>592</v>
      </c>
      <c r="D6" s="26" t="s">
        <v>529</v>
      </c>
      <c r="E6" s="26" t="s">
        <v>593</v>
      </c>
      <c r="F6" s="18" t="str">
        <f>CONCATENATE("END MODULE IF ",B6," =NO")</f>
        <v>END MODULE IF 601 =NO</v>
      </c>
      <c r="H6" s="240"/>
      <c r="I6" s="26"/>
      <c r="J6" s="241"/>
    </row>
    <row r="7" spans="1:10" ht="57" customHeight="1" x14ac:dyDescent="0.35">
      <c r="B7" s="216">
        <f>B6+1</f>
        <v>602</v>
      </c>
      <c r="C7" s="64" t="s">
        <v>701</v>
      </c>
      <c r="D7" s="217"/>
      <c r="E7" s="115" t="s">
        <v>663</v>
      </c>
      <c r="F7" s="103"/>
      <c r="I7" s="57"/>
      <c r="J7" s="57"/>
    </row>
    <row r="8" spans="1:10" ht="12.4" customHeight="1" x14ac:dyDescent="0.35">
      <c r="A8" s="50" t="s">
        <v>530</v>
      </c>
      <c r="B8" s="206"/>
      <c r="C8" s="64"/>
      <c r="D8" s="219" t="s">
        <v>531</v>
      </c>
      <c r="E8" s="115" t="s">
        <v>283</v>
      </c>
      <c r="F8" s="57" t="str">
        <f>CONCATENATE("SKIP to ",B64," if NO to ALL")</f>
        <v>SKIP to 609 if NO to ALL</v>
      </c>
      <c r="G8" s="220"/>
      <c r="I8" s="57"/>
      <c r="J8" s="57"/>
    </row>
    <row r="9" spans="1:10" x14ac:dyDescent="0.35">
      <c r="B9" s="206"/>
      <c r="C9" s="64"/>
      <c r="D9" s="219" t="s">
        <v>532</v>
      </c>
      <c r="E9" s="224" t="s">
        <v>283</v>
      </c>
      <c r="G9" s="220"/>
      <c r="I9" s="57"/>
      <c r="J9" s="57"/>
    </row>
    <row r="10" spans="1:10" x14ac:dyDescent="0.35">
      <c r="B10" s="206"/>
      <c r="D10" s="219" t="s">
        <v>533</v>
      </c>
      <c r="E10" s="224" t="s">
        <v>283</v>
      </c>
      <c r="G10" s="220"/>
      <c r="I10" s="57"/>
      <c r="J10" s="57"/>
    </row>
    <row r="11" spans="1:10" x14ac:dyDescent="0.35">
      <c r="B11" s="206"/>
      <c r="D11" s="219" t="s">
        <v>534</v>
      </c>
      <c r="E11" s="224" t="s">
        <v>283</v>
      </c>
      <c r="G11" s="220"/>
      <c r="I11" s="57"/>
      <c r="J11" s="57"/>
    </row>
    <row r="12" spans="1:10" x14ac:dyDescent="0.35">
      <c r="B12" s="206"/>
      <c r="D12" s="219" t="s">
        <v>535</v>
      </c>
      <c r="E12" s="224" t="s">
        <v>283</v>
      </c>
      <c r="G12" s="220"/>
      <c r="I12" s="57"/>
      <c r="J12" s="57"/>
    </row>
    <row r="13" spans="1:10" x14ac:dyDescent="0.35">
      <c r="B13" s="206"/>
      <c r="D13" s="219" t="s">
        <v>536</v>
      </c>
      <c r="E13" s="224" t="s">
        <v>283</v>
      </c>
      <c r="G13" s="220"/>
      <c r="I13" s="57"/>
      <c r="J13" s="57"/>
    </row>
    <row r="14" spans="1:10" x14ac:dyDescent="0.35">
      <c r="B14" s="206"/>
      <c r="D14" s="219" t="s">
        <v>119</v>
      </c>
      <c r="E14" s="224" t="s">
        <v>283</v>
      </c>
      <c r="G14" s="220"/>
      <c r="I14" s="57"/>
      <c r="J14" s="57"/>
    </row>
    <row r="15" spans="1:10" ht="34.9" x14ac:dyDescent="0.35">
      <c r="A15" s="50" t="s">
        <v>537</v>
      </c>
      <c r="B15" s="216">
        <f>B7+1</f>
        <v>603</v>
      </c>
      <c r="C15" s="70" t="s">
        <v>702</v>
      </c>
      <c r="D15" s="204"/>
      <c r="E15" s="242" t="s">
        <v>400</v>
      </c>
      <c r="I15" s="57"/>
      <c r="J15" s="57"/>
    </row>
    <row r="16" spans="1:10" ht="12.4" customHeight="1" x14ac:dyDescent="0.35">
      <c r="A16" s="243"/>
      <c r="B16" s="206"/>
      <c r="C16" s="64"/>
      <c r="D16" s="219" t="s">
        <v>531</v>
      </c>
      <c r="E16" s="115" t="s">
        <v>283</v>
      </c>
      <c r="F16" s="57" t="str">
        <f>"Ask this for each SERVICE with YES at q" &amp; B7</f>
        <v>Ask this for each SERVICE with YES at q602</v>
      </c>
      <c r="G16" s="220"/>
      <c r="I16" s="57"/>
      <c r="J16" s="57"/>
    </row>
    <row r="17" spans="1:10" x14ac:dyDescent="0.35">
      <c r="B17" s="206"/>
      <c r="C17" s="64"/>
      <c r="D17" s="219" t="s">
        <v>532</v>
      </c>
      <c r="E17" s="224" t="s">
        <v>283</v>
      </c>
      <c r="G17" s="220"/>
      <c r="J17" s="57"/>
    </row>
    <row r="18" spans="1:10" x14ac:dyDescent="0.35">
      <c r="B18" s="206"/>
      <c r="D18" s="219" t="s">
        <v>533</v>
      </c>
      <c r="E18" s="224" t="s">
        <v>283</v>
      </c>
      <c r="G18" s="220"/>
      <c r="I18" s="57"/>
      <c r="J18" s="57"/>
    </row>
    <row r="19" spans="1:10" x14ac:dyDescent="0.35">
      <c r="B19" s="206"/>
      <c r="D19" s="219" t="s">
        <v>534</v>
      </c>
      <c r="E19" s="224" t="s">
        <v>283</v>
      </c>
      <c r="G19" s="220"/>
      <c r="I19" s="57"/>
      <c r="J19" s="57"/>
    </row>
    <row r="20" spans="1:10" x14ac:dyDescent="0.35">
      <c r="B20" s="206"/>
      <c r="D20" s="219" t="s">
        <v>535</v>
      </c>
      <c r="E20" s="224" t="s">
        <v>283</v>
      </c>
      <c r="G20" s="220"/>
      <c r="J20" s="57"/>
    </row>
    <row r="21" spans="1:10" x14ac:dyDescent="0.35">
      <c r="B21" s="206"/>
      <c r="D21" s="219" t="s">
        <v>536</v>
      </c>
      <c r="E21" s="224" t="s">
        <v>283</v>
      </c>
      <c r="G21" s="220"/>
      <c r="J21" s="57"/>
    </row>
    <row r="22" spans="1:10" x14ac:dyDescent="0.35">
      <c r="B22" s="206"/>
      <c r="D22" s="219" t="s">
        <v>119</v>
      </c>
      <c r="E22" s="224" t="s">
        <v>283</v>
      </c>
      <c r="G22" s="220"/>
      <c r="J22" s="57"/>
    </row>
    <row r="23" spans="1:10" ht="34.9" x14ac:dyDescent="0.35">
      <c r="A23" s="50" t="s">
        <v>538</v>
      </c>
      <c r="B23" s="216">
        <f>B15+1</f>
        <v>604</v>
      </c>
      <c r="C23" s="70" t="s">
        <v>539</v>
      </c>
      <c r="D23" s="204"/>
      <c r="E23" s="242"/>
      <c r="F23" s="50" t="str">
        <f>"Ask this for each SERVICE with NO at q" &amp; B15</f>
        <v>Ask this for each SERVICE with NO at q603</v>
      </c>
      <c r="I23" s="57"/>
      <c r="J23" s="57"/>
    </row>
    <row r="24" spans="1:10" ht="12.4" customHeight="1" x14ac:dyDescent="0.35">
      <c r="A24" s="243"/>
      <c r="B24" s="206"/>
      <c r="C24" s="64"/>
      <c r="D24" s="219"/>
      <c r="E24" s="219" t="s">
        <v>540</v>
      </c>
      <c r="F24" s="57"/>
      <c r="G24" s="220"/>
      <c r="I24" s="57"/>
      <c r="J24" s="57"/>
    </row>
    <row r="25" spans="1:10" x14ac:dyDescent="0.35">
      <c r="B25" s="206"/>
      <c r="C25" s="64"/>
      <c r="D25" s="219"/>
      <c r="E25" s="219" t="s">
        <v>541</v>
      </c>
      <c r="G25" s="220"/>
      <c r="I25" s="57"/>
      <c r="J25" s="57"/>
    </row>
    <row r="26" spans="1:10" x14ac:dyDescent="0.35">
      <c r="B26" s="206"/>
      <c r="C26" s="119"/>
      <c r="D26" s="219"/>
      <c r="E26" s="219" t="s">
        <v>542</v>
      </c>
      <c r="G26" s="220"/>
      <c r="I26" s="57"/>
      <c r="J26" s="57"/>
    </row>
    <row r="27" spans="1:10" x14ac:dyDescent="0.35">
      <c r="B27" s="206"/>
      <c r="C27" s="119"/>
      <c r="D27" s="219"/>
      <c r="E27" s="219" t="s">
        <v>543</v>
      </c>
      <c r="G27" s="220"/>
      <c r="I27" s="57"/>
      <c r="J27" s="57"/>
    </row>
    <row r="28" spans="1:10" x14ac:dyDescent="0.35">
      <c r="B28" s="206"/>
      <c r="C28" s="119"/>
      <c r="D28" s="219"/>
      <c r="E28" s="219" t="s">
        <v>544</v>
      </c>
      <c r="G28" s="220"/>
      <c r="I28" s="57"/>
      <c r="J28" s="57"/>
    </row>
    <row r="29" spans="1:10" ht="23.25" x14ac:dyDescent="0.35">
      <c r="B29" s="206"/>
      <c r="C29" s="119"/>
      <c r="D29" s="219"/>
      <c r="E29" s="219" t="s">
        <v>545</v>
      </c>
      <c r="G29" s="220"/>
      <c r="I29" s="57"/>
      <c r="J29" s="57"/>
    </row>
    <row r="30" spans="1:10" ht="23.25" x14ac:dyDescent="0.35">
      <c r="B30" s="206"/>
      <c r="C30" s="119"/>
      <c r="D30" s="219"/>
      <c r="E30" s="219" t="s">
        <v>546</v>
      </c>
      <c r="G30" s="220"/>
      <c r="I30" s="57"/>
      <c r="J30" s="57"/>
    </row>
    <row r="31" spans="1:10" ht="23.25" x14ac:dyDescent="0.35">
      <c r="B31" s="206"/>
      <c r="C31" s="119"/>
      <c r="D31" s="219"/>
      <c r="E31" s="219" t="s">
        <v>547</v>
      </c>
      <c r="G31" s="220"/>
      <c r="I31" s="57"/>
      <c r="J31" s="57"/>
    </row>
    <row r="32" spans="1:10" x14ac:dyDescent="0.35">
      <c r="B32" s="206"/>
      <c r="C32" s="64"/>
      <c r="D32" s="210"/>
      <c r="E32" s="210" t="s">
        <v>548</v>
      </c>
      <c r="I32" s="57"/>
      <c r="J32" s="57"/>
    </row>
    <row r="33" spans="1:10" ht="12.4" customHeight="1" x14ac:dyDescent="0.35">
      <c r="A33" s="243"/>
      <c r="B33" s="206"/>
      <c r="C33" s="64"/>
      <c r="D33" s="219" t="s">
        <v>531</v>
      </c>
      <c r="E33" s="115" t="s">
        <v>283</v>
      </c>
      <c r="F33" s="57"/>
      <c r="G33" s="220"/>
      <c r="I33" s="57"/>
      <c r="J33" s="57"/>
    </row>
    <row r="34" spans="1:10" x14ac:dyDescent="0.35">
      <c r="B34" s="206"/>
      <c r="C34" s="64"/>
      <c r="D34" s="219" t="s">
        <v>532</v>
      </c>
      <c r="E34" s="224" t="s">
        <v>283</v>
      </c>
      <c r="G34" s="220"/>
      <c r="I34" s="57"/>
    </row>
    <row r="35" spans="1:10" x14ac:dyDescent="0.35">
      <c r="B35" s="206"/>
      <c r="C35" s="119"/>
      <c r="D35" s="219" t="s">
        <v>533</v>
      </c>
      <c r="E35" s="224" t="s">
        <v>283</v>
      </c>
      <c r="G35" s="220"/>
      <c r="I35" s="57"/>
    </row>
    <row r="36" spans="1:10" x14ac:dyDescent="0.35">
      <c r="B36" s="206"/>
      <c r="C36" s="119"/>
      <c r="D36" s="219" t="s">
        <v>534</v>
      </c>
      <c r="E36" s="224" t="s">
        <v>283</v>
      </c>
      <c r="G36" s="220"/>
      <c r="I36" s="57"/>
    </row>
    <row r="37" spans="1:10" x14ac:dyDescent="0.35">
      <c r="B37" s="206"/>
      <c r="C37" s="119"/>
      <c r="D37" s="219" t="s">
        <v>535</v>
      </c>
      <c r="E37" s="224" t="s">
        <v>283</v>
      </c>
      <c r="G37" s="220"/>
    </row>
    <row r="38" spans="1:10" x14ac:dyDescent="0.35">
      <c r="B38" s="206"/>
      <c r="C38" s="119"/>
      <c r="D38" s="219" t="s">
        <v>536</v>
      </c>
      <c r="E38" s="224" t="s">
        <v>283</v>
      </c>
      <c r="G38" s="220"/>
    </row>
    <row r="39" spans="1:10" x14ac:dyDescent="0.35">
      <c r="B39" s="221"/>
      <c r="C39" s="244"/>
      <c r="D39" s="219" t="s">
        <v>119</v>
      </c>
      <c r="E39" s="224" t="s">
        <v>283</v>
      </c>
      <c r="G39" s="220"/>
    </row>
    <row r="40" spans="1:10" ht="34.9" x14ac:dyDescent="0.35">
      <c r="A40" s="50" t="s">
        <v>549</v>
      </c>
      <c r="B40" s="203">
        <f>B23+1</f>
        <v>605</v>
      </c>
      <c r="C40" s="70" t="s">
        <v>703</v>
      </c>
      <c r="D40" s="222"/>
      <c r="E40" s="204"/>
      <c r="F40" s="50" t="str">
        <f>"Ask this for each SERVICE WITH YES at q" &amp; B15</f>
        <v>Ask this for each SERVICE WITH YES at q603</v>
      </c>
    </row>
    <row r="41" spans="1:10" x14ac:dyDescent="0.35">
      <c r="B41" s="207"/>
      <c r="C41" s="64"/>
      <c r="D41" s="223"/>
      <c r="E41" s="223" t="s">
        <v>550</v>
      </c>
    </row>
    <row r="42" spans="1:10" x14ac:dyDescent="0.35">
      <c r="B42" s="207"/>
      <c r="C42" s="64"/>
      <c r="D42" s="223"/>
      <c r="E42" s="223" t="s">
        <v>551</v>
      </c>
    </row>
    <row r="43" spans="1:10" x14ac:dyDescent="0.35">
      <c r="B43" s="207"/>
      <c r="C43" s="64"/>
      <c r="D43" s="223"/>
      <c r="E43" s="223" t="s">
        <v>552</v>
      </c>
    </row>
    <row r="44" spans="1:10" x14ac:dyDescent="0.35">
      <c r="B44" s="207"/>
      <c r="C44" s="64"/>
      <c r="D44" s="223"/>
      <c r="E44" s="223" t="s">
        <v>553</v>
      </c>
    </row>
    <row r="45" spans="1:10" x14ac:dyDescent="0.35">
      <c r="B45" s="207"/>
      <c r="C45" s="64"/>
      <c r="D45" s="225"/>
      <c r="E45" s="225" t="s">
        <v>554</v>
      </c>
    </row>
    <row r="46" spans="1:10" ht="12.4" customHeight="1" x14ac:dyDescent="0.35">
      <c r="A46" s="243"/>
      <c r="B46" s="206"/>
      <c r="C46" s="64"/>
      <c r="D46" s="219" t="s">
        <v>531</v>
      </c>
      <c r="E46" s="140" t="s">
        <v>283</v>
      </c>
      <c r="F46" s="57"/>
      <c r="G46" s="220"/>
    </row>
    <row r="47" spans="1:10" x14ac:dyDescent="0.35">
      <c r="B47" s="206"/>
      <c r="C47" s="64"/>
      <c r="D47" s="219" t="s">
        <v>532</v>
      </c>
      <c r="E47" s="224" t="s">
        <v>283</v>
      </c>
      <c r="G47" s="220"/>
    </row>
    <row r="48" spans="1:10" x14ac:dyDescent="0.35">
      <c r="B48" s="206"/>
      <c r="D48" s="219" t="s">
        <v>533</v>
      </c>
      <c r="E48" s="224" t="s">
        <v>283</v>
      </c>
      <c r="G48" s="220"/>
    </row>
    <row r="49" spans="1:7" x14ac:dyDescent="0.35">
      <c r="B49" s="206"/>
      <c r="D49" s="219" t="s">
        <v>534</v>
      </c>
      <c r="E49" s="224" t="s">
        <v>283</v>
      </c>
      <c r="G49" s="220"/>
    </row>
    <row r="50" spans="1:7" x14ac:dyDescent="0.35">
      <c r="B50" s="206"/>
      <c r="D50" s="219" t="s">
        <v>535</v>
      </c>
      <c r="E50" s="224" t="s">
        <v>283</v>
      </c>
      <c r="G50" s="220"/>
    </row>
    <row r="51" spans="1:7" x14ac:dyDescent="0.35">
      <c r="B51" s="206"/>
      <c r="D51" s="219" t="s">
        <v>536</v>
      </c>
      <c r="E51" s="224" t="s">
        <v>283</v>
      </c>
      <c r="G51" s="220"/>
    </row>
    <row r="52" spans="1:7" x14ac:dyDescent="0.35">
      <c r="B52" s="221"/>
      <c r="C52" s="245"/>
      <c r="D52" s="210" t="s">
        <v>119</v>
      </c>
      <c r="E52" s="127" t="s">
        <v>283</v>
      </c>
      <c r="G52" s="220"/>
    </row>
    <row r="53" spans="1:7" ht="23.25" x14ac:dyDescent="0.35">
      <c r="A53" s="50" t="s">
        <v>555</v>
      </c>
      <c r="B53" s="203">
        <f>B40+1</f>
        <v>606</v>
      </c>
      <c r="C53" s="70" t="s">
        <v>700</v>
      </c>
      <c r="D53" s="115"/>
      <c r="E53" s="204"/>
      <c r="F53" s="50" t="str">
        <f>"Ask if at least one YES at q" &amp; B15</f>
        <v>Ask if at least one YES at q603</v>
      </c>
    </row>
    <row r="54" spans="1:7" x14ac:dyDescent="0.35">
      <c r="B54" s="207"/>
      <c r="C54" s="64"/>
      <c r="D54" s="223" t="s">
        <v>556</v>
      </c>
      <c r="E54" s="224" t="s">
        <v>283</v>
      </c>
    </row>
    <row r="55" spans="1:7" x14ac:dyDescent="0.35">
      <c r="B55" s="207"/>
      <c r="C55" s="64"/>
      <c r="D55" s="223" t="s">
        <v>557</v>
      </c>
      <c r="E55" s="217"/>
    </row>
    <row r="56" spans="1:7" x14ac:dyDescent="0.35">
      <c r="B56" s="207"/>
      <c r="C56" s="64"/>
      <c r="D56" s="223" t="s">
        <v>558</v>
      </c>
      <c r="E56" s="217"/>
    </row>
    <row r="57" spans="1:7" x14ac:dyDescent="0.35">
      <c r="B57" s="205"/>
      <c r="C57" s="77"/>
      <c r="D57" s="246" t="s">
        <v>559</v>
      </c>
      <c r="E57" s="79"/>
    </row>
    <row r="58" spans="1:7" ht="23.25" x14ac:dyDescent="0.35">
      <c r="A58" s="50" t="s">
        <v>555</v>
      </c>
      <c r="B58" s="203">
        <f>B53+1</f>
        <v>607</v>
      </c>
      <c r="C58" s="70" t="s">
        <v>560</v>
      </c>
      <c r="D58" s="115"/>
      <c r="E58" s="204"/>
    </row>
    <row r="59" spans="1:7" x14ac:dyDescent="0.35">
      <c r="B59" s="207"/>
      <c r="C59" s="64"/>
      <c r="D59" s="236" t="s">
        <v>561</v>
      </c>
      <c r="E59" s="224" t="s">
        <v>283</v>
      </c>
    </row>
    <row r="60" spans="1:7" x14ac:dyDescent="0.35">
      <c r="B60" s="207"/>
      <c r="C60" s="64"/>
      <c r="D60" s="247" t="s">
        <v>562</v>
      </c>
      <c r="E60" s="217"/>
    </row>
    <row r="61" spans="1:7" ht="48" customHeight="1" x14ac:dyDescent="0.35">
      <c r="B61" s="248">
        <f>B58+1</f>
        <v>608</v>
      </c>
      <c r="C61" s="249" t="s">
        <v>704</v>
      </c>
      <c r="D61" s="250" t="s">
        <v>563</v>
      </c>
      <c r="E61" s="85"/>
    </row>
    <row r="62" spans="1:7" ht="60" customHeight="1" x14ac:dyDescent="0.35">
      <c r="B62" s="207">
        <f>B58+1</f>
        <v>608</v>
      </c>
      <c r="C62" s="64" t="s">
        <v>705</v>
      </c>
      <c r="D62" s="247" t="s">
        <v>564</v>
      </c>
      <c r="E62" s="217"/>
    </row>
    <row r="63" spans="1:7" x14ac:dyDescent="0.35">
      <c r="B63" s="207"/>
      <c r="C63" s="64"/>
      <c r="D63" s="247"/>
      <c r="E63" s="217"/>
    </row>
    <row r="64" spans="1:7" x14ac:dyDescent="0.35">
      <c r="B64" s="203">
        <f>B61+1</f>
        <v>609</v>
      </c>
      <c r="C64" s="70" t="s">
        <v>565</v>
      </c>
      <c r="D64" s="251"/>
      <c r="E64" s="251"/>
    </row>
    <row r="65" spans="1:7" x14ac:dyDescent="0.35">
      <c r="B65" s="207"/>
      <c r="C65" s="64"/>
      <c r="D65" s="236"/>
      <c r="E65" s="236" t="s">
        <v>566</v>
      </c>
    </row>
    <row r="66" spans="1:7" x14ac:dyDescent="0.35">
      <c r="B66" s="207"/>
      <c r="C66" s="64"/>
      <c r="D66" s="236"/>
      <c r="E66" s="236" t="s">
        <v>567</v>
      </c>
    </row>
    <row r="67" spans="1:7" x14ac:dyDescent="0.35">
      <c r="B67" s="207"/>
      <c r="C67" s="64"/>
      <c r="D67" s="237"/>
      <c r="E67" s="237" t="s">
        <v>568</v>
      </c>
    </row>
    <row r="68" spans="1:7" ht="12.4" customHeight="1" x14ac:dyDescent="0.35">
      <c r="A68" s="243"/>
      <c r="B68" s="206"/>
      <c r="C68" s="64"/>
      <c r="D68" s="219" t="s">
        <v>531</v>
      </c>
      <c r="E68" s="140" t="s">
        <v>283</v>
      </c>
      <c r="F68" s="57"/>
      <c r="G68" s="220"/>
    </row>
    <row r="69" spans="1:7" x14ac:dyDescent="0.35">
      <c r="B69" s="206"/>
      <c r="C69" s="64"/>
      <c r="D69" s="219" t="s">
        <v>532</v>
      </c>
      <c r="E69" s="224" t="s">
        <v>283</v>
      </c>
      <c r="G69" s="220"/>
    </row>
    <row r="70" spans="1:7" x14ac:dyDescent="0.35">
      <c r="B70" s="206"/>
      <c r="D70" s="219" t="s">
        <v>533</v>
      </c>
      <c r="E70" s="224" t="s">
        <v>283</v>
      </c>
      <c r="G70" s="220"/>
    </row>
    <row r="71" spans="1:7" x14ac:dyDescent="0.35">
      <c r="B71" s="206"/>
      <c r="D71" s="219" t="s">
        <v>534</v>
      </c>
      <c r="E71" s="224" t="s">
        <v>283</v>
      </c>
      <c r="G71" s="220"/>
    </row>
    <row r="72" spans="1:7" x14ac:dyDescent="0.35">
      <c r="B72" s="206"/>
      <c r="D72" s="219" t="s">
        <v>535</v>
      </c>
      <c r="E72" s="224" t="s">
        <v>283</v>
      </c>
      <c r="G72" s="220"/>
    </row>
    <row r="73" spans="1:7" x14ac:dyDescent="0.35">
      <c r="B73" s="206"/>
      <c r="D73" s="219" t="s">
        <v>536</v>
      </c>
      <c r="E73" s="224" t="s">
        <v>283</v>
      </c>
      <c r="G73" s="220"/>
    </row>
    <row r="74" spans="1:7" x14ac:dyDescent="0.35">
      <c r="B74" s="221"/>
      <c r="C74" s="245"/>
      <c r="D74" s="210" t="s">
        <v>119</v>
      </c>
      <c r="E74" s="127" t="s">
        <v>283</v>
      </c>
      <c r="G74" s="220"/>
    </row>
    <row r="75" spans="1:7" x14ac:dyDescent="0.35">
      <c r="B75" s="216">
        <f>B64+1</f>
        <v>610</v>
      </c>
      <c r="C75" s="64" t="s">
        <v>569</v>
      </c>
      <c r="D75" s="217"/>
      <c r="E75" s="115" t="s">
        <v>663</v>
      </c>
      <c r="F75" s="103"/>
    </row>
    <row r="76" spans="1:7" ht="12.4" customHeight="1" x14ac:dyDescent="0.35">
      <c r="A76" s="243"/>
      <c r="B76" s="206"/>
      <c r="C76" s="64"/>
      <c r="D76" s="219" t="s">
        <v>570</v>
      </c>
      <c r="E76" s="115" t="s">
        <v>283</v>
      </c>
      <c r="F76" s="57"/>
      <c r="G76" s="220"/>
    </row>
    <row r="77" spans="1:7" x14ac:dyDescent="0.35">
      <c r="B77" s="206"/>
      <c r="C77" s="321" t="s">
        <v>571</v>
      </c>
      <c r="D77" s="219" t="s">
        <v>572</v>
      </c>
      <c r="E77" s="224" t="s">
        <v>283</v>
      </c>
      <c r="G77" s="220"/>
    </row>
    <row r="78" spans="1:7" x14ac:dyDescent="0.35">
      <c r="B78" s="206"/>
      <c r="C78" s="321"/>
      <c r="D78" s="219" t="s">
        <v>573</v>
      </c>
      <c r="E78" s="224" t="s">
        <v>283</v>
      </c>
      <c r="G78" s="220"/>
    </row>
    <row r="79" spans="1:7" x14ac:dyDescent="0.35">
      <c r="B79" s="206"/>
      <c r="C79" s="321"/>
      <c r="D79" s="219" t="s">
        <v>574</v>
      </c>
      <c r="E79" s="224" t="s">
        <v>283</v>
      </c>
      <c r="G79" s="220"/>
    </row>
    <row r="80" spans="1:7" x14ac:dyDescent="0.35">
      <c r="B80" s="206"/>
      <c r="C80" s="321"/>
      <c r="D80" s="219" t="s">
        <v>575</v>
      </c>
      <c r="E80" s="224" t="s">
        <v>283</v>
      </c>
      <c r="G80" s="220"/>
    </row>
    <row r="81" spans="1:7" x14ac:dyDescent="0.35">
      <c r="B81" s="221"/>
      <c r="C81" s="322"/>
      <c r="D81" s="210" t="s">
        <v>401</v>
      </c>
      <c r="E81" s="127" t="s">
        <v>283</v>
      </c>
    </row>
    <row r="82" spans="1:7" ht="23.25" x14ac:dyDescent="0.35">
      <c r="B82" s="203">
        <f>B75+1</f>
        <v>611</v>
      </c>
      <c r="C82" s="70" t="s">
        <v>576</v>
      </c>
      <c r="D82" s="115"/>
      <c r="E82" s="204"/>
    </row>
    <row r="83" spans="1:7" x14ac:dyDescent="0.35">
      <c r="B83" s="207"/>
      <c r="C83" s="64"/>
      <c r="D83" s="236" t="s">
        <v>561</v>
      </c>
      <c r="E83" s="224" t="s">
        <v>283</v>
      </c>
      <c r="F83" s="57" t="str">
        <f>CONCATENATE("SKIP to ",B92," if NO")</f>
        <v>SKIP to 613 if NO</v>
      </c>
    </row>
    <row r="84" spans="1:7" x14ac:dyDescent="0.35">
      <c r="B84" s="205"/>
      <c r="C84" s="77"/>
      <c r="D84" s="237" t="s">
        <v>562</v>
      </c>
      <c r="E84" s="79"/>
    </row>
    <row r="85" spans="1:7" x14ac:dyDescent="0.35">
      <c r="B85" s="216">
        <f>B82+1</f>
        <v>612</v>
      </c>
      <c r="C85" s="64" t="s">
        <v>577</v>
      </c>
      <c r="D85" s="217"/>
      <c r="E85" s="115" t="s">
        <v>663</v>
      </c>
      <c r="F85" s="103"/>
    </row>
    <row r="86" spans="1:7" ht="12.4" customHeight="1" x14ac:dyDescent="0.35">
      <c r="A86" s="243"/>
      <c r="B86" s="206"/>
      <c r="C86" s="64"/>
      <c r="D86" s="219" t="s">
        <v>578</v>
      </c>
      <c r="E86" s="115" t="s">
        <v>283</v>
      </c>
      <c r="F86" s="57"/>
      <c r="G86" s="220"/>
    </row>
    <row r="87" spans="1:7" x14ac:dyDescent="0.35">
      <c r="B87" s="206"/>
      <c r="C87" s="64"/>
      <c r="D87" s="219" t="s">
        <v>579</v>
      </c>
      <c r="E87" s="224" t="s">
        <v>283</v>
      </c>
      <c r="G87" s="220"/>
    </row>
    <row r="88" spans="1:7" x14ac:dyDescent="0.35">
      <c r="B88" s="206"/>
      <c r="D88" s="219" t="s">
        <v>580</v>
      </c>
      <c r="E88" s="224" t="s">
        <v>283</v>
      </c>
      <c r="G88" s="220"/>
    </row>
    <row r="89" spans="1:7" x14ac:dyDescent="0.35">
      <c r="B89" s="206"/>
      <c r="D89" s="219" t="s">
        <v>581</v>
      </c>
      <c r="E89" s="224" t="s">
        <v>283</v>
      </c>
      <c r="G89" s="220"/>
    </row>
    <row r="90" spans="1:7" x14ac:dyDescent="0.35">
      <c r="B90" s="206"/>
      <c r="D90" s="219" t="s">
        <v>582</v>
      </c>
      <c r="E90" s="224" t="s">
        <v>283</v>
      </c>
      <c r="G90" s="220"/>
    </row>
    <row r="91" spans="1:7" x14ac:dyDescent="0.35">
      <c r="B91" s="221"/>
      <c r="C91" s="77"/>
      <c r="D91" s="210" t="s">
        <v>401</v>
      </c>
      <c r="E91" s="127" t="s">
        <v>283</v>
      </c>
    </row>
    <row r="92" spans="1:7" x14ac:dyDescent="0.35">
      <c r="B92" s="216">
        <f>B85+1</f>
        <v>613</v>
      </c>
      <c r="C92" s="64" t="s">
        <v>583</v>
      </c>
      <c r="D92" s="217"/>
      <c r="E92" s="115" t="s">
        <v>663</v>
      </c>
      <c r="F92" s="103"/>
    </row>
    <row r="93" spans="1:7" ht="12.4" customHeight="1" x14ac:dyDescent="0.35">
      <c r="A93" s="243"/>
      <c r="B93" s="206"/>
      <c r="C93" s="64"/>
      <c r="D93" s="219" t="s">
        <v>533</v>
      </c>
      <c r="E93" s="115" t="s">
        <v>283</v>
      </c>
      <c r="F93" s="57"/>
      <c r="G93" s="220"/>
    </row>
    <row r="94" spans="1:7" x14ac:dyDescent="0.35">
      <c r="B94" s="206"/>
      <c r="C94" s="64"/>
      <c r="D94" s="219" t="s">
        <v>584</v>
      </c>
      <c r="E94" s="224" t="s">
        <v>283</v>
      </c>
      <c r="G94" s="220"/>
    </row>
    <row r="95" spans="1:7" x14ac:dyDescent="0.35">
      <c r="B95" s="206"/>
      <c r="D95" s="219" t="s">
        <v>585</v>
      </c>
      <c r="E95" s="224" t="s">
        <v>283</v>
      </c>
      <c r="G95" s="220"/>
    </row>
    <row r="96" spans="1:7" x14ac:dyDescent="0.35">
      <c r="B96" s="206"/>
      <c r="D96" s="219" t="s">
        <v>586</v>
      </c>
      <c r="E96" s="224" t="s">
        <v>283</v>
      </c>
      <c r="G96" s="220"/>
    </row>
    <row r="97" spans="2:6" x14ac:dyDescent="0.35">
      <c r="B97" s="221"/>
      <c r="C97" s="77"/>
      <c r="D97" s="210" t="s">
        <v>401</v>
      </c>
      <c r="E97" s="127" t="s">
        <v>283</v>
      </c>
    </row>
    <row r="98" spans="2:6" ht="23.25" x14ac:dyDescent="0.35">
      <c r="B98" s="203">
        <f>B92+1</f>
        <v>614</v>
      </c>
      <c r="C98" s="70" t="s">
        <v>587</v>
      </c>
      <c r="D98" s="97"/>
      <c r="E98" s="115" t="s">
        <v>663</v>
      </c>
      <c r="F98" s="103"/>
    </row>
    <row r="99" spans="2:6" x14ac:dyDescent="0.35">
      <c r="B99" s="207"/>
      <c r="C99" s="64"/>
      <c r="D99" s="97" t="s">
        <v>588</v>
      </c>
      <c r="E99" s="208" t="s">
        <v>283</v>
      </c>
      <c r="F99" s="57"/>
    </row>
    <row r="100" spans="2:6" x14ac:dyDescent="0.35">
      <c r="B100" s="207"/>
      <c r="C100" s="64"/>
      <c r="D100" s="97" t="s">
        <v>589</v>
      </c>
      <c r="E100" s="208" t="s">
        <v>283</v>
      </c>
    </row>
    <row r="101" spans="2:6" x14ac:dyDescent="0.35">
      <c r="B101" s="207"/>
      <c r="C101" s="64"/>
      <c r="D101" s="97" t="s">
        <v>590</v>
      </c>
      <c r="E101" s="208" t="s">
        <v>283</v>
      </c>
    </row>
    <row r="102" spans="2:6" x14ac:dyDescent="0.35">
      <c r="B102" s="207"/>
      <c r="C102" s="64"/>
      <c r="D102" s="97" t="s">
        <v>591</v>
      </c>
      <c r="E102" s="208" t="s">
        <v>283</v>
      </c>
    </row>
    <row r="103" spans="2:6" x14ac:dyDescent="0.35">
      <c r="B103" s="207"/>
      <c r="C103" s="64"/>
      <c r="D103" s="97" t="s">
        <v>338</v>
      </c>
      <c r="E103" s="208" t="s">
        <v>283</v>
      </c>
    </row>
    <row r="104" spans="2:6" x14ac:dyDescent="0.35">
      <c r="B104" s="205"/>
      <c r="C104" s="77"/>
      <c r="D104" s="210" t="s">
        <v>306</v>
      </c>
      <c r="E104" s="209" t="s">
        <v>283</v>
      </c>
    </row>
    <row r="106" spans="2:6" x14ac:dyDescent="0.35">
      <c r="C106" s="243"/>
    </row>
  </sheetData>
  <mergeCells count="1">
    <mergeCell ref="C77:C81"/>
  </mergeCells>
  <pageMargins left="0.7" right="0.7" top="0.75" bottom="0.75" header="0.3" footer="0.3"/>
  <pageSetup orientation="portrait" r:id="rId1"/>
  <headerFooter>
    <oddFooter>&amp;R_x000D_&amp;1#&amp;"Calibri"&amp;10&amp;K000000 Official Use Only</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8ec124-628b-4af9-845b-a893d0705958" xsi:nil="true"/>
    <lcf76f155ced4ddcb4097134ff3c332f xmlns="0047f599-ebeb-45c7-aa9e-1d7b2c84599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5C43DF00652046A86CC2B5CA32539C" ma:contentTypeVersion="12" ma:contentTypeDescription="Create a new document." ma:contentTypeScope="" ma:versionID="a3ec6c90b6f09ac21f4af810b480e2e8">
  <xsd:schema xmlns:xsd="http://www.w3.org/2001/XMLSchema" xmlns:xs="http://www.w3.org/2001/XMLSchema" xmlns:p="http://schemas.microsoft.com/office/2006/metadata/properties" xmlns:ns2="0047f599-ebeb-45c7-aa9e-1d7b2c845991" xmlns:ns3="b88ec124-628b-4af9-845b-a893d0705958" targetNamespace="http://schemas.microsoft.com/office/2006/metadata/properties" ma:root="true" ma:fieldsID="935fbf767898bc37c97f277e8ad0f81d" ns2:_="" ns3:_="">
    <xsd:import namespace="0047f599-ebeb-45c7-aa9e-1d7b2c845991"/>
    <xsd:import namespace="b88ec124-628b-4af9-845b-a893d070595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7f599-ebeb-45c7-aa9e-1d7b2c8459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c660c71-f414-422b-ad82-7be4b78b515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88ec124-628b-4af9-845b-a893d070595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3fa251b-ff85-4883-9227-10fcc1f31352}" ma:internalName="TaxCatchAll" ma:showField="CatchAllData" ma:web="b88ec124-628b-4af9-845b-a893d07059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E013BA-3314-494D-BE0F-F4F90D1DC750}">
  <ds:schemaRefs>
    <ds:schemaRef ds:uri="http://purl.org/dc/dcmitype/"/>
    <ds:schemaRef ds:uri="http://purl.org/dc/elements/1.1/"/>
    <ds:schemaRef ds:uri="http://schemas.microsoft.com/office/2006/metadata/properties"/>
    <ds:schemaRef ds:uri="http://purl.org/dc/terms/"/>
    <ds:schemaRef ds:uri="http://schemas.microsoft.com/office/2006/documentManagement/types"/>
    <ds:schemaRef ds:uri="0047f599-ebeb-45c7-aa9e-1d7b2c845991"/>
    <ds:schemaRef ds:uri="http://schemas.openxmlformats.org/package/2006/metadata/core-properties"/>
    <ds:schemaRef ds:uri="http://schemas.microsoft.com/office/infopath/2007/PartnerControls"/>
    <ds:schemaRef ds:uri="b88ec124-628b-4af9-845b-a893d0705958"/>
    <ds:schemaRef ds:uri="http://www.w3.org/XML/1998/namespace"/>
  </ds:schemaRefs>
</ds:datastoreItem>
</file>

<file path=customXml/itemProps2.xml><?xml version="1.0" encoding="utf-8"?>
<ds:datastoreItem xmlns:ds="http://schemas.openxmlformats.org/officeDocument/2006/customXml" ds:itemID="{13C5F238-B267-4C8F-B8D3-4E9F09F62E4B}">
  <ds:schemaRefs>
    <ds:schemaRef ds:uri="http://schemas.microsoft.com/sharepoint/v3/contenttype/forms"/>
  </ds:schemaRefs>
</ds:datastoreItem>
</file>

<file path=customXml/itemProps3.xml><?xml version="1.0" encoding="utf-8"?>
<ds:datastoreItem xmlns:ds="http://schemas.openxmlformats.org/officeDocument/2006/customXml" ds:itemID="{32A32D8A-9AAC-403A-B205-74C2255732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7f599-ebeb-45c7-aa9e-1d7b2c845991"/>
    <ds:schemaRef ds:uri="b88ec124-628b-4af9-845b-a893d0705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vt:lpstr>
      <vt:lpstr>Household Characteristics</vt:lpstr>
      <vt:lpstr>Displacement</vt:lpstr>
      <vt:lpstr>Labor</vt:lpstr>
      <vt:lpstr>Food Security</vt:lpstr>
      <vt:lpstr>Education</vt:lpstr>
      <vt:lpstr>ReproductiveHealth</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Romeo Jacky Gansey</dc:creator>
  <cp:keywords/>
  <dc:description/>
  <cp:lastModifiedBy>Romeo Jacky Gansey</cp:lastModifiedBy>
  <cp:revision/>
  <dcterms:created xsi:type="dcterms:W3CDTF">2025-03-25T09:58:40Z</dcterms:created>
  <dcterms:modified xsi:type="dcterms:W3CDTF">2025-10-17T20:29:43Z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0x0101005A5C43DF00652046A86CC2B5CA32539C</vt:lpwstr>
  </property>
  <property fmtid="{D5CDD505-2E9C-101B-9397-08002B2CF9AE}" pid="3" name="MediaServiceImageTags">
    <vt:lpwstr/>
  </property>
  <property fmtid="{D5CDD505-2E9C-101B-9397-08002B2CF9AE}" pid="4" name="MSIP_Label_f1bf45b6-5649-4236-82a3-f45024cd282e_Enabled">
    <vt:lpwstr>true</vt:lpwstr>
  </property>
  <property fmtid="{D5CDD505-2E9C-101B-9397-08002B2CF9AE}" pid="5" name="MSIP_Label_f1bf45b6-5649-4236-82a3-f45024cd282e_SetDate">
    <vt:lpwstr>2025-06-02T14:05:46Z</vt:lpwstr>
  </property>
  <property fmtid="{D5CDD505-2E9C-101B-9397-08002B2CF9AE}" pid="6" name="MSIP_Label_f1bf45b6-5649-4236-82a3-f45024cd282e_Method">
    <vt:lpwstr>Standard</vt:lpwstr>
  </property>
  <property fmtid="{D5CDD505-2E9C-101B-9397-08002B2CF9AE}" pid="7" name="MSIP_Label_f1bf45b6-5649-4236-82a3-f45024cd282e_Name">
    <vt:lpwstr>Official Use Only</vt:lpwstr>
  </property>
  <property fmtid="{D5CDD505-2E9C-101B-9397-08002B2CF9AE}" pid="8" name="MSIP_Label_f1bf45b6-5649-4236-82a3-f45024cd282e_SiteId">
    <vt:lpwstr>31a2fec0-266b-4c67-b56e-2796d8f59c36</vt:lpwstr>
  </property>
  <property fmtid="{D5CDD505-2E9C-101B-9397-08002B2CF9AE}" pid="9" name="MSIP_Label_f1bf45b6-5649-4236-82a3-f45024cd282e_ActionId">
    <vt:lpwstr>41d40f50-45f6-4072-9cea-1691f4792ef2</vt:lpwstr>
  </property>
  <property fmtid="{D5CDD505-2E9C-101B-9397-08002B2CF9AE}" pid="10" name="MSIP_Label_f1bf45b6-5649-4236-82a3-f45024cd282e_ContentBits">
    <vt:lpwstr>2</vt:lpwstr>
  </property>
  <property fmtid="{D5CDD505-2E9C-101B-9397-08002B2CF9AE}" pid="11" name="MSIP_Label_f1bf45b6-5649-4236-82a3-f45024cd282e_Tag">
    <vt:lpwstr>10, 3, 0, 1</vt:lpwstr>
  </property>
</Properties>
</file>