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O:\FPDEA\Surveys\2025 Enterprise Surveys\Netherlands\_Implementation Report\"/>
    </mc:Choice>
  </mc:AlternateContent>
  <xr:revisionPtr revIDLastSave="0" documentId="13_ncr:1_{3E73195C-EBF9-4D25-B89F-D3B93855AA5E}" xr6:coauthVersionLast="47" xr6:coauthVersionMax="47" xr10:uidLastSave="{00000000-0000-0000-0000-000000000000}"/>
  <bookViews>
    <workbookView xWindow="-105" yWindow="0" windowWidth="11010" windowHeight="12885" firstSheet="4" activeTab="4"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response'!$A$1:$G$17</definedName>
    <definedName name="_xlnm._FilterDatabase" localSheetId="5" hidden="1">'Table 6 Achieved Total Sample '!$A$1:$I$14</definedName>
    <definedName name="_xlnm._FilterDatabase" localSheetId="6" hidden="1">'Table 7 Achieved Panel Sample'!$A$1:$I$14</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9" l="1"/>
  <c r="C3" i="17"/>
  <c r="D3" i="17"/>
  <c r="E3" i="17"/>
  <c r="F3" i="17"/>
  <c r="G3" i="17"/>
  <c r="H3" i="17"/>
  <c r="C4" i="17"/>
  <c r="D4" i="17"/>
  <c r="E4" i="17"/>
  <c r="F4" i="17"/>
  <c r="G4" i="17"/>
  <c r="H4" i="17"/>
  <c r="C5" i="17"/>
  <c r="D5" i="17"/>
  <c r="E5" i="17"/>
  <c r="F5" i="17"/>
  <c r="G5" i="17"/>
  <c r="H5" i="17"/>
  <c r="C6" i="17"/>
  <c r="D6" i="17"/>
  <c r="E6" i="17"/>
  <c r="F6" i="17"/>
  <c r="G6" i="17"/>
  <c r="H6" i="17"/>
  <c r="C7" i="17"/>
  <c r="D7" i="17"/>
  <c r="E7" i="17"/>
  <c r="F7" i="17"/>
  <c r="G7" i="17"/>
  <c r="H7" i="17"/>
  <c r="C8" i="17"/>
  <c r="D8" i="17"/>
  <c r="E8" i="17"/>
  <c r="F8" i="17"/>
  <c r="G8" i="17"/>
  <c r="H8" i="17"/>
  <c r="C9" i="17"/>
  <c r="D9" i="17"/>
  <c r="E9" i="17"/>
  <c r="F9" i="17"/>
  <c r="G9" i="17"/>
  <c r="H9" i="17"/>
  <c r="C10" i="17"/>
  <c r="D10" i="17"/>
  <c r="E10" i="17"/>
  <c r="F10" i="17"/>
  <c r="G10" i="17"/>
  <c r="H10" i="17"/>
  <c r="C11" i="17"/>
  <c r="D11" i="17"/>
  <c r="E11" i="17"/>
  <c r="F11" i="17"/>
  <c r="G11" i="17"/>
  <c r="H11" i="17"/>
  <c r="C12" i="17"/>
  <c r="D12" i="17"/>
  <c r="E12" i="17"/>
  <c r="F12" i="17"/>
  <c r="G12" i="17"/>
  <c r="H12" i="17"/>
  <c r="C13" i="17"/>
  <c r="D13" i="17"/>
  <c r="E13" i="17"/>
  <c r="F13" i="17"/>
  <c r="G13" i="17"/>
  <c r="H13" i="17"/>
  <c r="D2" i="17"/>
  <c r="E2" i="17"/>
  <c r="F2" i="17"/>
  <c r="G2" i="17"/>
  <c r="H2" i="17"/>
  <c r="C2" i="17"/>
  <c r="A3" i="17"/>
  <c r="A4" i="17"/>
  <c r="A5" i="17"/>
  <c r="A6" i="17"/>
  <c r="A7" i="17"/>
  <c r="A8" i="17"/>
  <c r="A9" i="17"/>
  <c r="A10" i="17"/>
  <c r="A11" i="17"/>
  <c r="A12" i="17"/>
  <c r="A13" i="17"/>
  <c r="A2" i="17"/>
  <c r="C3" i="16"/>
  <c r="D3" i="16"/>
  <c r="E3" i="16"/>
  <c r="F3" i="16"/>
  <c r="G3" i="16"/>
  <c r="H3" i="16"/>
  <c r="C4" i="16"/>
  <c r="D4" i="16"/>
  <c r="E4" i="16"/>
  <c r="F4" i="16"/>
  <c r="G4" i="16"/>
  <c r="H4" i="16"/>
  <c r="C5" i="16"/>
  <c r="D5" i="16"/>
  <c r="E5" i="16"/>
  <c r="F5" i="16"/>
  <c r="G5" i="16"/>
  <c r="H5" i="16"/>
  <c r="C6" i="16"/>
  <c r="D6" i="16"/>
  <c r="E6" i="16"/>
  <c r="F6" i="16"/>
  <c r="G6" i="16"/>
  <c r="H6" i="16"/>
  <c r="C7" i="16"/>
  <c r="D7" i="16"/>
  <c r="E7" i="16"/>
  <c r="F7" i="16"/>
  <c r="G7" i="16"/>
  <c r="H7" i="16"/>
  <c r="C8" i="16"/>
  <c r="D8" i="16"/>
  <c r="E8" i="16"/>
  <c r="F8" i="16"/>
  <c r="G8" i="16"/>
  <c r="H8" i="16"/>
  <c r="C9" i="16"/>
  <c r="D9" i="16"/>
  <c r="E9" i="16"/>
  <c r="F9" i="16"/>
  <c r="G9" i="16"/>
  <c r="H9" i="16"/>
  <c r="C10" i="16"/>
  <c r="D10" i="16"/>
  <c r="E10" i="16"/>
  <c r="F10" i="16"/>
  <c r="G10" i="16"/>
  <c r="H10" i="16"/>
  <c r="C11" i="16"/>
  <c r="D11" i="16"/>
  <c r="E11" i="16"/>
  <c r="F11" i="16"/>
  <c r="G11" i="16"/>
  <c r="H11" i="16"/>
  <c r="C12" i="16"/>
  <c r="D12" i="16"/>
  <c r="E12" i="16"/>
  <c r="F12" i="16"/>
  <c r="G12" i="16"/>
  <c r="H12" i="16"/>
  <c r="C13" i="16"/>
  <c r="D13" i="16"/>
  <c r="E13" i="16"/>
  <c r="F13" i="16"/>
  <c r="G13" i="16"/>
  <c r="H13" i="16"/>
  <c r="D2" i="16"/>
  <c r="E2" i="16"/>
  <c r="F2" i="16"/>
  <c r="G2" i="16"/>
  <c r="H2" i="16"/>
  <c r="C2" i="16"/>
  <c r="A3" i="16"/>
  <c r="A4" i="16"/>
  <c r="A5" i="16"/>
  <c r="A6" i="16"/>
  <c r="A7" i="16"/>
  <c r="A8" i="16"/>
  <c r="A9" i="16"/>
  <c r="A10" i="16"/>
  <c r="A11" i="16"/>
  <c r="A12" i="16"/>
  <c r="A13" i="16"/>
  <c r="A2" i="16"/>
  <c r="C14" i="19"/>
  <c r="C14" i="18"/>
  <c r="G18" i="29"/>
  <c r="F18" i="29"/>
  <c r="E18" i="29"/>
  <c r="D18" i="29"/>
  <c r="G17" i="29"/>
  <c r="F17" i="29"/>
  <c r="E17" i="29"/>
  <c r="D17" i="29"/>
  <c r="F16" i="29"/>
  <c r="E16" i="29"/>
  <c r="D16" i="29"/>
  <c r="F15" i="29"/>
  <c r="E15" i="29"/>
  <c r="D15"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H13" i="18"/>
  <c r="G13" i="18"/>
  <c r="F13" i="18"/>
  <c r="E13" i="18"/>
  <c r="D13" i="18"/>
  <c r="C13" i="18"/>
  <c r="B13" i="18"/>
  <c r="A13" i="18"/>
  <c r="H12" i="18"/>
  <c r="G12" i="18"/>
  <c r="F12" i="18"/>
  <c r="E12" i="18"/>
  <c r="D12" i="18"/>
  <c r="C12" i="18"/>
  <c r="B12" i="18"/>
  <c r="A12" i="18"/>
  <c r="I11" i="18"/>
  <c r="H11" i="18"/>
  <c r="G11" i="18"/>
  <c r="F11" i="18"/>
  <c r="E11" i="18"/>
  <c r="D11" i="18"/>
  <c r="C11" i="18"/>
  <c r="B11" i="18"/>
  <c r="A11" i="18"/>
  <c r="H10" i="18"/>
  <c r="G10" i="18"/>
  <c r="F10" i="18"/>
  <c r="E10" i="18"/>
  <c r="D10" i="18"/>
  <c r="C10" i="18"/>
  <c r="B10" i="18"/>
  <c r="A10" i="18"/>
  <c r="H9" i="18"/>
  <c r="G9" i="18"/>
  <c r="F9" i="18"/>
  <c r="E9" i="18"/>
  <c r="D9" i="18"/>
  <c r="C9" i="18"/>
  <c r="B9" i="18"/>
  <c r="A9" i="18"/>
  <c r="H8" i="18"/>
  <c r="G8" i="18"/>
  <c r="F8" i="18"/>
  <c r="E8" i="18"/>
  <c r="D8" i="18"/>
  <c r="C8" i="18"/>
  <c r="I8" i="18" s="1"/>
  <c r="B8" i="18"/>
  <c r="A8" i="18"/>
  <c r="H7" i="18"/>
  <c r="G7" i="18"/>
  <c r="F7" i="18"/>
  <c r="E7" i="18"/>
  <c r="D7" i="18"/>
  <c r="C7" i="18"/>
  <c r="B7" i="18"/>
  <c r="A7" i="18"/>
  <c r="H6" i="18"/>
  <c r="H14" i="18" s="1"/>
  <c r="G6" i="18"/>
  <c r="F6" i="18"/>
  <c r="E6" i="18"/>
  <c r="D6" i="18"/>
  <c r="C6" i="18"/>
  <c r="B6" i="18"/>
  <c r="A6" i="18"/>
  <c r="H5" i="18"/>
  <c r="G5" i="18"/>
  <c r="F5" i="18"/>
  <c r="E5" i="18"/>
  <c r="D5" i="18"/>
  <c r="C5" i="18"/>
  <c r="I5" i="18" s="1"/>
  <c r="B5" i="18"/>
  <c r="A5" i="18"/>
  <c r="H4" i="18"/>
  <c r="G4" i="18"/>
  <c r="F4" i="18"/>
  <c r="E4" i="18"/>
  <c r="D4" i="18"/>
  <c r="C4" i="18"/>
  <c r="B4" i="18"/>
  <c r="A4" i="18"/>
  <c r="H3" i="18"/>
  <c r="G3" i="18"/>
  <c r="F3" i="18"/>
  <c r="E3" i="18"/>
  <c r="D3" i="18"/>
  <c r="C3" i="18"/>
  <c r="B3" i="18"/>
  <c r="A3" i="18"/>
  <c r="H2" i="18"/>
  <c r="G2" i="18"/>
  <c r="G14" i="18" s="1"/>
  <c r="F2" i="18"/>
  <c r="F14" i="18" s="1"/>
  <c r="E2" i="18"/>
  <c r="E14" i="18" s="1"/>
  <c r="D2" i="18"/>
  <c r="D14" i="18" s="1"/>
  <c r="C2" i="18"/>
  <c r="I2" i="18" s="1"/>
  <c r="I14" i="18" s="1"/>
  <c r="B2" i="18"/>
  <c r="A2" i="18"/>
  <c r="I1" i="18"/>
  <c r="H1" i="18"/>
  <c r="G1" i="18"/>
  <c r="F1" i="18"/>
  <c r="E1" i="18"/>
  <c r="D1" i="18"/>
  <c r="C1" i="18"/>
  <c r="D14" i="19"/>
  <c r="H13" i="19"/>
  <c r="G13" i="19"/>
  <c r="F13" i="19"/>
  <c r="E13" i="19"/>
  <c r="D13" i="19"/>
  <c r="C13" i="19"/>
  <c r="B13" i="19"/>
  <c r="A13" i="19"/>
  <c r="H12" i="19"/>
  <c r="G12" i="19"/>
  <c r="F12" i="19"/>
  <c r="E12" i="19"/>
  <c r="D12" i="19"/>
  <c r="C12" i="19"/>
  <c r="B12" i="19"/>
  <c r="A12" i="19"/>
  <c r="H11" i="19"/>
  <c r="G11" i="19"/>
  <c r="F11" i="19"/>
  <c r="E11" i="19"/>
  <c r="D11" i="19"/>
  <c r="C11" i="19"/>
  <c r="I11" i="19" s="1"/>
  <c r="B11" i="19"/>
  <c r="A11" i="19"/>
  <c r="H10" i="19"/>
  <c r="G10" i="19"/>
  <c r="F10" i="19"/>
  <c r="E10" i="19"/>
  <c r="D10" i="19"/>
  <c r="C10" i="19"/>
  <c r="B10" i="19"/>
  <c r="A10" i="19"/>
  <c r="H9" i="19"/>
  <c r="G9" i="19"/>
  <c r="F9" i="19"/>
  <c r="E9" i="19"/>
  <c r="D9" i="19"/>
  <c r="C9" i="19"/>
  <c r="B9" i="19"/>
  <c r="A9" i="19"/>
  <c r="H8" i="19"/>
  <c r="G8" i="19"/>
  <c r="F8" i="19"/>
  <c r="E8" i="19"/>
  <c r="D8" i="19"/>
  <c r="C8" i="19"/>
  <c r="I8" i="19" s="1"/>
  <c r="B8" i="19"/>
  <c r="A8" i="19"/>
  <c r="H7" i="19"/>
  <c r="G7" i="19"/>
  <c r="F7" i="19"/>
  <c r="E7" i="19"/>
  <c r="D7" i="19"/>
  <c r="C7" i="19"/>
  <c r="B7" i="19"/>
  <c r="A7" i="19"/>
  <c r="H6" i="19"/>
  <c r="G6" i="19"/>
  <c r="F6" i="19"/>
  <c r="E6" i="19"/>
  <c r="D6" i="19"/>
  <c r="C6" i="19"/>
  <c r="B6" i="19"/>
  <c r="A6" i="19"/>
  <c r="H5" i="19"/>
  <c r="G5" i="19"/>
  <c r="F5" i="19"/>
  <c r="E5" i="19"/>
  <c r="D5" i="19"/>
  <c r="C5" i="19"/>
  <c r="I5" i="19" s="1"/>
  <c r="B5" i="19"/>
  <c r="A5" i="19"/>
  <c r="H4" i="19"/>
  <c r="G4" i="19"/>
  <c r="F4" i="19"/>
  <c r="E4" i="19"/>
  <c r="D4" i="19"/>
  <c r="C4" i="19"/>
  <c r="B4" i="19"/>
  <c r="A4" i="19"/>
  <c r="H3" i="19"/>
  <c r="G3" i="19"/>
  <c r="F3" i="19"/>
  <c r="E3" i="19"/>
  <c r="E14" i="19" s="1"/>
  <c r="D3" i="19"/>
  <c r="C3" i="19"/>
  <c r="B3" i="19"/>
  <c r="A3" i="19"/>
  <c r="H2" i="19"/>
  <c r="H14" i="19" s="1"/>
  <c r="G2" i="19"/>
  <c r="G14" i="19" s="1"/>
  <c r="F2" i="19"/>
  <c r="F14" i="19" s="1"/>
  <c r="E2" i="19"/>
  <c r="D2" i="19"/>
  <c r="I2" i="19" s="1"/>
  <c r="I14" i="19" s="1"/>
  <c r="B2" i="19"/>
  <c r="A2" i="19"/>
  <c r="I1" i="19"/>
  <c r="H1" i="19"/>
  <c r="G1" i="19"/>
  <c r="F1" i="19"/>
  <c r="E1" i="19"/>
  <c r="D1" i="19"/>
  <c r="C1" i="19"/>
  <c r="F14" i="20"/>
  <c r="H13" i="20"/>
  <c r="G13" i="20"/>
  <c r="F13" i="20"/>
  <c r="E13" i="20"/>
  <c r="D13" i="20"/>
  <c r="C13" i="20"/>
  <c r="B13" i="20"/>
  <c r="A13" i="20"/>
  <c r="H12" i="20"/>
  <c r="G12" i="20"/>
  <c r="F12" i="20"/>
  <c r="E12" i="20"/>
  <c r="D12" i="20"/>
  <c r="C12" i="20"/>
  <c r="B12" i="20"/>
  <c r="A12" i="20"/>
  <c r="H11" i="20"/>
  <c r="G11" i="20"/>
  <c r="F11" i="20"/>
  <c r="E11" i="20"/>
  <c r="D11" i="20"/>
  <c r="C11" i="20"/>
  <c r="I11" i="20" s="1"/>
  <c r="B11" i="20"/>
  <c r="A11" i="20"/>
  <c r="H10" i="20"/>
  <c r="G10" i="20"/>
  <c r="F10" i="20"/>
  <c r="E10" i="20"/>
  <c r="D10" i="20"/>
  <c r="C10" i="20"/>
  <c r="B10" i="20"/>
  <c r="A10" i="20"/>
  <c r="H9" i="20"/>
  <c r="G9" i="20"/>
  <c r="F9" i="20"/>
  <c r="E9" i="20"/>
  <c r="D9" i="20"/>
  <c r="C9" i="20"/>
  <c r="B9" i="20"/>
  <c r="A9" i="20"/>
  <c r="H8" i="20"/>
  <c r="G8" i="20"/>
  <c r="F8" i="20"/>
  <c r="E8" i="20"/>
  <c r="D8" i="20"/>
  <c r="I8" i="20" s="1"/>
  <c r="C8" i="20"/>
  <c r="B8" i="20"/>
  <c r="A8" i="20"/>
  <c r="H7" i="20"/>
  <c r="G7" i="20"/>
  <c r="F7" i="20"/>
  <c r="E7" i="20"/>
  <c r="D7" i="20"/>
  <c r="C7" i="20"/>
  <c r="B7" i="20"/>
  <c r="A7" i="20"/>
  <c r="H6" i="20"/>
  <c r="G6" i="20"/>
  <c r="F6" i="20"/>
  <c r="E6" i="20"/>
  <c r="D6" i="20"/>
  <c r="D14" i="20" s="1"/>
  <c r="C6" i="20"/>
  <c r="B6" i="20"/>
  <c r="A6" i="20"/>
  <c r="H5" i="20"/>
  <c r="G5" i="20"/>
  <c r="I5" i="20" s="1"/>
  <c r="F5" i="20"/>
  <c r="E5" i="20"/>
  <c r="D5" i="20"/>
  <c r="C5" i="20"/>
  <c r="B5" i="20"/>
  <c r="A5" i="20"/>
  <c r="H4" i="20"/>
  <c r="G4" i="20"/>
  <c r="F4" i="20"/>
  <c r="E4" i="20"/>
  <c r="D4" i="20"/>
  <c r="C4" i="20"/>
  <c r="B4" i="20"/>
  <c r="A4" i="20"/>
  <c r="H3" i="20"/>
  <c r="G3" i="20"/>
  <c r="G14" i="20" s="1"/>
  <c r="F3" i="20"/>
  <c r="E3" i="20"/>
  <c r="D3" i="20"/>
  <c r="C3" i="20"/>
  <c r="B3" i="20"/>
  <c r="A3" i="20"/>
  <c r="H2" i="20"/>
  <c r="H14" i="20" s="1"/>
  <c r="G2" i="20"/>
  <c r="F2" i="20"/>
  <c r="E2" i="20"/>
  <c r="E14" i="20" s="1"/>
  <c r="D2" i="20"/>
  <c r="C2" i="20"/>
  <c r="C14" i="20" s="1"/>
  <c r="B2" i="20"/>
  <c r="A2" i="20"/>
  <c r="I1" i="20"/>
  <c r="H1" i="20"/>
  <c r="G1" i="20"/>
  <c r="F1" i="20"/>
  <c r="E1" i="20"/>
  <c r="D1" i="20"/>
  <c r="C1" i="20"/>
  <c r="I1" i="16"/>
  <c r="H1" i="16"/>
  <c r="G1" i="16"/>
  <c r="F1" i="16"/>
  <c r="E1" i="16"/>
  <c r="D1" i="16"/>
  <c r="C1" i="16"/>
  <c r="I1" i="17"/>
  <c r="H1" i="17"/>
  <c r="G1" i="17"/>
  <c r="F1" i="17"/>
  <c r="E1" i="17"/>
  <c r="D1" i="17"/>
  <c r="C1" i="1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H13" i="32"/>
  <c r="G13" i="32"/>
  <c r="F13" i="32"/>
  <c r="E13" i="32"/>
  <c r="D13" i="32"/>
  <c r="C13" i="32"/>
  <c r="B13" i="32"/>
  <c r="A13" i="32"/>
  <c r="H12" i="32"/>
  <c r="G12" i="32"/>
  <c r="F12" i="32"/>
  <c r="E12" i="32"/>
  <c r="D12" i="32"/>
  <c r="C12" i="32"/>
  <c r="B12" i="32"/>
  <c r="A12" i="32"/>
  <c r="H11" i="32"/>
  <c r="G11" i="32"/>
  <c r="F11" i="32"/>
  <c r="E11" i="32"/>
  <c r="D11" i="32"/>
  <c r="C11" i="32"/>
  <c r="I11" i="32" s="1"/>
  <c r="B11" i="32"/>
  <c r="A11" i="32"/>
  <c r="H10" i="32"/>
  <c r="G10" i="32"/>
  <c r="F10" i="32"/>
  <c r="E10" i="32"/>
  <c r="D10" i="32"/>
  <c r="C10" i="32"/>
  <c r="B10" i="32"/>
  <c r="A10" i="32"/>
  <c r="H9" i="32"/>
  <c r="G9" i="32"/>
  <c r="F9" i="32"/>
  <c r="E9" i="32"/>
  <c r="D9" i="32"/>
  <c r="C9" i="32"/>
  <c r="B9" i="32"/>
  <c r="A9" i="32"/>
  <c r="H8" i="32"/>
  <c r="G8" i="32"/>
  <c r="F8" i="32"/>
  <c r="E8" i="32"/>
  <c r="D8" i="32"/>
  <c r="C8" i="32"/>
  <c r="I8" i="32" s="1"/>
  <c r="B8" i="32"/>
  <c r="A8" i="32"/>
  <c r="H7" i="32"/>
  <c r="G7" i="32"/>
  <c r="F7" i="32"/>
  <c r="E7" i="32"/>
  <c r="D7" i="32"/>
  <c r="C7" i="32"/>
  <c r="B7" i="32"/>
  <c r="A7" i="32"/>
  <c r="H6" i="32"/>
  <c r="G6" i="32"/>
  <c r="F6" i="32"/>
  <c r="E6" i="32"/>
  <c r="D6" i="32"/>
  <c r="C6" i="32"/>
  <c r="C14" i="32" s="1"/>
  <c r="B6" i="32"/>
  <c r="A6" i="32"/>
  <c r="H5" i="32"/>
  <c r="G5" i="32"/>
  <c r="F5" i="32"/>
  <c r="E5" i="32"/>
  <c r="D5" i="32"/>
  <c r="C5" i="32"/>
  <c r="I5" i="32" s="1"/>
  <c r="B5" i="32"/>
  <c r="A5" i="32"/>
  <c r="H4" i="32"/>
  <c r="G4" i="32"/>
  <c r="F4" i="32"/>
  <c r="E4" i="32"/>
  <c r="D4" i="32"/>
  <c r="C4" i="32"/>
  <c r="B4" i="32"/>
  <c r="A4" i="32"/>
  <c r="H3" i="32"/>
  <c r="H14" i="32" s="1"/>
  <c r="G3" i="32"/>
  <c r="F3" i="32"/>
  <c r="E3" i="32"/>
  <c r="D3" i="32"/>
  <c r="D14" i="32" s="1"/>
  <c r="C3" i="32"/>
  <c r="B3" i="32"/>
  <c r="A3" i="32"/>
  <c r="H2" i="32"/>
  <c r="G2" i="32"/>
  <c r="G14" i="32" s="1"/>
  <c r="F2" i="32"/>
  <c r="F14" i="32" s="1"/>
  <c r="E2" i="32"/>
  <c r="E14" i="32" s="1"/>
  <c r="D2" i="32"/>
  <c r="C2" i="32"/>
  <c r="I2" i="32" s="1"/>
  <c r="I14" i="32" s="1"/>
  <c r="B2" i="32"/>
  <c r="A2" i="32"/>
  <c r="I1" i="32"/>
  <c r="H1" i="32"/>
  <c r="G1" i="32"/>
  <c r="F1" i="32"/>
  <c r="E1" i="32"/>
  <c r="D1" i="32"/>
  <c r="C1" i="32"/>
  <c r="H13" i="14"/>
  <c r="G13" i="14"/>
  <c r="F13" i="14"/>
  <c r="E13" i="14"/>
  <c r="D13" i="14"/>
  <c r="C13" i="14"/>
  <c r="B13" i="14"/>
  <c r="A13" i="14"/>
  <c r="H12" i="14"/>
  <c r="G12" i="14"/>
  <c r="F12" i="14"/>
  <c r="E12" i="14"/>
  <c r="D12" i="14"/>
  <c r="C12" i="14"/>
  <c r="B12" i="14"/>
  <c r="A12" i="14"/>
  <c r="H11" i="14"/>
  <c r="G11" i="14"/>
  <c r="F11" i="14"/>
  <c r="E11" i="14"/>
  <c r="D11" i="14"/>
  <c r="C11" i="14"/>
  <c r="I11" i="14" s="1"/>
  <c r="B11" i="14"/>
  <c r="A11" i="14"/>
  <c r="H10" i="14"/>
  <c r="G10" i="14"/>
  <c r="F10" i="14"/>
  <c r="E10" i="14"/>
  <c r="D10" i="14"/>
  <c r="C10" i="14"/>
  <c r="B10" i="14"/>
  <c r="A10" i="14"/>
  <c r="H9" i="14"/>
  <c r="G9" i="14"/>
  <c r="F9" i="14"/>
  <c r="E9" i="14"/>
  <c r="D9" i="14"/>
  <c r="C9" i="14"/>
  <c r="B9" i="14"/>
  <c r="A9" i="14"/>
  <c r="H8" i="14"/>
  <c r="G8" i="14"/>
  <c r="F8" i="14"/>
  <c r="E8" i="14"/>
  <c r="D8" i="14"/>
  <c r="C8" i="14"/>
  <c r="I8" i="14" s="1"/>
  <c r="B8" i="14"/>
  <c r="A8" i="14"/>
  <c r="H7" i="14"/>
  <c r="G7" i="14"/>
  <c r="F7" i="14"/>
  <c r="E7" i="14"/>
  <c r="D7" i="14"/>
  <c r="C7" i="14"/>
  <c r="B7" i="14"/>
  <c r="A7" i="14"/>
  <c r="H6" i="14"/>
  <c r="G6" i="14"/>
  <c r="F6" i="14"/>
  <c r="E6" i="14"/>
  <c r="E14" i="14" s="1"/>
  <c r="D6" i="14"/>
  <c r="C6" i="14"/>
  <c r="B6" i="14"/>
  <c r="A6" i="14"/>
  <c r="H5" i="14"/>
  <c r="G5" i="14"/>
  <c r="F5" i="14"/>
  <c r="E5" i="14"/>
  <c r="D5" i="14"/>
  <c r="C5" i="14"/>
  <c r="I5" i="14" s="1"/>
  <c r="B5" i="14"/>
  <c r="A5" i="14"/>
  <c r="H4" i="14"/>
  <c r="G4" i="14"/>
  <c r="F4" i="14"/>
  <c r="E4" i="14"/>
  <c r="D4" i="14"/>
  <c r="C4" i="14"/>
  <c r="B4" i="14"/>
  <c r="A4" i="14"/>
  <c r="H3" i="14"/>
  <c r="G3" i="14"/>
  <c r="F3" i="14"/>
  <c r="F14" i="14" s="1"/>
  <c r="E3" i="14"/>
  <c r="D3" i="14"/>
  <c r="C3" i="14"/>
  <c r="B3" i="14"/>
  <c r="A3" i="14"/>
  <c r="H2" i="14"/>
  <c r="H14" i="14" s="1"/>
  <c r="G2" i="14"/>
  <c r="G14" i="14" s="1"/>
  <c r="F2" i="14"/>
  <c r="E2" i="14"/>
  <c r="D2" i="14"/>
  <c r="D14" i="14" s="1"/>
  <c r="C2" i="14"/>
  <c r="C14" i="14" s="1"/>
  <c r="B2" i="14"/>
  <c r="A2" i="14"/>
  <c r="I1" i="14"/>
  <c r="H1" i="14"/>
  <c r="G1" i="14"/>
  <c r="F1" i="14"/>
  <c r="E1" i="14"/>
  <c r="D1" i="14"/>
  <c r="C1" i="14"/>
  <c r="H13" i="25"/>
  <c r="G13" i="25"/>
  <c r="F13" i="25"/>
  <c r="E13" i="25"/>
  <c r="D13" i="25"/>
  <c r="C13" i="25"/>
  <c r="B13" i="25"/>
  <c r="A13" i="25"/>
  <c r="H12" i="25"/>
  <c r="G12" i="25"/>
  <c r="F12" i="25"/>
  <c r="E12" i="25"/>
  <c r="D12" i="25"/>
  <c r="C12" i="25"/>
  <c r="B12" i="25"/>
  <c r="A12" i="25"/>
  <c r="H11" i="25"/>
  <c r="G11" i="25"/>
  <c r="F11" i="25"/>
  <c r="E11" i="25"/>
  <c r="D11" i="25"/>
  <c r="C11" i="25"/>
  <c r="I11" i="25" s="1"/>
  <c r="B11" i="25"/>
  <c r="A11" i="25"/>
  <c r="H10" i="25"/>
  <c r="G10" i="25"/>
  <c r="F10" i="25"/>
  <c r="E10" i="25"/>
  <c r="D10" i="25"/>
  <c r="C10" i="25"/>
  <c r="B10" i="25"/>
  <c r="A10" i="25"/>
  <c r="H9" i="25"/>
  <c r="G9" i="25"/>
  <c r="F9" i="25"/>
  <c r="E9" i="25"/>
  <c r="D9" i="25"/>
  <c r="C9" i="25"/>
  <c r="B9" i="25"/>
  <c r="A9" i="25"/>
  <c r="H8" i="25"/>
  <c r="G8" i="25"/>
  <c r="I8" i="25" s="1"/>
  <c r="F8" i="25"/>
  <c r="E8" i="25"/>
  <c r="D8" i="25"/>
  <c r="C8" i="25"/>
  <c r="B8" i="25"/>
  <c r="A8" i="25"/>
  <c r="H7" i="25"/>
  <c r="G7" i="25"/>
  <c r="F7" i="25"/>
  <c r="E7" i="25"/>
  <c r="D7" i="25"/>
  <c r="C7" i="25"/>
  <c r="B7" i="25"/>
  <c r="A7" i="25"/>
  <c r="H6" i="25"/>
  <c r="G6" i="25"/>
  <c r="G14" i="25" s="1"/>
  <c r="F6" i="25"/>
  <c r="E6" i="25"/>
  <c r="D6" i="25"/>
  <c r="C6" i="25"/>
  <c r="B6" i="25"/>
  <c r="A6" i="25"/>
  <c r="H5" i="25"/>
  <c r="I5" i="25" s="1"/>
  <c r="G5" i="25"/>
  <c r="F5" i="25"/>
  <c r="E5" i="25"/>
  <c r="D5" i="25"/>
  <c r="C5" i="25"/>
  <c r="B5" i="25"/>
  <c r="A5" i="25"/>
  <c r="H4" i="25"/>
  <c r="G4" i="25"/>
  <c r="F4" i="25"/>
  <c r="E4" i="25"/>
  <c r="D4" i="25"/>
  <c r="C4" i="25"/>
  <c r="B4" i="25"/>
  <c r="A4" i="25"/>
  <c r="H3" i="25"/>
  <c r="H14" i="25" s="1"/>
  <c r="G3" i="25"/>
  <c r="F3" i="25"/>
  <c r="E3" i="25"/>
  <c r="D3" i="25"/>
  <c r="C3" i="25"/>
  <c r="B3" i="25"/>
  <c r="A3" i="25"/>
  <c r="I2" i="25"/>
  <c r="H2" i="25"/>
  <c r="G2" i="25"/>
  <c r="F2" i="25"/>
  <c r="F14" i="25" s="1"/>
  <c r="E2" i="25"/>
  <c r="E14" i="25" s="1"/>
  <c r="D2" i="25"/>
  <c r="D14" i="25" s="1"/>
  <c r="C2" i="25"/>
  <c r="C14" i="25" s="1"/>
  <c r="B2" i="25"/>
  <c r="A2" i="25"/>
  <c r="I1" i="25"/>
  <c r="H1" i="25"/>
  <c r="G1" i="25"/>
  <c r="F1" i="25"/>
  <c r="E1" i="25"/>
  <c r="D1" i="25"/>
  <c r="C1" i="25"/>
  <c r="I5" i="16" l="1"/>
  <c r="E14" i="16"/>
  <c r="G14" i="16"/>
  <c r="I8" i="16"/>
  <c r="H14" i="16"/>
  <c r="C14" i="16"/>
  <c r="I11" i="16"/>
  <c r="D14" i="16"/>
  <c r="F14" i="16"/>
  <c r="I8" i="17"/>
  <c r="D14" i="17"/>
  <c r="C14" i="17"/>
  <c r="I11" i="17"/>
  <c r="F14" i="17"/>
  <c r="E14" i="17"/>
  <c r="I5" i="17"/>
  <c r="H14" i="17"/>
  <c r="G14" i="17"/>
  <c r="I14" i="25"/>
  <c r="I2" i="14"/>
  <c r="I14" i="14" s="1"/>
  <c r="I2" i="16"/>
  <c r="I2" i="20"/>
  <c r="I14" i="20" s="1"/>
  <c r="I2" i="17"/>
  <c r="I14" i="16" l="1"/>
  <c r="I14" i="17"/>
</calcChain>
</file>

<file path=xl/sharedStrings.xml><?xml version="1.0" encoding="utf-8"?>
<sst xmlns="http://schemas.openxmlformats.org/spreadsheetml/2006/main" count="484" uniqueCount="79">
  <si>
    <t>Other Services</t>
  </si>
  <si>
    <t>Screening phase</t>
  </si>
  <si>
    <t>Eligibles</t>
  </si>
  <si>
    <t>Ineligible + out of target</t>
  </si>
  <si>
    <t>Stratification</t>
  </si>
  <si>
    <t>Small (5-19)</t>
  </si>
  <si>
    <t>Medium (20-99)</t>
  </si>
  <si>
    <t/>
  </si>
  <si>
    <t>Region</t>
  </si>
  <si>
    <t>Sector</t>
  </si>
  <si>
    <t>Size</t>
  </si>
  <si>
    <t>Food</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</si>
  <si>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</si>
  <si>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</si>
  <si>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</si>
  <si>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</si>
  <si>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</si>
  <si>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</si>
  <si>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</si>
  <si>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</si>
  <si>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</si>
  <si>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</si>
  <si>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</si>
  <si>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</si>
  <si>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</si>
  <si>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</si>
  <si>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</si>
  <si>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</si>
  <si>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</si>
  <si>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</si>
  <si>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</si>
  <si>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</si>
  <si>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</si>
  <si>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</si>
  <si>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</si>
  <si>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</si>
  <si>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</si>
  <si>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</si>
  <si>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</si>
  <si>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</si>
  <si>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_Food</t>
  </si>
  <si>
    <t>Yield</t>
  </si>
  <si>
    <t>Survey_response_rate</t>
  </si>
  <si>
    <t>Frame_quality</t>
  </si>
  <si>
    <t>Survey</t>
  </si>
  <si>
    <t>Cell</t>
  </si>
  <si>
    <t>Fresh/Panel</t>
  </si>
  <si>
    <t>Size</t>
  </si>
  <si>
    <t>Region</t>
  </si>
  <si>
    <t>Sector</t>
  </si>
  <si>
    <t>Name</t>
  </si>
  <si>
    <t>Fresh</t>
  </si>
  <si>
    <t>Panel</t>
  </si>
  <si>
    <t>Small (5-19)</t>
  </si>
  <si>
    <t>Medium (20-99)</t>
  </si>
  <si>
    <t>Food</t>
  </si>
  <si>
    <t>rr_d2</t>
  </si>
  <si>
    <t>rr_l1</t>
  </si>
  <si>
    <t>rr_n2a</t>
  </si>
  <si>
    <t>rr_TFP</t>
  </si>
  <si>
    <t xml:space="preserve">Source: </t>
  </si>
  <si>
    <t>North Netherlands</t>
  </si>
  <si>
    <t>East Netherlands</t>
  </si>
  <si>
    <t>West Netherlands</t>
  </si>
  <si>
    <t>South Netherlands</t>
  </si>
  <si>
    <t>Large (100 or more)</t>
  </si>
  <si>
    <t>_Other_Manufacturing</t>
  </si>
  <si>
    <t>_Retail</t>
  </si>
  <si>
    <t>_Hotels</t>
  </si>
  <si>
    <t>_Professional_Activities</t>
  </si>
  <si>
    <t>_Other_Services</t>
  </si>
  <si>
    <t>a3ax</t>
  </si>
  <si>
    <t>sizex</t>
  </si>
  <si>
    <t>Netherlands 2025</t>
  </si>
  <si>
    <t>Other Manufacturing</t>
  </si>
  <si>
    <t>Retail</t>
  </si>
  <si>
    <t>Hotels</t>
  </si>
  <si>
    <t>Professional Activities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</si>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</sst>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9">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
      <left/>
      <right/>
      <top style="thin">
        <color indexed="64"/>
      </top>
      <bottom style="double">
        <color indexed="64"/>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41">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164" fontId="11" fillId="0" borderId="3" xfId="1" applyNumberFormat="1" applyFont="1" applyFill="1" applyBorder="1"/>
    <xf numFmtId="164" fontId="11" fillId="0" borderId="5" xfId="1" applyNumberFormat="1" applyFont="1" applyFill="1" applyBorder="1" applyAlignment="1">
      <alignment horizontal="right"/>
    </xf>
    <xf numFmtId="9" fontId="11" fillId="0" borderId="8" xfId="1" applyFont="1" applyBorder="1"/>
    <xf numFmtId="164" fontId="11" fillId="0" borderId="3" xfId="1" applyNumberFormat="1" applyFont="1" applyFill="1" applyBorder="1" applyAlignment="1">
      <alignment horizontal="right"/>
    </xf>
    <xf numFmtId="0" fontId="6" fillId="0" borderId="7"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I15"/>
  <sheetViews>
    <sheetView topLeftCell="E1" workbookViewId="0">
      <selection sqref="A1:I14"/>
    </sheetView>
  </sheetViews>
  <sheetFormatPr defaultRowHeight="15" x14ac:dyDescent="0.25"/>
  <cols>
    <col min="1" max="1" width="15" customWidth="1"/>
    <col min="2" max="2" width="19.85546875" bestFit="1" customWidth="1"/>
    <col min="3" max="4" width="13.140625" bestFit="1" customWidth="1"/>
    <col min="5" max="5" width="13.140625" style="8" bestFit="1" customWidth="1"/>
    <col min="6" max="6" width="16.42578125" bestFit="1" customWidth="1"/>
    <col min="7" max="7" width="15.28515625" bestFit="1" customWidth="1"/>
    <col min="8" max="8" width="12" bestFit="1" customWidth="1"/>
    <col min="9" max="9" width="14.5703125" style="26" bestFit="1" customWidth="1"/>
  </cols>
  <sheetData>
    <row r="1" spans="1:9" ht="27" thickBot="1" x14ac:dyDescent="0.3">
      <c r="A1" s="12"/>
      <c r="B1" s="12"/>
      <c r="C1" s="13" t="str">
        <f>RIGHT(SUBSTITUTE(universe!C1,"_"," "),LEN(SUBSTITUTE(universe!C1,"_"," "))-1)</f>
        <v>Food</v>
      </c>
      <c r="D1" s="13" t="str">
        <f>RIGHT(SUBSTITUTE(universe!D1,"_"," "),LEN(SUBSTITUTE(universe!D1,"_"," "))-1)</f>
        <v>Other Manufacturing</v>
      </c>
      <c r="E1" s="13" t="str">
        <f>RIGHT(SUBSTITUTE(universe!E1,"_"," "),LEN(SUBSTITUTE(universe!E1,"_"," "))-1)</f>
        <v>Retail</v>
      </c>
      <c r="F1" s="13" t="str">
        <f>RIGHT(SUBSTITUTE(universe!F1,"_"," "),LEN(SUBSTITUTE(universe!F1,"_"," "))-1)</f>
        <v>Hotels</v>
      </c>
      <c r="G1" s="13" t="str">
        <f>RIGHT(SUBSTITUTE(universe!G1,"_"," "),LEN(SUBSTITUTE(universe!G1,"_"," "))-1)</f>
        <v>Professional Activities</v>
      </c>
      <c r="H1" s="13" t="str">
        <f>RIGHT(SUBSTITUTE(universe!H1,"_"," "),LEN(SUBSTITUTE(universe!H1,"_"," "))-1)</f>
        <v>Other Services</v>
      </c>
      <c r="I1" s="23" t="str">
        <f>RIGHT(SUBSTITUTE(universe!I1,"_"," "),LEN(SUBSTITUTE(universe!I1,"_"," "))-1)</f>
        <v>Grand Total</v>
      </c>
    </row>
    <row r="2" spans="1:9" x14ac:dyDescent="0.25">
      <c r="A2" s="4" t="str">
        <f>universe!A2</f>
        <v>North Netherlands</v>
      </c>
      <c r="B2" s="2" t="str">
        <f>LEFT(universe!B5,FIND(")",universe!B5))</f>
        <v>Small (5-19)</v>
      </c>
      <c r="C2" s="27">
        <f>universe!C2</f>
        <v>1994</v>
      </c>
      <c r="D2" s="27">
        <f>universe!D2</f>
        <v>1940</v>
      </c>
      <c r="E2" s="27">
        <f>universe!E2</f>
        <v>8022</v>
      </c>
      <c r="F2" s="27">
        <f>universe!F2</f>
        <v>3413</v>
      </c>
      <c r="G2" s="27">
        <f>universe!G2</f>
        <v>1597</v>
      </c>
      <c r="H2" s="27">
        <f>universe!H2</f>
        <v>11625</v>
      </c>
      <c r="I2" s="24">
        <f>SUM(C2:H4)</f>
        <v>42053</v>
      </c>
    </row>
    <row r="3" spans="1:9" x14ac:dyDescent="0.25">
      <c r="A3" s="4" t="str">
        <f>universe!A3</f>
        <v>North Netherlands</v>
      </c>
      <c r="B3" s="2" t="str">
        <f>LEFT(universe!B6,FIND(")",universe!B6))</f>
        <v>Medium (20-99)</v>
      </c>
      <c r="C3" s="27">
        <f>universe!C3</f>
        <v>527</v>
      </c>
      <c r="D3" s="27">
        <f>universe!D3</f>
        <v>896</v>
      </c>
      <c r="E3" s="27">
        <f>universe!E3</f>
        <v>3558</v>
      </c>
      <c r="F3" s="27">
        <f>universe!F3</f>
        <v>958</v>
      </c>
      <c r="G3" s="27">
        <f>universe!G3</f>
        <v>685</v>
      </c>
      <c r="H3" s="27">
        <f>universe!H3</f>
        <v>4605</v>
      </c>
      <c r="I3" s="24"/>
    </row>
    <row r="4" spans="1:9" x14ac:dyDescent="0.25">
      <c r="A4" s="4" t="str">
        <f>universe!A4</f>
        <v>North Netherlands</v>
      </c>
      <c r="B4" s="2" t="str">
        <f>LEFT(universe!B7,FIND(")",universe!B7))</f>
        <v>Large (100 or more)</v>
      </c>
      <c r="C4" s="27">
        <f>universe!C4</f>
        <v>203</v>
      </c>
      <c r="D4" s="27">
        <f>universe!D4</f>
        <v>258</v>
      </c>
      <c r="E4" s="27">
        <f>universe!E4</f>
        <v>508</v>
      </c>
      <c r="F4" s="27">
        <f>universe!F4</f>
        <v>176</v>
      </c>
      <c r="G4" s="27">
        <f>universe!G4</f>
        <v>105</v>
      </c>
      <c r="H4" s="27">
        <f>universe!H4</f>
        <v>983</v>
      </c>
      <c r="I4" s="24"/>
    </row>
    <row r="5" spans="1:9" x14ac:dyDescent="0.25">
      <c r="A5" s="4" t="str">
        <f>universe!A5</f>
        <v>East Netherlands</v>
      </c>
      <c r="B5" s="2" t="str">
        <f>LEFT(universe!B2,FIND(")",universe!B2))</f>
        <v>Small (5-19)</v>
      </c>
      <c r="C5" s="27">
        <f>universe!C5</f>
        <v>733</v>
      </c>
      <c r="D5" s="27">
        <f>universe!D5</f>
        <v>89</v>
      </c>
      <c r="E5" s="27">
        <f>universe!E5</f>
        <v>71</v>
      </c>
      <c r="F5" s="27">
        <f>universe!F5</f>
        <v>274</v>
      </c>
      <c r="G5" s="27">
        <f>universe!G5</f>
        <v>131</v>
      </c>
      <c r="H5" s="27">
        <f>universe!H5</f>
        <v>960</v>
      </c>
      <c r="I5" s="24">
        <f>SUM(C5:H7)</f>
        <v>3198</v>
      </c>
    </row>
    <row r="6" spans="1:9" x14ac:dyDescent="0.25">
      <c r="A6" s="4" t="str">
        <f>universe!A6</f>
        <v>East Netherlands</v>
      </c>
      <c r="B6" s="2" t="str">
        <f>LEFT(universe!B3,FIND(")",universe!B3))</f>
        <v>Medium (20-99)</v>
      </c>
      <c r="C6" s="27">
        <f>universe!C6</f>
        <v>191</v>
      </c>
      <c r="D6" s="27">
        <f>universe!D6</f>
        <v>106</v>
      </c>
      <c r="E6" s="27">
        <f>universe!E6</f>
        <v>68</v>
      </c>
      <c r="F6" s="27">
        <f>universe!F6</f>
        <v>46</v>
      </c>
      <c r="G6" s="27">
        <f>universe!G6</f>
        <v>55</v>
      </c>
      <c r="H6" s="27">
        <f>universe!H6</f>
        <v>290</v>
      </c>
      <c r="I6" s="24"/>
    </row>
    <row r="7" spans="1:9" x14ac:dyDescent="0.25">
      <c r="A7" s="4" t="str">
        <f>universe!A7</f>
        <v>East Netherlands</v>
      </c>
      <c r="B7" s="2" t="str">
        <f>LEFT(universe!B4,FIND(")",universe!B4))</f>
        <v>Large (100 or more)</v>
      </c>
      <c r="C7" s="27">
        <f>universe!C7</f>
        <v>29</v>
      </c>
      <c r="D7" s="27">
        <f>universe!D7</f>
        <v>44</v>
      </c>
      <c r="E7" s="27">
        <f>universe!E7</f>
        <v>23</v>
      </c>
      <c r="F7" s="27">
        <f>universe!F7</f>
        <v>9</v>
      </c>
      <c r="G7" s="27">
        <f>universe!G7</f>
        <v>7</v>
      </c>
      <c r="H7" s="27">
        <f>universe!H7</f>
        <v>72</v>
      </c>
      <c r="I7" s="24"/>
    </row>
    <row r="8" spans="1:9" x14ac:dyDescent="0.25">
      <c r="A8" s="4" t="str">
        <f>universe!A8</f>
        <v>West Netherlands</v>
      </c>
      <c r="B8" s="2" t="str">
        <f>LEFT(universe!B11,FIND(")",universe!B11))</f>
        <v>Small (5-19)</v>
      </c>
      <c r="C8" s="27">
        <f>universe!C8</f>
        <v>1839</v>
      </c>
      <c r="D8" s="27">
        <f>universe!D8</f>
        <v>815</v>
      </c>
      <c r="E8" s="27">
        <f>universe!E8</f>
        <v>900</v>
      </c>
      <c r="F8" s="27">
        <f>universe!F8</f>
        <v>1316</v>
      </c>
      <c r="G8" s="27">
        <f>universe!G8</f>
        <v>673</v>
      </c>
      <c r="H8" s="27">
        <f>universe!H8</f>
        <v>4376</v>
      </c>
      <c r="I8" s="24">
        <f>SUM(C8:H10)</f>
        <v>14663</v>
      </c>
    </row>
    <row r="9" spans="1:9" x14ac:dyDescent="0.25">
      <c r="A9" s="4" t="str">
        <f>universe!A9</f>
        <v>West Netherlands</v>
      </c>
      <c r="B9" s="2" t="str">
        <f>LEFT(universe!B12,FIND(")",universe!B12))</f>
        <v>Medium (20-99)</v>
      </c>
      <c r="C9" s="27">
        <f>universe!C9</f>
        <v>578</v>
      </c>
      <c r="D9" s="27">
        <f>universe!D9</f>
        <v>503</v>
      </c>
      <c r="E9" s="27">
        <f>universe!E9</f>
        <v>547</v>
      </c>
      <c r="F9" s="27">
        <f>universe!F9</f>
        <v>352</v>
      </c>
      <c r="G9" s="27">
        <f>universe!G9</f>
        <v>315</v>
      </c>
      <c r="H9" s="27">
        <f>universe!H9</f>
        <v>1649</v>
      </c>
      <c r="I9" s="24"/>
    </row>
    <row r="10" spans="1:9" x14ac:dyDescent="0.25">
      <c r="A10" s="4" t="str">
        <f>universe!A10</f>
        <v>West Netherlands</v>
      </c>
      <c r="B10" s="2" t="str">
        <f>LEFT(universe!B13,FIND(")",universe!B13))</f>
        <v>Large (100 or more)</v>
      </c>
      <c r="C10" s="27">
        <f>universe!C10</f>
        <v>123</v>
      </c>
      <c r="D10" s="27">
        <f>universe!D10</f>
        <v>121</v>
      </c>
      <c r="E10" s="27">
        <f>universe!E10</f>
        <v>93</v>
      </c>
      <c r="F10" s="27">
        <f>universe!F10</f>
        <v>66</v>
      </c>
      <c r="G10" s="27">
        <f>universe!G10</f>
        <v>57</v>
      </c>
      <c r="H10" s="27">
        <f>universe!H10</f>
        <v>340</v>
      </c>
      <c r="I10" s="24"/>
    </row>
    <row r="11" spans="1:9" x14ac:dyDescent="0.25">
      <c r="A11" s="4" t="str">
        <f>universe!A11</f>
        <v>South Netherlands</v>
      </c>
      <c r="B11" s="2" t="str">
        <f>LEFT(universe!B8,FIND(")",universe!B8))</f>
        <v>Small (5-19)</v>
      </c>
      <c r="C11" s="27">
        <f>universe!C11</f>
        <v>1260</v>
      </c>
      <c r="D11" s="27">
        <f>universe!D11</f>
        <v>925</v>
      </c>
      <c r="E11" s="27">
        <f>universe!E11</f>
        <v>753</v>
      </c>
      <c r="F11" s="27">
        <f>universe!F11</f>
        <v>1465</v>
      </c>
      <c r="G11" s="27">
        <f>universe!G11</f>
        <v>582</v>
      </c>
      <c r="H11" s="27">
        <f>universe!H11</f>
        <v>4050</v>
      </c>
      <c r="I11" s="24">
        <f>SUM(C11:H13)</f>
        <v>13792</v>
      </c>
    </row>
    <row r="12" spans="1:9" x14ac:dyDescent="0.25">
      <c r="A12" s="4" t="str">
        <f>universe!A12</f>
        <v>South Netherlands</v>
      </c>
      <c r="B12" s="2" t="str">
        <f>LEFT(universe!B9,FIND(")",universe!B9))</f>
        <v>Medium (20-99)</v>
      </c>
      <c r="C12" s="27">
        <f>universe!C12</f>
        <v>299</v>
      </c>
      <c r="D12" s="27">
        <f>universe!D12</f>
        <v>534</v>
      </c>
      <c r="E12" s="27">
        <f>universe!E12</f>
        <v>287</v>
      </c>
      <c r="F12" s="27">
        <f>universe!F12</f>
        <v>577</v>
      </c>
      <c r="G12" s="27">
        <f>universe!G12</f>
        <v>306</v>
      </c>
      <c r="H12" s="27">
        <f>universe!H12</f>
        <v>1871</v>
      </c>
      <c r="I12" s="24"/>
    </row>
    <row r="13" spans="1:9" x14ac:dyDescent="0.25">
      <c r="A13" s="4" t="str">
        <f>universe!A13</f>
        <v>South Netherlands</v>
      </c>
      <c r="B13" s="2" t="str">
        <f>LEFT(universe!B10,FIND(")",universe!B10))</f>
        <v>Large (100 or more)</v>
      </c>
      <c r="C13" s="27">
        <f>universe!C13</f>
        <v>64</v>
      </c>
      <c r="D13" s="27">
        <f>universe!D13</f>
        <v>141</v>
      </c>
      <c r="E13" s="27">
        <f>universe!E13</f>
        <v>48</v>
      </c>
      <c r="F13" s="27">
        <f>universe!F13</f>
        <v>101</v>
      </c>
      <c r="G13" s="27">
        <f>universe!G13</f>
        <v>61</v>
      </c>
      <c r="H13" s="27">
        <f>universe!H13</f>
        <v>468</v>
      </c>
      <c r="I13" s="24"/>
    </row>
    <row r="14" spans="1:9" s="26" customFormat="1" ht="15.75" thickBot="1" x14ac:dyDescent="0.3">
      <c r="A14" s="25"/>
      <c r="B14" s="25"/>
      <c r="C14" s="25">
        <f>SUM(C2:C13)</f>
        <v>7840</v>
      </c>
      <c r="D14" s="25">
        <f t="shared" ref="D14:I14" si="0">SUM(D2:D13)</f>
        <v>6372</v>
      </c>
      <c r="E14" s="25">
        <f t="shared" si="0"/>
        <v>14878</v>
      </c>
      <c r="F14" s="25">
        <f t="shared" si="0"/>
        <v>8753</v>
      </c>
      <c r="G14" s="25">
        <f t="shared" si="0"/>
        <v>4574</v>
      </c>
      <c r="H14" s="25">
        <f t="shared" si="0"/>
        <v>31289</v>
      </c>
      <c r="I14" s="25">
        <f t="shared" si="0"/>
        <v>73706</v>
      </c>
    </row>
    <row r="15" spans="1:9" ht="15.75" thickTop="1" x14ac:dyDescent="0.25">
      <c r="A15" s="33" t="s">
        <v>60</v>
      </c>
    </row>
  </sheetData>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5"/>
  <sheetViews>
    <sheetView topLeftCell="G1" workbookViewId="0">
      <selection activeCell="B21" sqref="B21"/>
    </sheetView>
  </sheetViews>
  <sheetFormatPr defaultRowHeight="15" x14ac:dyDescent="0.25"/>
  <cols>
    <col min="1" max="1" width="14.28515625" customWidth="1"/>
    <col min="2" max="2" width="15.7109375" bestFit="1" customWidth="1"/>
    <col min="3" max="3" width="12.85546875" customWidth="1"/>
    <col min="4" max="4" width="14.140625" customWidth="1"/>
    <col min="5" max="5" width="9.140625" style="8"/>
    <col min="6" max="6" width="16.85546875" customWidth="1"/>
    <col min="7" max="7" width="16.42578125" customWidth="1"/>
    <col min="9" max="9" width="10" bestFit="1" customWidth="1"/>
  </cols>
  <sheetData>
    <row r="1" spans="1:9" ht="27" thickBot="1" x14ac:dyDescent="0.3">
      <c r="A1" s="3"/>
      <c r="B1" s="3"/>
      <c r="C1" s="1" t="str">
        <f>RIGHT(SUBSTITUTE('frame fresh and panel'!C1,"_"," "),LEN(SUBSTITUTE('frame fresh and panel'!C1,"_"," "))-1)</f>
        <v>Food</v>
      </c>
      <c r="D1" s="1" t="str">
        <f>RIGHT(SUBSTITUTE('frame fresh and panel'!D1,"_"," "),LEN(SUBSTITUTE('frame fresh and panel'!D1,"_"," "))-1)</f>
        <v>Other Manufacturing</v>
      </c>
      <c r="E1" s="1" t="str">
        <f>RIGHT(SUBSTITUTE('frame fresh and panel'!E1,"_"," "),LEN(SUBSTITUTE('frame fresh and panel'!E1,"_"," "))-1)</f>
        <v>Retail</v>
      </c>
      <c r="F1" s="1" t="str">
        <f>RIGHT(SUBSTITUTE('frame fresh and panel'!F1,"_"," "),LEN(SUBSTITUTE('frame fresh and panel'!F1,"_"," "))-1)</f>
        <v>Hotels</v>
      </c>
      <c r="G1" s="1" t="str">
        <f>RIGHT(SUBSTITUTE('frame fresh and panel'!G1,"_"," "),LEN(SUBSTITUTE('frame fresh and panel'!G1,"_"," "))-1)</f>
        <v>Professional Activities</v>
      </c>
      <c r="H1" s="1" t="str">
        <f>RIGHT(SUBSTITUTE('frame fresh and panel'!H1,"_"," "),LEN(SUBSTITUTE('frame fresh and panel'!H1,"_"," "))-1)</f>
        <v>Other Services</v>
      </c>
      <c r="I1" s="1" t="str">
        <f>RIGHT(SUBSTITUTE('frame fresh and panel'!I1,"_"," "),LEN(SUBSTITUTE('frame fresh and panel'!I1,"_"," "))-1)</f>
        <v>Grand Total</v>
      </c>
    </row>
    <row r="2" spans="1:9" x14ac:dyDescent="0.25">
      <c r="A2" s="4" t="str">
        <f>'frame fresh and panel'!A2</f>
        <v>North Netherlands</v>
      </c>
      <c r="B2" s="2" t="str">
        <f>LEFT('frame fresh and panel'!B2,FIND(")",'frame fresh and panel'!B2))</f>
        <v>Small (5-19)</v>
      </c>
      <c r="C2" s="2">
        <f>'frame fresh and panel'!C2</f>
        <v>102</v>
      </c>
      <c r="D2" s="2">
        <f>'frame fresh and panel'!D2</f>
        <v>672</v>
      </c>
      <c r="E2" s="2">
        <f>'frame fresh and panel'!E2</f>
        <v>1547</v>
      </c>
      <c r="F2" s="2">
        <f>'frame fresh and panel'!F2</f>
        <v>116</v>
      </c>
      <c r="G2" s="2">
        <f>'frame fresh and panel'!G2</f>
        <v>528</v>
      </c>
      <c r="H2" s="2">
        <f>'frame fresh and panel'!H2</f>
        <v>3395</v>
      </c>
      <c r="I2" s="8">
        <f>SUM(C2:H4)</f>
        <v>15558</v>
      </c>
    </row>
    <row r="3" spans="1:9" x14ac:dyDescent="0.25">
      <c r="A3" s="4" t="str">
        <f>'frame fresh and panel'!A3</f>
        <v>North Netherlands</v>
      </c>
      <c r="B3" s="2" t="str">
        <f>LEFT('frame fresh and panel'!B3,FIND(")",'frame fresh and panel'!B3))</f>
        <v>Medium (20-99)</v>
      </c>
      <c r="C3" s="2">
        <f>'frame fresh and panel'!C3</f>
        <v>75</v>
      </c>
      <c r="D3" s="2">
        <f>'frame fresh and panel'!D3</f>
        <v>510</v>
      </c>
      <c r="E3" s="2">
        <f>'frame fresh and panel'!E3</f>
        <v>455</v>
      </c>
      <c r="F3" s="2">
        <f>'frame fresh and panel'!F3</f>
        <v>85</v>
      </c>
      <c r="G3" s="2">
        <f>'frame fresh and panel'!G3</f>
        <v>318</v>
      </c>
      <c r="H3" s="2">
        <f>'frame fresh and panel'!H3</f>
        <v>6598</v>
      </c>
      <c r="I3" s="8"/>
    </row>
    <row r="4" spans="1:9" x14ac:dyDescent="0.25">
      <c r="A4" s="4" t="str">
        <f>'frame fresh and panel'!A4</f>
        <v>North Netherlands</v>
      </c>
      <c r="B4" s="2" t="str">
        <f>LEFT('frame fresh and panel'!B4,FIND(")",'frame fresh and panel'!B4))</f>
        <v>Large (100 or more)</v>
      </c>
      <c r="C4" s="2">
        <f>'frame fresh and panel'!C4</f>
        <v>20</v>
      </c>
      <c r="D4" s="2">
        <f>'frame fresh and panel'!D4</f>
        <v>115</v>
      </c>
      <c r="E4" s="2">
        <f>'frame fresh and panel'!E4</f>
        <v>111</v>
      </c>
      <c r="F4" s="2">
        <f>'frame fresh and panel'!F4</f>
        <v>2</v>
      </c>
      <c r="G4" s="2">
        <f>'frame fresh and panel'!G4</f>
        <v>43</v>
      </c>
      <c r="H4" s="2">
        <f>'frame fresh and panel'!H4</f>
        <v>866</v>
      </c>
      <c r="I4" s="8"/>
    </row>
    <row r="5" spans="1:9" x14ac:dyDescent="0.25">
      <c r="A5" s="4" t="str">
        <f>'frame fresh and panel'!A5</f>
        <v>East Netherlands</v>
      </c>
      <c r="B5" s="2" t="str">
        <f>LEFT('frame fresh and panel'!B5,FIND(")",'frame fresh and panel'!B5))</f>
        <v>Small (5-19)</v>
      </c>
      <c r="C5" s="2">
        <f>'frame fresh and panel'!C5</f>
        <v>256</v>
      </c>
      <c r="D5" s="2">
        <f>'frame fresh and panel'!D5</f>
        <v>1598</v>
      </c>
      <c r="E5" s="2">
        <f>'frame fresh and panel'!E5</f>
        <v>3333</v>
      </c>
      <c r="F5" s="2">
        <f>'frame fresh and panel'!F5</f>
        <v>176</v>
      </c>
      <c r="G5" s="2">
        <f>'frame fresh and panel'!G5</f>
        <v>1356</v>
      </c>
      <c r="H5" s="2">
        <f>'frame fresh and panel'!H5</f>
        <v>8916</v>
      </c>
      <c r="I5" s="8">
        <f>SUM(C5:H7)</f>
        <v>41674</v>
      </c>
    </row>
    <row r="6" spans="1:9" x14ac:dyDescent="0.25">
      <c r="A6" s="4" t="str">
        <f>'frame fresh and panel'!A6</f>
        <v>East Netherlands</v>
      </c>
      <c r="B6" s="2" t="str">
        <f>LEFT('frame fresh and panel'!B6,FIND(")",'frame fresh and panel'!B6))</f>
        <v>Medium (20-99)</v>
      </c>
      <c r="C6" s="2">
        <f>'frame fresh and panel'!C6</f>
        <v>204</v>
      </c>
      <c r="D6" s="2">
        <f>'frame fresh and panel'!D6</f>
        <v>1314</v>
      </c>
      <c r="E6" s="2">
        <f>'frame fresh and panel'!E6</f>
        <v>1004</v>
      </c>
      <c r="F6" s="2">
        <f>'frame fresh and panel'!F6</f>
        <v>198</v>
      </c>
      <c r="G6" s="2">
        <f>'frame fresh and panel'!G6</f>
        <v>832</v>
      </c>
      <c r="H6" s="2">
        <f>'frame fresh and panel'!H6</f>
        <v>18958</v>
      </c>
      <c r="I6" s="8"/>
    </row>
    <row r="7" spans="1:9" x14ac:dyDescent="0.25">
      <c r="A7" s="4" t="str">
        <f>'frame fresh and panel'!A7</f>
        <v>East Netherlands</v>
      </c>
      <c r="B7" s="2" t="str">
        <f>LEFT('frame fresh and panel'!B7,FIND(")",'frame fresh and panel'!B7))</f>
        <v>Large (100 or more)</v>
      </c>
      <c r="C7" s="2">
        <f>'frame fresh and panel'!C7</f>
        <v>62</v>
      </c>
      <c r="D7" s="2">
        <f>'frame fresh and panel'!D7</f>
        <v>303</v>
      </c>
      <c r="E7" s="2">
        <f>'frame fresh and panel'!E7</f>
        <v>161</v>
      </c>
      <c r="F7" s="2">
        <f>'frame fresh and panel'!F7</f>
        <v>8</v>
      </c>
      <c r="G7" s="2">
        <f>'frame fresh and panel'!G7</f>
        <v>116</v>
      </c>
      <c r="H7" s="2">
        <f>'frame fresh and panel'!H7</f>
        <v>2879</v>
      </c>
      <c r="I7" s="8"/>
    </row>
    <row r="8" spans="1:9" x14ac:dyDescent="0.25">
      <c r="A8" s="4" t="str">
        <f>'frame fresh and panel'!A8</f>
        <v>West Netherlands</v>
      </c>
      <c r="B8" s="2" t="str">
        <f>LEFT('frame fresh and panel'!B8,FIND(")",'frame fresh and panel'!B8))</f>
        <v>Small (5-19)</v>
      </c>
      <c r="C8" s="2">
        <f>'frame fresh and panel'!C8</f>
        <v>426</v>
      </c>
      <c r="D8" s="2">
        <f>'frame fresh and panel'!D8</f>
        <v>2291</v>
      </c>
      <c r="E8" s="2">
        <f>'frame fresh and panel'!E8</f>
        <v>7398</v>
      </c>
      <c r="F8" s="2">
        <f>'frame fresh and panel'!F8</f>
        <v>485</v>
      </c>
      <c r="G8" s="2">
        <f>'frame fresh and panel'!G8</f>
        <v>3548</v>
      </c>
      <c r="H8" s="2">
        <f>'frame fresh and panel'!H8</f>
        <v>21176</v>
      </c>
      <c r="I8" s="8">
        <f>SUM(C8:H10)</f>
        <v>108216</v>
      </c>
    </row>
    <row r="9" spans="1:9" x14ac:dyDescent="0.25">
      <c r="A9" s="4" t="str">
        <f>'frame fresh and panel'!A9</f>
        <v>West Netherlands</v>
      </c>
      <c r="B9" s="2" t="str">
        <f>LEFT('frame fresh and panel'!B9,FIND(")",'frame fresh and panel'!B9))</f>
        <v>Medium (20-99)</v>
      </c>
      <c r="C9" s="2">
        <f>'frame fresh and panel'!C9</f>
        <v>278</v>
      </c>
      <c r="D9" s="2">
        <f>'frame fresh and panel'!D9</f>
        <v>1755</v>
      </c>
      <c r="E9" s="2">
        <f>'frame fresh and panel'!E9</f>
        <v>2071</v>
      </c>
      <c r="F9" s="2">
        <f>'frame fresh and panel'!F9</f>
        <v>449</v>
      </c>
      <c r="G9" s="2">
        <f>'frame fresh and panel'!G9</f>
        <v>2686</v>
      </c>
      <c r="H9" s="2">
        <f>'frame fresh and panel'!H9</f>
        <v>50180</v>
      </c>
      <c r="I9" s="8"/>
    </row>
    <row r="10" spans="1:9" x14ac:dyDescent="0.25">
      <c r="A10" s="4" t="str">
        <f>'frame fresh and panel'!A10</f>
        <v>West Netherlands</v>
      </c>
      <c r="B10" s="2" t="str">
        <f>LEFT('frame fresh and panel'!B10,FIND(")",'frame fresh and panel'!B10))</f>
        <v>Large (100 or more)</v>
      </c>
      <c r="C10" s="2">
        <f>'frame fresh and panel'!C10</f>
        <v>98</v>
      </c>
      <c r="D10" s="2">
        <f>'frame fresh and panel'!D10</f>
        <v>559</v>
      </c>
      <c r="E10" s="2">
        <f>'frame fresh and panel'!E10</f>
        <v>371</v>
      </c>
      <c r="F10" s="2">
        <f>'frame fresh and panel'!F10</f>
        <v>69</v>
      </c>
      <c r="G10" s="2">
        <f>'frame fresh and panel'!G10</f>
        <v>488</v>
      </c>
      <c r="H10" s="2">
        <f>'frame fresh and panel'!H10</f>
        <v>13888</v>
      </c>
      <c r="I10" s="8"/>
    </row>
    <row r="11" spans="1:9" x14ac:dyDescent="0.25">
      <c r="A11" s="4" t="str">
        <f>'frame fresh and panel'!A11</f>
        <v>South Netherlands</v>
      </c>
      <c r="B11" s="2" t="str">
        <f>LEFT('frame fresh and panel'!B11,FIND(")",'frame fresh and panel'!B11))</f>
        <v>Small (5-19)</v>
      </c>
      <c r="C11" s="2">
        <f>'frame fresh and panel'!C11</f>
        <v>243</v>
      </c>
      <c r="D11" s="2">
        <f>'frame fresh and panel'!D11</f>
        <v>1702</v>
      </c>
      <c r="E11" s="2">
        <f>'frame fresh and panel'!E11</f>
        <v>3349</v>
      </c>
      <c r="F11" s="2">
        <f>'frame fresh and panel'!F11</f>
        <v>178</v>
      </c>
      <c r="G11" s="2">
        <f>'frame fresh and panel'!G11</f>
        <v>1487</v>
      </c>
      <c r="H11" s="2">
        <f>'frame fresh and panel'!H11</f>
        <v>9017</v>
      </c>
      <c r="I11" s="8">
        <f>SUM(C11:H13)</f>
        <v>44733</v>
      </c>
    </row>
    <row r="12" spans="1:9" x14ac:dyDescent="0.25">
      <c r="A12" s="4" t="str">
        <f>'frame fresh and panel'!A12</f>
        <v>South Netherlands</v>
      </c>
      <c r="B12" s="2" t="str">
        <f>LEFT('frame fresh and panel'!B12,FIND(")",'frame fresh and panel'!B12))</f>
        <v>Medium (20-99)</v>
      </c>
      <c r="C12" s="2">
        <f>'frame fresh and panel'!C12</f>
        <v>187</v>
      </c>
      <c r="D12" s="2">
        <f>'frame fresh and panel'!D12</f>
        <v>1377</v>
      </c>
      <c r="E12" s="2">
        <f>'frame fresh and panel'!E12</f>
        <v>1007</v>
      </c>
      <c r="F12" s="2">
        <f>'frame fresh and panel'!F12</f>
        <v>143</v>
      </c>
      <c r="G12" s="2">
        <f>'frame fresh and panel'!G12</f>
        <v>1040</v>
      </c>
      <c r="H12" s="2">
        <f>'frame fresh and panel'!H12</f>
        <v>20762</v>
      </c>
      <c r="I12" s="8"/>
    </row>
    <row r="13" spans="1:9" x14ac:dyDescent="0.25">
      <c r="A13" s="4" t="str">
        <f>'frame fresh and panel'!A13</f>
        <v>South Netherlands</v>
      </c>
      <c r="B13" s="2" t="str">
        <f>LEFT('frame fresh and panel'!B13,FIND(")",'frame fresh and panel'!B13))</f>
        <v>Large (100 or more)</v>
      </c>
      <c r="C13" s="2">
        <f>'frame fresh and panel'!C13</f>
        <v>60</v>
      </c>
      <c r="D13" s="2">
        <f>'frame fresh and panel'!D13</f>
        <v>360</v>
      </c>
      <c r="E13" s="2">
        <f>'frame fresh and panel'!E13</f>
        <v>197</v>
      </c>
      <c r="F13" s="2">
        <f>'frame fresh and panel'!F13</f>
        <v>7</v>
      </c>
      <c r="G13" s="2">
        <f>'frame fresh and panel'!G13</f>
        <v>148</v>
      </c>
      <c r="H13" s="2">
        <f>'frame fresh and panel'!H13</f>
        <v>3469</v>
      </c>
      <c r="I13" s="8"/>
    </row>
    <row r="14" spans="1:9" s="26" customFormat="1" ht="15.75" thickBot="1" x14ac:dyDescent="0.3">
      <c r="A14" s="25"/>
      <c r="B14" s="25"/>
      <c r="C14" s="25">
        <f>SUM(C2:C13)</f>
        <v>2011</v>
      </c>
      <c r="D14" s="25">
        <f t="shared" ref="D14:I14" si="0">SUM(D2:D13)</f>
        <v>12556</v>
      </c>
      <c r="E14" s="25">
        <f t="shared" si="0"/>
        <v>21004</v>
      </c>
      <c r="F14" s="25">
        <f t="shared" si="0"/>
        <v>1916</v>
      </c>
      <c r="G14" s="25">
        <f t="shared" si="0"/>
        <v>12590</v>
      </c>
      <c r="H14" s="25">
        <f t="shared" si="0"/>
        <v>160104</v>
      </c>
      <c r="I14" s="25">
        <f t="shared" si="0"/>
        <v>210181</v>
      </c>
    </row>
    <row r="15" spans="1:9" ht="15.75" thickTop="1" x14ac:dyDescent="0.25">
      <c r="A15" s="34" t="s">
        <v>60</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I15"/>
  <sheetViews>
    <sheetView topLeftCell="F1" workbookViewId="0">
      <selection activeCell="C15" sqref="C15"/>
    </sheetView>
  </sheetViews>
  <sheetFormatPr defaultRowHeight="15" x14ac:dyDescent="0.25"/>
  <cols>
    <col min="1" max="1" width="15" customWidth="1"/>
    <col min="2" max="2" width="19.85546875" bestFit="1" customWidth="1"/>
    <col min="3" max="4" width="10.140625" customWidth="1"/>
    <col min="5" max="5" width="10.140625" style="8" customWidth="1"/>
    <col min="6" max="6" width="11.85546875" customWidth="1"/>
    <col min="7" max="7" width="12.28515625" customWidth="1"/>
    <col min="8" max="8" width="10.140625" customWidth="1"/>
    <col min="9" max="9" width="14.5703125" style="26" bestFit="1" customWidth="1"/>
  </cols>
  <sheetData>
    <row r="1" spans="1:9" ht="39.75" thickBot="1" x14ac:dyDescent="0.3">
      <c r="A1" s="12"/>
      <c r="B1" s="12"/>
      <c r="C1" s="13" t="str">
        <f>RIGHT(SUBSTITUTE('original survey design'!C1,"_"," "),LEN(SUBSTITUTE('original survey design'!C1,"_"," "))-1)</f>
        <v>Food</v>
      </c>
      <c r="D1" s="13" t="str">
        <f>RIGHT(SUBSTITUTE('original survey design'!D1,"_"," "),LEN(SUBSTITUTE('original survey design'!D1,"_"," "))-1)</f>
        <v>Other Manufacturing</v>
      </c>
      <c r="E1" s="13" t="str">
        <f>RIGHT(SUBSTITUTE('original survey design'!E1,"_"," "),LEN(SUBSTITUTE('original survey design'!E1,"_"," "))-1)</f>
        <v>Retail</v>
      </c>
      <c r="F1" s="13" t="str">
        <f>RIGHT(SUBSTITUTE('original survey design'!F1,"_"," "),LEN(SUBSTITUTE('original survey design'!F1,"_"," "))-1)</f>
        <v>Hotels</v>
      </c>
      <c r="G1" s="13" t="str">
        <f>RIGHT(SUBSTITUTE('original survey design'!G1,"_"," "),LEN(SUBSTITUTE('original survey design'!G1,"_"," "))-1)</f>
        <v>Professional Activities</v>
      </c>
      <c r="H1" s="13" t="str">
        <f>RIGHT(SUBSTITUTE('original survey design'!H1,"_"," "),LEN(SUBSTITUTE('original survey design'!H1,"_"," "))-1)</f>
        <v>Other Services</v>
      </c>
      <c r="I1" s="23" t="str">
        <f>RIGHT(SUBSTITUTE('original survey design'!I1,"_"," "),LEN(SUBSTITUTE('original survey design'!I1,"_"," "))-1)</f>
        <v>Grand Total</v>
      </c>
    </row>
    <row r="2" spans="1:9" x14ac:dyDescent="0.25">
      <c r="A2" s="4" t="str">
        <f>'original survey design'!A2</f>
        <v>North Netherlands</v>
      </c>
      <c r="B2" s="2" t="str">
        <f>LEFT('original survey design'!B2,FIND(")",'original survey design'!B2))</f>
        <v>Small (5-19)</v>
      </c>
      <c r="C2" s="27">
        <f>'original survey design'!C2</f>
        <v>16</v>
      </c>
      <c r="D2" s="27">
        <f>'original survey design'!D2</f>
        <v>12.999999999999984</v>
      </c>
      <c r="E2" s="27">
        <f>'original survey design'!E2</f>
        <v>29</v>
      </c>
      <c r="F2" s="27">
        <f>'original survey design'!F2</f>
        <v>22</v>
      </c>
      <c r="G2" s="27">
        <f>'original survey design'!G2</f>
        <v>8</v>
      </c>
      <c r="H2" s="27">
        <f>'original survey design'!H2</f>
        <v>20</v>
      </c>
      <c r="I2" s="24">
        <f>SUM(C2:H4)</f>
        <v>190</v>
      </c>
    </row>
    <row r="3" spans="1:9" x14ac:dyDescent="0.25">
      <c r="A3" s="4" t="str">
        <f>'original survey design'!A3</f>
        <v>North Netherlands</v>
      </c>
      <c r="B3" s="2" t="str">
        <f>LEFT('original survey design'!B3,FIND(")",'original survey design'!B3))</f>
        <v>Medium (20-99)</v>
      </c>
      <c r="C3" s="27">
        <f>'original survey design'!C3</f>
        <v>9</v>
      </c>
      <c r="D3" s="27">
        <f>'original survey design'!D3</f>
        <v>8</v>
      </c>
      <c r="E3" s="27">
        <f>'original survey design'!E3</f>
        <v>9</v>
      </c>
      <c r="F3" s="27">
        <f>'original survey design'!F3</f>
        <v>11</v>
      </c>
      <c r="G3" s="27">
        <f>'original survey design'!G3</f>
        <v>5</v>
      </c>
      <c r="H3" s="27">
        <f>'original survey design'!H3</f>
        <v>8</v>
      </c>
      <c r="I3" s="24"/>
    </row>
    <row r="4" spans="1:9" x14ac:dyDescent="0.25">
      <c r="A4" s="4" t="str">
        <f>'original survey design'!A4</f>
        <v>North Netherlands</v>
      </c>
      <c r="B4" s="2" t="str">
        <f>LEFT('original survey design'!B4,FIND(")",'original survey design'!B4))</f>
        <v>Large (100 or more)</v>
      </c>
      <c r="C4" s="27">
        <f>'original survey design'!C4</f>
        <v>7</v>
      </c>
      <c r="D4" s="27">
        <f>'original survey design'!D4</f>
        <v>6</v>
      </c>
      <c r="E4" s="27">
        <f>'original survey design'!E4</f>
        <v>5</v>
      </c>
      <c r="F4" s="27">
        <f>'original survey design'!F4</f>
        <v>4</v>
      </c>
      <c r="G4" s="27">
        <f>'original survey design'!G4</f>
        <v>5</v>
      </c>
      <c r="H4" s="27">
        <f>'original survey design'!H4</f>
        <v>5</v>
      </c>
      <c r="I4" s="24"/>
    </row>
    <row r="5" spans="1:9" x14ac:dyDescent="0.25">
      <c r="A5" s="4" t="str">
        <f>'original survey design'!A5</f>
        <v>East Netherlands</v>
      </c>
      <c r="B5" s="2" t="str">
        <f>LEFT('original survey design'!B5,FIND(")",'original survey design'!B5))</f>
        <v>Small (5-19)</v>
      </c>
      <c r="C5" s="27">
        <f>'original survey design'!C5</f>
        <v>10</v>
      </c>
      <c r="D5" s="27">
        <f>'original survey design'!D5</f>
        <v>13</v>
      </c>
      <c r="E5" s="27">
        <f>'original survey design'!E5</f>
        <v>12</v>
      </c>
      <c r="F5" s="27">
        <f>'original survey design'!F5</f>
        <v>9</v>
      </c>
      <c r="G5" s="27">
        <f>'original survey design'!G5</f>
        <v>14</v>
      </c>
      <c r="H5" s="27">
        <f>'original survey design'!H5</f>
        <v>21</v>
      </c>
      <c r="I5" s="24">
        <f>SUM(C5:H7)</f>
        <v>161</v>
      </c>
    </row>
    <row r="6" spans="1:9" x14ac:dyDescent="0.25">
      <c r="A6" s="4" t="str">
        <f>'original survey design'!A6</f>
        <v>East Netherlands</v>
      </c>
      <c r="B6" s="2" t="str">
        <f>LEFT('original survey design'!B6,FIND(")",'original survey design'!B6))</f>
        <v>Medium (20-99)</v>
      </c>
      <c r="C6" s="27">
        <f>'original survey design'!C6</f>
        <v>8</v>
      </c>
      <c r="D6" s="27">
        <f>'original survey design'!D6</f>
        <v>10</v>
      </c>
      <c r="E6" s="27">
        <f>'original survey design'!E6</f>
        <v>5</v>
      </c>
      <c r="F6" s="27">
        <f>'original survey design'!F6</f>
        <v>8</v>
      </c>
      <c r="G6" s="27">
        <f>'original survey design'!G6</f>
        <v>5</v>
      </c>
      <c r="H6" s="27">
        <f>'original survey design'!H6</f>
        <v>9</v>
      </c>
      <c r="I6" s="24"/>
    </row>
    <row r="7" spans="1:9" x14ac:dyDescent="0.25">
      <c r="A7" s="4" t="str">
        <f>'original survey design'!A7</f>
        <v>East Netherlands</v>
      </c>
      <c r="B7" s="2" t="str">
        <f>LEFT('original survey design'!B7,FIND(")",'original survey design'!B7))</f>
        <v>Large (100 or more)</v>
      </c>
      <c r="C7" s="27">
        <f>'original survey design'!C7</f>
        <v>8</v>
      </c>
      <c r="D7" s="27">
        <f>'original survey design'!D7</f>
        <v>7</v>
      </c>
      <c r="E7" s="27">
        <f>'original survey design'!E7</f>
        <v>5</v>
      </c>
      <c r="F7" s="27">
        <f>'original survey design'!F7</f>
        <v>7</v>
      </c>
      <c r="G7" s="27">
        <f>'original survey design'!G7</f>
        <v>5</v>
      </c>
      <c r="H7" s="27">
        <f>'original survey design'!H7</f>
        <v>5</v>
      </c>
      <c r="I7" s="24"/>
    </row>
    <row r="8" spans="1:9" x14ac:dyDescent="0.25">
      <c r="A8" s="4" t="str">
        <f>'original survey design'!A8</f>
        <v>West Netherlands</v>
      </c>
      <c r="B8" s="2" t="str">
        <f>LEFT('original survey design'!B8,FIND(")",'original survey design'!B8))</f>
        <v>Small (5-19)</v>
      </c>
      <c r="C8" s="27">
        <f>'original survey design'!C8</f>
        <v>15</v>
      </c>
      <c r="D8" s="27">
        <f>'original survey design'!D8</f>
        <v>17</v>
      </c>
      <c r="E8" s="27">
        <f>'original survey design'!E8</f>
        <v>35</v>
      </c>
      <c r="F8" s="27">
        <f>'original survey design'!F8</f>
        <v>13</v>
      </c>
      <c r="G8" s="27">
        <f>'original survey design'!G8</f>
        <v>37</v>
      </c>
      <c r="H8" s="27">
        <f>'original survey design'!H8</f>
        <v>46.999999999999986</v>
      </c>
      <c r="I8" s="24">
        <f>SUM(C8:H10)</f>
        <v>274</v>
      </c>
    </row>
    <row r="9" spans="1:9" x14ac:dyDescent="0.25">
      <c r="A9" s="4" t="str">
        <f>'original survey design'!A9</f>
        <v>West Netherlands</v>
      </c>
      <c r="B9" s="2" t="str">
        <f>LEFT('original survey design'!B9,FIND(")",'original survey design'!B9))</f>
        <v>Medium (20-99)</v>
      </c>
      <c r="C9" s="27">
        <f>'original survey design'!C9</f>
        <v>10</v>
      </c>
      <c r="D9" s="27">
        <f>'original survey design'!D9</f>
        <v>12</v>
      </c>
      <c r="E9" s="27">
        <f>'original survey design'!E9</f>
        <v>5</v>
      </c>
      <c r="F9" s="27">
        <f>'original survey design'!F9</f>
        <v>9</v>
      </c>
      <c r="G9" s="27">
        <f>'original survey design'!G9</f>
        <v>15</v>
      </c>
      <c r="H9" s="27">
        <f>'original survey design'!H9</f>
        <v>20</v>
      </c>
      <c r="I9" s="24"/>
    </row>
    <row r="10" spans="1:9" x14ac:dyDescent="0.25">
      <c r="A10" s="4" t="str">
        <f>'original survey design'!A10</f>
        <v>West Netherlands</v>
      </c>
      <c r="B10" s="2" t="str">
        <f>LEFT('original survey design'!B10,FIND(")",'original survey design'!B10))</f>
        <v>Large (100 or more)</v>
      </c>
      <c r="C10" s="27">
        <f>'original survey design'!C10</f>
        <v>8</v>
      </c>
      <c r="D10" s="27">
        <f>'original survey design'!D10</f>
        <v>8.0000000000000142</v>
      </c>
      <c r="E10" s="27">
        <f>'original survey design'!E10</f>
        <v>5</v>
      </c>
      <c r="F10" s="27">
        <f>'original survey design'!F10</f>
        <v>8</v>
      </c>
      <c r="G10" s="27">
        <f>'original survey design'!G10</f>
        <v>5</v>
      </c>
      <c r="H10" s="27">
        <f>'original survey design'!H10</f>
        <v>5</v>
      </c>
      <c r="I10" s="24"/>
    </row>
    <row r="11" spans="1:9" x14ac:dyDescent="0.25">
      <c r="A11" s="4" t="str">
        <f>'original survey design'!A11</f>
        <v>South Netherlands</v>
      </c>
      <c r="B11" s="2" t="str">
        <f>LEFT('original survey design'!B11,FIND(")",'original survey design'!B11))</f>
        <v>Small (5-19)</v>
      </c>
      <c r="C11" s="27">
        <f>'original survey design'!C11</f>
        <v>13</v>
      </c>
      <c r="D11" s="27">
        <f>'original survey design'!D11</f>
        <v>18</v>
      </c>
      <c r="E11" s="27">
        <f>'original survey design'!E11</f>
        <v>10</v>
      </c>
      <c r="F11" s="27">
        <f>'original survey design'!F11</f>
        <v>14</v>
      </c>
      <c r="G11" s="27">
        <f>'original survey design'!G11</f>
        <v>15</v>
      </c>
      <c r="H11" s="27">
        <f>'original survey design'!H11</f>
        <v>21</v>
      </c>
      <c r="I11" s="24">
        <f>SUM(C11:H13)</f>
        <v>175</v>
      </c>
    </row>
    <row r="12" spans="1:9" x14ac:dyDescent="0.25">
      <c r="A12" s="4" t="str">
        <f>'original survey design'!A12</f>
        <v>South Netherlands</v>
      </c>
      <c r="B12" s="2" t="str">
        <f>LEFT('original survey design'!B12,FIND(")",'original survey design'!B12))</f>
        <v>Medium (20-99)</v>
      </c>
      <c r="C12" s="27">
        <f>'original survey design'!C12</f>
        <v>8</v>
      </c>
      <c r="D12" s="27">
        <f>'original survey design'!D12</f>
        <v>11</v>
      </c>
      <c r="E12" s="27">
        <f>'original survey design'!E12</f>
        <v>5</v>
      </c>
      <c r="F12" s="27">
        <f>'original survey design'!F12</f>
        <v>10</v>
      </c>
      <c r="G12" s="27">
        <f>'original survey design'!G12</f>
        <v>6</v>
      </c>
      <c r="H12" s="27">
        <f>'original survey design'!H12</f>
        <v>9</v>
      </c>
      <c r="I12" s="24"/>
    </row>
    <row r="13" spans="1:9" x14ac:dyDescent="0.25">
      <c r="A13" s="4" t="str">
        <f>'original survey design'!A13</f>
        <v>South Netherlands</v>
      </c>
      <c r="B13" s="2" t="str">
        <f>LEFT('original survey design'!B13,FIND(")",'original survey design'!B13))</f>
        <v>Large (100 or more)</v>
      </c>
      <c r="C13" s="27">
        <f>'original survey design'!C13</f>
        <v>8</v>
      </c>
      <c r="D13" s="27">
        <f>'original survey design'!D13</f>
        <v>7</v>
      </c>
      <c r="E13" s="27">
        <f>'original survey design'!E13</f>
        <v>5</v>
      </c>
      <c r="F13" s="27">
        <f>'original survey design'!F13</f>
        <v>5</v>
      </c>
      <c r="G13" s="27">
        <f>'original survey design'!G13</f>
        <v>5</v>
      </c>
      <c r="H13" s="27">
        <f>'original survey design'!H13</f>
        <v>5</v>
      </c>
      <c r="I13" s="24"/>
    </row>
    <row r="14" spans="1:9" s="26" customFormat="1" ht="15.75" thickBot="1" x14ac:dyDescent="0.3">
      <c r="A14" s="25"/>
      <c r="B14" s="25"/>
      <c r="C14" s="25">
        <f>SUM(C2:C13)</f>
        <v>120</v>
      </c>
      <c r="D14" s="25">
        <f t="shared" ref="D14:I14" si="0">SUM(D2:D13)</f>
        <v>130</v>
      </c>
      <c r="E14" s="25">
        <f t="shared" si="0"/>
        <v>130</v>
      </c>
      <c r="F14" s="25">
        <f t="shared" si="0"/>
        <v>120</v>
      </c>
      <c r="G14" s="25">
        <f t="shared" si="0"/>
        <v>125</v>
      </c>
      <c r="H14" s="25">
        <f t="shared" si="0"/>
        <v>175</v>
      </c>
      <c r="I14" s="25">
        <f t="shared" si="0"/>
        <v>800</v>
      </c>
    </row>
    <row r="15" spans="1:9"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B2" sqref="B2:E12"/>
    </sheetView>
  </sheetViews>
  <sheetFormatPr defaultRowHeight="15" x14ac:dyDescent="0.2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x14ac:dyDescent="0.3">
      <c r="B1" s="32"/>
      <c r="C1" s="32"/>
      <c r="D1" s="32" t="s">
        <v>7</v>
      </c>
      <c r="E1" s="32"/>
    </row>
    <row r="2" spans="2:6" s="14" customFormat="1" ht="48" thickTop="1" x14ac:dyDescent="0.25">
      <c r="B2" s="30"/>
      <c r="C2" s="30"/>
      <c r="D2" s="31" t="s">
        <v>19</v>
      </c>
      <c r="E2" s="31" t="s">
        <v>21</v>
      </c>
    </row>
    <row r="3" spans="2:6" s="14" customFormat="1" ht="15.75" x14ac:dyDescent="0.25">
      <c r="B3" s="15" t="s">
        <v>16</v>
      </c>
      <c r="C3" s="15" t="s">
        <v>22</v>
      </c>
      <c r="D3" s="21">
        <v>210181</v>
      </c>
      <c r="E3" s="18"/>
    </row>
    <row r="4" spans="2:6" s="14" customFormat="1" ht="15.75" x14ac:dyDescent="0.25">
      <c r="B4" s="15"/>
      <c r="C4" s="15" t="s">
        <v>28</v>
      </c>
      <c r="D4" s="21">
        <v>39266</v>
      </c>
      <c r="E4" s="18"/>
    </row>
    <row r="5" spans="2:6" s="14" customFormat="1" ht="15.75" x14ac:dyDescent="0.25">
      <c r="B5" s="15"/>
      <c r="C5" s="15" t="s">
        <v>29</v>
      </c>
      <c r="D5" s="21">
        <v>39266</v>
      </c>
      <c r="E5" s="18"/>
    </row>
    <row r="6" spans="2:6" ht="15.75" customHeight="1" x14ac:dyDescent="0.25">
      <c r="B6" s="15" t="s">
        <v>1</v>
      </c>
      <c r="C6" s="15" t="s">
        <v>2</v>
      </c>
      <c r="D6" s="21">
        <v>1104</v>
      </c>
      <c r="E6" s="18">
        <f t="shared" ref="E6:E12" si="0">D6/D$5</f>
        <v>2.8115927265318596E-2</v>
      </c>
    </row>
    <row r="7" spans="2:6" ht="15.75" customHeight="1" x14ac:dyDescent="0.25">
      <c r="B7" s="15"/>
      <c r="C7" s="15" t="s">
        <v>23</v>
      </c>
      <c r="D7" s="21">
        <v>5783</v>
      </c>
      <c r="E7" s="18">
        <f t="shared" si="0"/>
        <v>0.14727754291244333</v>
      </c>
    </row>
    <row r="8" spans="2:6" ht="16.5" customHeight="1" x14ac:dyDescent="0.25">
      <c r="B8" s="15"/>
      <c r="C8" s="15" t="s">
        <v>30</v>
      </c>
      <c r="D8" s="21">
        <v>6887</v>
      </c>
      <c r="E8" s="18">
        <f t="shared" si="0"/>
        <v>0.17539347017776194</v>
      </c>
    </row>
    <row r="9" spans="2:6" ht="15.75" x14ac:dyDescent="0.25">
      <c r="B9" s="15"/>
      <c r="C9" s="15" t="s">
        <v>3</v>
      </c>
      <c r="D9" s="21">
        <v>4479</v>
      </c>
      <c r="E9" s="18">
        <f t="shared" si="0"/>
        <v>0.11406815056282789</v>
      </c>
    </row>
    <row r="10" spans="2:6" ht="15.75" customHeight="1" x14ac:dyDescent="0.25">
      <c r="B10" s="15"/>
      <c r="C10" s="15" t="s">
        <v>24</v>
      </c>
      <c r="D10" s="21">
        <v>27900</v>
      </c>
      <c r="E10" s="18">
        <f t="shared" si="0"/>
        <v>0.71053837925941021</v>
      </c>
    </row>
    <row r="11" spans="2:6" ht="15.75" customHeight="1" x14ac:dyDescent="0.25">
      <c r="B11" s="15" t="s">
        <v>26</v>
      </c>
      <c r="C11" s="15" t="s">
        <v>25</v>
      </c>
      <c r="D11" s="21">
        <v>432</v>
      </c>
      <c r="E11" s="18">
        <f t="shared" si="0"/>
        <v>1.1001884582081191E-2</v>
      </c>
    </row>
    <row r="12" spans="2:6" ht="15.75" customHeight="1" thickBot="1" x14ac:dyDescent="0.3">
      <c r="B12" s="17" t="s">
        <v>27</v>
      </c>
      <c r="C12" s="17" t="s">
        <v>20</v>
      </c>
      <c r="D12" s="22">
        <v>672</v>
      </c>
      <c r="E12" s="20">
        <f t="shared" si="0"/>
        <v>1.7114042683237407E-2</v>
      </c>
      <c r="F12" s="28"/>
    </row>
    <row r="13" spans="2:6" ht="15.75" customHeight="1" thickTop="1" x14ac:dyDescent="0.25"/>
    <row r="14" spans="2:6" ht="16.5" customHeight="1" x14ac:dyDescent="0.25"/>
    <row r="15" spans="2:6" ht="15.75" customHeight="1" x14ac:dyDescent="0.25"/>
    <row r="16" spans="2:6" ht="15.75" customHeight="1" x14ac:dyDescent="0.25"/>
    <row r="17" ht="15.75" customHeight="1" x14ac:dyDescent="0.25"/>
    <row r="18" ht="15.75" customHeight="1" x14ac:dyDescent="0.25"/>
    <row r="19" ht="15.75" customHeight="1" x14ac:dyDescent="0.25"/>
  </sheetData>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9"/>
  <sheetViews>
    <sheetView tabSelected="1" topLeftCell="A2" workbookViewId="0">
      <selection activeCell="C23" sqref="C23"/>
    </sheetView>
  </sheetViews>
  <sheetFormatPr defaultColWidth="9.140625" defaultRowHeight="15.75" x14ac:dyDescent="0.25"/>
  <cols>
    <col min="1" max="1" width="10.28515625" style="14" customWidth="1"/>
    <col min="2" max="2" width="7.42578125" style="14" bestFit="1" customWidth="1"/>
    <col min="3" max="3" width="35.140625" style="14" customWidth="1"/>
    <col min="4" max="4" width="11.7109375" style="14" customWidth="1"/>
    <col min="5" max="5" width="16.5703125" style="14" customWidth="1"/>
    <col min="6" max="6" width="11.140625" style="14" customWidth="1"/>
    <col min="7" max="16384" width="9.140625" style="14"/>
  </cols>
  <sheetData>
    <row r="1" spans="2:6" ht="16.5" thickBot="1" x14ac:dyDescent="0.3">
      <c r="B1" s="29"/>
      <c r="C1" s="29"/>
      <c r="D1" s="29"/>
      <c r="E1" s="29"/>
      <c r="F1" s="29"/>
    </row>
    <row r="2" spans="2:6" ht="32.25" thickTop="1" x14ac:dyDescent="0.25">
      <c r="B2" s="30"/>
      <c r="C2" s="30" t="s">
        <v>4</v>
      </c>
      <c r="D2" s="31" t="s">
        <v>14</v>
      </c>
      <c r="E2" s="31" t="s">
        <v>17</v>
      </c>
      <c r="F2" s="31" t="s">
        <v>18</v>
      </c>
    </row>
    <row r="3" spans="2:6" x14ac:dyDescent="0.25">
      <c r="B3" s="15" t="s">
        <v>13</v>
      </c>
      <c r="C3" s="15" t="s">
        <v>12</v>
      </c>
      <c r="D3" s="18">
        <f>VLOOKUP($C3,'yield calculation'!$C:$F,2,FALSE)</f>
        <v>1.2767174281179905E-2</v>
      </c>
      <c r="E3" s="18">
        <f>VLOOKUP($C3,'yield calculation'!$C:$F,3,FALSE)</f>
        <v>7.6790742576122284E-2</v>
      </c>
      <c r="F3" s="18">
        <f>VLOOKUP($C3,'yield calculation'!$C:$F,4,FALSE)</f>
        <v>0.1662592887878418</v>
      </c>
    </row>
    <row r="4" spans="2:6" x14ac:dyDescent="0.25">
      <c r="B4" s="15"/>
      <c r="C4" s="15" t="s">
        <v>13</v>
      </c>
      <c r="D4" s="18">
        <f>VLOOKUP($C4,'yield calculation'!$C:$F,2,FALSE)</f>
        <v>0.22400990128517151</v>
      </c>
      <c r="E4" s="18">
        <f>VLOOKUP($C4,'yield calculation'!$C:$F,3,FALSE)</f>
        <v>0.36713996529579163</v>
      </c>
      <c r="F4" s="18">
        <f>VLOOKUP($C4,'yield calculation'!$C:$F,4,FALSE)</f>
        <v>0.61014848947525024</v>
      </c>
    </row>
    <row r="5" spans="2:6" x14ac:dyDescent="0.25">
      <c r="B5" s="15" t="s">
        <v>10</v>
      </c>
      <c r="C5" s="15" t="s">
        <v>5</v>
      </c>
      <c r="D5" s="18">
        <f>VLOOKUP($C5,'yield calculation'!$C:$F,2,FALSE)</f>
        <v>2.0455736666917801E-2</v>
      </c>
      <c r="E5" s="18">
        <f>VLOOKUP($C5,'yield calculation'!$C:$F,3,FALSE)</f>
        <v>9.2490121722221375E-2</v>
      </c>
      <c r="F5" s="18">
        <f>VLOOKUP($C5,'yield calculation'!$C:$F,4,FALSE)</f>
        <v>0.22116672992706299</v>
      </c>
    </row>
    <row r="6" spans="2:6" x14ac:dyDescent="0.25">
      <c r="B6" s="15"/>
      <c r="C6" s="15" t="s">
        <v>6</v>
      </c>
      <c r="D6" s="18">
        <f>VLOOKUP($C6,'yield calculation'!$C:$F,2,FALSE)</f>
        <v>1.6853146255016327E-2</v>
      </c>
      <c r="E6" s="18">
        <f>VLOOKUP($C6,'yield calculation'!$C:$F,3,FALSE)</f>
        <v>0.11575408279895782</v>
      </c>
      <c r="F6" s="18">
        <f>VLOOKUP($C6,'yield calculation'!$C:$F,4,FALSE)</f>
        <v>0.14559440314769745</v>
      </c>
    </row>
    <row r="7" spans="2:6" x14ac:dyDescent="0.25">
      <c r="B7" s="15"/>
      <c r="C7" s="15" t="s">
        <v>65</v>
      </c>
      <c r="D7" s="18">
        <f>VLOOKUP($C7,'yield calculation'!$C:$F,2,FALSE)</f>
        <v>1.0247213765978813E-2</v>
      </c>
      <c r="E7" s="18">
        <f>VLOOKUP($C7,'yield calculation'!$C:$F,3,FALSE)</f>
        <v>7.9207919538021088E-2</v>
      </c>
      <c r="F7" s="18">
        <f>VLOOKUP($C7,'yield calculation'!$C:$F,4,FALSE)</f>
        <v>0.12937107682228088</v>
      </c>
    </row>
    <row r="8" spans="2:6" x14ac:dyDescent="0.25">
      <c r="B8" s="15" t="s">
        <v>8</v>
      </c>
      <c r="C8" s="14" t="s">
        <v>61</v>
      </c>
      <c r="D8" s="18">
        <f>VLOOKUP($C8,'yield calculation'!$C:$F,2,FALSE)</f>
        <v>1.5843996778130531E-2</v>
      </c>
      <c r="E8" s="18">
        <f>VLOOKUP($C8,'yield calculation'!$C:$F,3,FALSE)</f>
        <v>0.13081760704517365</v>
      </c>
      <c r="F8" s="18">
        <f>VLOOKUP($C8,'yield calculation'!$C:$F,4,FALSE)</f>
        <v>0.12111517041921616</v>
      </c>
    </row>
    <row r="9" spans="2:6" x14ac:dyDescent="0.25">
      <c r="B9" s="15"/>
      <c r="C9" s="14" t="s">
        <v>62</v>
      </c>
      <c r="D9" s="18">
        <f>VLOOKUP($C9,'yield calculation'!$C:$F,2,FALSE)</f>
        <v>2.0256668329238892E-2</v>
      </c>
      <c r="E9" s="18">
        <f>VLOOKUP($C9,'yield calculation'!$C:$F,3,FALSE)</f>
        <v>9.6291862428188324E-2</v>
      </c>
      <c r="F9" s="18">
        <f>VLOOKUP($C9,'yield calculation'!$C:$F,4,FALSE)</f>
        <v>0.21036738157272339</v>
      </c>
    </row>
    <row r="10" spans="2:6" x14ac:dyDescent="0.25">
      <c r="B10" s="15"/>
      <c r="C10" s="14" t="s">
        <v>63</v>
      </c>
      <c r="D10" s="18">
        <f>VLOOKUP($C10,'yield calculation'!$C:$F,2,FALSE)</f>
        <v>1.386252511292696E-2</v>
      </c>
      <c r="E10" s="18">
        <f>VLOOKUP($C10,'yield calculation'!$C:$F,3,FALSE)</f>
        <v>8.5734613239765167E-2</v>
      </c>
      <c r="F10" s="18">
        <f>VLOOKUP($C10,'yield calculation'!$C:$F,4,FALSE)</f>
        <v>0.16169111430644989</v>
      </c>
    </row>
    <row r="11" spans="2:6" x14ac:dyDescent="0.25">
      <c r="B11" s="15"/>
      <c r="C11" s="14" t="s">
        <v>64</v>
      </c>
      <c r="D11" s="18">
        <f>VLOOKUP($C11,'yield calculation'!$C:$F,2,FALSE)</f>
        <v>2.2526800632476807E-2</v>
      </c>
      <c r="E11" s="18">
        <f>VLOOKUP($C11,'yield calculation'!$C:$F,3,FALSE)</f>
        <v>0.10316967219114304</v>
      </c>
      <c r="F11" s="18">
        <f>VLOOKUP($C11,'yield calculation'!$C:$F,4,FALSE)</f>
        <v>0.21834713220596313</v>
      </c>
    </row>
    <row r="12" spans="2:6" x14ac:dyDescent="0.25">
      <c r="B12" s="15" t="s">
        <v>9</v>
      </c>
      <c r="C12" s="14" t="s">
        <v>11</v>
      </c>
      <c r="D12" s="18">
        <f>VLOOKUP($C12,'yield calculation'!$C:$F,2,FALSE)</f>
        <v>2.6355046778917313E-2</v>
      </c>
      <c r="E12" s="18">
        <f>VLOOKUP($C12,'yield calculation'!$C:$F,3,FALSE)</f>
        <v>8.1790126860141754E-2</v>
      </c>
      <c r="F12" s="18">
        <f>VLOOKUP($C12,'yield calculation'!$C:$F,4,FALSE)</f>
        <v>0.32222774624824524</v>
      </c>
    </row>
    <row r="13" spans="2:6" x14ac:dyDescent="0.25">
      <c r="B13" s="15"/>
      <c r="C13" s="14" t="s">
        <v>74</v>
      </c>
      <c r="D13" s="18">
        <f>VLOOKUP($C13,'yield calculation'!$C:$F,2,FALSE)</f>
        <v>3.9497308433055878E-2</v>
      </c>
      <c r="E13" s="18">
        <f>VLOOKUP($C13,'yield calculation'!$C:$F,3,FALSE)</f>
        <v>0.15876288712024689</v>
      </c>
      <c r="F13" s="18">
        <f>VLOOKUP($C13,'yield calculation'!$C:$F,4,FALSE)</f>
        <v>0.24878174066543579</v>
      </c>
    </row>
    <row r="14" spans="2:6" x14ac:dyDescent="0.25">
      <c r="B14" s="15"/>
      <c r="C14" s="14" t="s">
        <v>75</v>
      </c>
      <c r="D14" s="18">
        <f>VLOOKUP($C14,'yield calculation'!$C:$F,2,FALSE)</f>
        <v>9.1954022645950317E-3</v>
      </c>
      <c r="E14" s="18">
        <f>VLOOKUP($C14,'yield calculation'!$C:$F,3,FALSE)</f>
        <v>7.0910558104515076E-2</v>
      </c>
      <c r="F14" s="18">
        <f>VLOOKUP($C14,'yield calculation'!$C:$F,4,FALSE)</f>
        <v>0.12967607378959656</v>
      </c>
    </row>
    <row r="15" spans="2:6" x14ac:dyDescent="0.25">
      <c r="B15" s="15"/>
      <c r="C15" s="14" t="s">
        <v>76</v>
      </c>
      <c r="D15" s="18">
        <f>VLOOKUP($C15,'yield calculation'!$C:$F,2,FALSE)</f>
        <v>2.0876826718449593E-2</v>
      </c>
      <c r="E15" s="18">
        <f>VLOOKUP($C15,'yield calculation'!$C:$F,3,FALSE)</f>
        <v>6.2208399176597595E-2</v>
      </c>
      <c r="F15" s="18">
        <f>VLOOKUP($C15,'yield calculation'!$C:$F,4,FALSE)</f>
        <v>0.33559498190879822</v>
      </c>
    </row>
    <row r="16" spans="2:6" x14ac:dyDescent="0.25">
      <c r="B16" s="15"/>
      <c r="C16" s="14" t="s">
        <v>77</v>
      </c>
      <c r="D16" s="18">
        <f>VLOOKUP($C16,'yield calculation'!$C:$F,2,FALSE)</f>
        <v>1.8753781914710999E-2</v>
      </c>
      <c r="E16" s="18">
        <f>VLOOKUP($C16,'yield calculation'!$C:$F,3,FALSE)</f>
        <v>7.9182632267475128E-2</v>
      </c>
      <c r="F16" s="18">
        <f>VLOOKUP($C16,'yield calculation'!$C:$F,4,FALSE)</f>
        <v>0.23684211075305939</v>
      </c>
    </row>
    <row r="17" spans="2:6" x14ac:dyDescent="0.25">
      <c r="B17" s="16"/>
      <c r="C17" s="14" t="s">
        <v>0</v>
      </c>
      <c r="D17" s="19">
        <f>VLOOKUP($C17,'yield calculation'!$C:$F,2,FALSE)</f>
        <v>1.3959890231490135E-2</v>
      </c>
      <c r="E17" s="19">
        <f>VLOOKUP($C17,'yield calculation'!$C:$F,3,FALSE)</f>
        <v>0.11709730327129364</v>
      </c>
      <c r="F17" s="19">
        <f>VLOOKUP($C17,'yield calculation'!$C:$F,4,FALSE)</f>
        <v>0.11921615153551102</v>
      </c>
    </row>
    <row r="18" spans="2:6" ht="16.5" thickBot="1" x14ac:dyDescent="0.3">
      <c r="B18" s="17" t="s">
        <v>16</v>
      </c>
      <c r="C18" s="37" t="s">
        <v>73</v>
      </c>
      <c r="D18" s="20">
        <f>VLOOKUP($C18,'yield calculation'!$C:$F,2,FALSE)</f>
        <v>1.7114043235778809E-2</v>
      </c>
      <c r="E18" s="20">
        <f>VLOOKUP($C18,'yield calculation'!$C:$F,3,FALSE)</f>
        <v>9.7575142979621887E-2</v>
      </c>
      <c r="F18" s="20">
        <f>VLOOKUP($C18,'yield calculation'!$C:$F,4,FALSE)</f>
        <v>0.1753934770822525</v>
      </c>
    </row>
    <row r="19" spans="2:6" ht="16.5" thickTop="1" x14ac:dyDescent="0.25">
      <c r="B19" s="2" t="s">
        <v>31</v>
      </c>
    </row>
  </sheetData>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15"/>
  <sheetViews>
    <sheetView topLeftCell="C1" workbookViewId="0">
      <selection activeCell="C2" sqref="C2:I14"/>
    </sheetView>
  </sheetViews>
  <sheetFormatPr defaultRowHeight="15" x14ac:dyDescent="0.25"/>
  <cols>
    <col min="1" max="1" width="15" customWidth="1"/>
    <col min="2" max="2" width="14" bestFit="1" customWidth="1"/>
    <col min="3" max="4" width="10.140625" customWidth="1"/>
    <col min="5" max="5" width="10.140625" style="8" customWidth="1"/>
    <col min="6" max="6" width="11.85546875" customWidth="1"/>
    <col min="7" max="7" width="12.28515625" customWidth="1"/>
    <col min="8" max="8" width="10.140625" customWidth="1"/>
    <col min="9" max="9" width="14.5703125" style="26" bestFit="1" customWidth="1"/>
  </cols>
  <sheetData>
    <row r="1" spans="1:9" ht="39.75" thickBot="1" x14ac:dyDescent="0.3">
      <c r="A1" s="12"/>
      <c r="B1" s="12"/>
      <c r="C1" s="13" t="str">
        <f>RIGHT(SUBSTITUTE('achieved fresh and panel'!C1,"_"," "),LEN(SUBSTITUTE('achieved fresh and panel'!C1,"_"," "))-1)</f>
        <v>Food</v>
      </c>
      <c r="D1" s="13" t="str">
        <f>RIGHT(SUBSTITUTE('achieved fresh and panel'!D1,"_"," "),LEN(SUBSTITUTE('achieved fresh and panel'!D1,"_"," "))-1)</f>
        <v>Other Manufacturing</v>
      </c>
      <c r="E1" s="13" t="str">
        <f>RIGHT(SUBSTITUTE('achieved fresh and panel'!E1,"_"," "),LEN(SUBSTITUTE('achieved fresh and panel'!E1,"_"," "))-1)</f>
        <v>Retail</v>
      </c>
      <c r="F1" s="13" t="str">
        <f>RIGHT(SUBSTITUTE('achieved fresh and panel'!F1,"_"," "),LEN(SUBSTITUTE('achieved fresh and panel'!F1,"_"," "))-1)</f>
        <v>Hotels</v>
      </c>
      <c r="G1" s="13" t="str">
        <f>RIGHT(SUBSTITUTE('achieved fresh and panel'!G1,"_"," "),LEN(SUBSTITUTE('achieved fresh and panel'!G1,"_"," "))-1)</f>
        <v>Professional Activities</v>
      </c>
      <c r="H1" s="13" t="str">
        <f>RIGHT(SUBSTITUTE('achieved fresh and panel'!H1,"_"," "),LEN(SUBSTITUTE('achieved fresh and panel'!H1,"_"," "))-1)</f>
        <v>Other Services</v>
      </c>
      <c r="I1" s="23" t="str">
        <f>RIGHT(SUBSTITUTE('achieved fresh and panel'!I1,"_"," "),LEN(SUBSTITUTE('achieved fresh and panel'!I1,"_"," "))-1)</f>
        <v>Grand Total</v>
      </c>
    </row>
    <row r="2" spans="1:9" x14ac:dyDescent="0.25">
      <c r="A2" s="4" t="str">
        <f>'achieved fresh and panel'!A2</f>
        <v>North Netherlands</v>
      </c>
      <c r="B2" s="2" t="s">
        <v>5</v>
      </c>
      <c r="C2" s="27">
        <f>'achieved fresh and panel'!C2</f>
        <v>3</v>
      </c>
      <c r="D2" s="27">
        <f>'achieved fresh and panel'!D2</f>
        <v>9</v>
      </c>
      <c r="E2" s="27">
        <f>'achieved fresh and panel'!E2</f>
        <v>14</v>
      </c>
      <c r="F2" s="27">
        <f>'achieved fresh and panel'!F2</f>
        <v>3</v>
      </c>
      <c r="G2" s="27">
        <f>'achieved fresh and panel'!G2</f>
        <v>4</v>
      </c>
      <c r="H2" s="27">
        <f>'achieved fresh and panel'!H2</f>
        <v>23</v>
      </c>
      <c r="I2" s="24">
        <f>SUM(C2:H4)</f>
        <v>103</v>
      </c>
    </row>
    <row r="3" spans="1:9" x14ac:dyDescent="0.25">
      <c r="A3" s="4" t="str">
        <f>'achieved fresh and panel'!A3</f>
        <v>North Netherlands</v>
      </c>
      <c r="B3" s="2" t="s">
        <v>6</v>
      </c>
      <c r="C3" s="27">
        <f>'achieved fresh and panel'!C3</f>
        <v>4</v>
      </c>
      <c r="D3" s="27">
        <f>'achieved fresh and panel'!D3</f>
        <v>8</v>
      </c>
      <c r="E3" s="27">
        <f>'achieved fresh and panel'!E3</f>
        <v>4</v>
      </c>
      <c r="F3" s="27">
        <f>'achieved fresh and panel'!F3</f>
        <v>2</v>
      </c>
      <c r="G3" s="27">
        <f>'achieved fresh and panel'!G3</f>
        <v>3</v>
      </c>
      <c r="H3" s="27">
        <f>'achieved fresh and panel'!H3</f>
        <v>13</v>
      </c>
      <c r="I3" s="24"/>
    </row>
    <row r="4" spans="1:9" x14ac:dyDescent="0.25">
      <c r="A4" s="4" t="str">
        <f>'achieved fresh and panel'!A4</f>
        <v>North Netherlands</v>
      </c>
      <c r="B4" s="2" t="s">
        <v>65</v>
      </c>
      <c r="C4" s="27">
        <f>'achieved fresh and panel'!C4</f>
        <v>2</v>
      </c>
      <c r="D4" s="27">
        <f>'achieved fresh and panel'!D4</f>
        <v>5</v>
      </c>
      <c r="E4" s="27">
        <f>'achieved fresh and panel'!E4</f>
        <v>0</v>
      </c>
      <c r="F4" s="27">
        <f>'achieved fresh and panel'!F4</f>
        <v>1</v>
      </c>
      <c r="G4" s="27">
        <f>'achieved fresh and panel'!G4</f>
        <v>1</v>
      </c>
      <c r="H4" s="27">
        <f>'achieved fresh and panel'!H4</f>
        <v>4</v>
      </c>
      <c r="I4" s="24"/>
    </row>
    <row r="5" spans="1:9" x14ac:dyDescent="0.25">
      <c r="A5" s="4" t="str">
        <f>'achieved fresh and panel'!A5</f>
        <v>East Netherlands</v>
      </c>
      <c r="B5" s="2" t="s">
        <v>5</v>
      </c>
      <c r="C5" s="27">
        <f>'achieved fresh and panel'!C5</f>
        <v>2</v>
      </c>
      <c r="D5" s="27">
        <f>'achieved fresh and panel'!D5</f>
        <v>22</v>
      </c>
      <c r="E5" s="27">
        <f>'achieved fresh and panel'!E5</f>
        <v>10</v>
      </c>
      <c r="F5" s="27">
        <f>'achieved fresh and panel'!F5</f>
        <v>7</v>
      </c>
      <c r="G5" s="27">
        <f>'achieved fresh and panel'!G5</f>
        <v>16</v>
      </c>
      <c r="H5" s="27">
        <f>'achieved fresh and panel'!H5</f>
        <v>18</v>
      </c>
      <c r="I5" s="24">
        <f>SUM(C5:H7)</f>
        <v>160</v>
      </c>
    </row>
    <row r="6" spans="1:9" x14ac:dyDescent="0.25">
      <c r="A6" s="4" t="str">
        <f>'achieved fresh and panel'!A6</f>
        <v>East Netherlands</v>
      </c>
      <c r="B6" s="2" t="s">
        <v>6</v>
      </c>
      <c r="C6" s="27">
        <f>'achieved fresh and panel'!C6</f>
        <v>5</v>
      </c>
      <c r="D6" s="27">
        <f>'achieved fresh and panel'!D6</f>
        <v>20</v>
      </c>
      <c r="E6" s="27">
        <f>'achieved fresh and panel'!E6</f>
        <v>8</v>
      </c>
      <c r="F6" s="27">
        <f>'achieved fresh and panel'!F6</f>
        <v>4</v>
      </c>
      <c r="G6" s="27">
        <f>'achieved fresh and panel'!G6</f>
        <v>10</v>
      </c>
      <c r="H6" s="27">
        <f>'achieved fresh and panel'!H6</f>
        <v>16</v>
      </c>
      <c r="I6" s="24"/>
    </row>
    <row r="7" spans="1:9" x14ac:dyDescent="0.25">
      <c r="A7" s="4" t="str">
        <f>'achieved fresh and panel'!A7</f>
        <v>East Netherlands</v>
      </c>
      <c r="B7" s="2" t="s">
        <v>65</v>
      </c>
      <c r="C7" s="27">
        <f>'achieved fresh and panel'!C7</f>
        <v>3</v>
      </c>
      <c r="D7" s="27">
        <f>'achieved fresh and panel'!D7</f>
        <v>7</v>
      </c>
      <c r="E7" s="27">
        <f>'achieved fresh and panel'!E7</f>
        <v>1</v>
      </c>
      <c r="F7" s="27">
        <f>'achieved fresh and panel'!F7</f>
        <v>0</v>
      </c>
      <c r="G7" s="27">
        <f>'achieved fresh and panel'!G7</f>
        <v>3</v>
      </c>
      <c r="H7" s="27">
        <f>'achieved fresh and panel'!H7</f>
        <v>8</v>
      </c>
      <c r="I7" s="24"/>
    </row>
    <row r="8" spans="1:9" x14ac:dyDescent="0.25">
      <c r="A8" s="4" t="str">
        <f>'achieved fresh and panel'!A8</f>
        <v>West Netherlands</v>
      </c>
      <c r="B8" s="2" t="s">
        <v>5</v>
      </c>
      <c r="C8" s="27">
        <f>'achieved fresh and panel'!C8</f>
        <v>6</v>
      </c>
      <c r="D8" s="27">
        <f>'achieved fresh and panel'!D8</f>
        <v>23</v>
      </c>
      <c r="E8" s="27">
        <f>'achieved fresh and panel'!E8</f>
        <v>22</v>
      </c>
      <c r="F8" s="27">
        <f>'achieved fresh and panel'!F8</f>
        <v>4</v>
      </c>
      <c r="G8" s="27">
        <f>'achieved fresh and panel'!G8</f>
        <v>27</v>
      </c>
      <c r="H8" s="27">
        <f>'achieved fresh and panel'!H8</f>
        <v>43</v>
      </c>
      <c r="I8" s="24">
        <f>SUM(C8:H10)</f>
        <v>242</v>
      </c>
    </row>
    <row r="9" spans="1:9" x14ac:dyDescent="0.25">
      <c r="A9" s="4" t="str">
        <f>'achieved fresh and panel'!A9</f>
        <v>West Netherlands</v>
      </c>
      <c r="B9" s="2" t="s">
        <v>6</v>
      </c>
      <c r="C9" s="27">
        <f>'achieved fresh and panel'!C9</f>
        <v>3</v>
      </c>
      <c r="D9" s="27">
        <f>'achieved fresh and panel'!D9</f>
        <v>15</v>
      </c>
      <c r="E9" s="27">
        <f>'achieved fresh and panel'!E9</f>
        <v>6</v>
      </c>
      <c r="F9" s="27">
        <f>'achieved fresh and panel'!F9</f>
        <v>4</v>
      </c>
      <c r="G9" s="27">
        <f>'achieved fresh and panel'!G9</f>
        <v>12</v>
      </c>
      <c r="H9" s="27">
        <f>'achieved fresh and panel'!H9</f>
        <v>46</v>
      </c>
      <c r="I9" s="24"/>
    </row>
    <row r="10" spans="1:9" x14ac:dyDescent="0.25">
      <c r="A10" s="4" t="str">
        <f>'achieved fresh and panel'!A10</f>
        <v>West Netherlands</v>
      </c>
      <c r="B10" s="2" t="s">
        <v>65</v>
      </c>
      <c r="C10" s="27">
        <f>'achieved fresh and panel'!C10</f>
        <v>4</v>
      </c>
      <c r="D10" s="27">
        <f>'achieved fresh and panel'!D10</f>
        <v>6</v>
      </c>
      <c r="E10" s="27">
        <f>'achieved fresh and panel'!E10</f>
        <v>2</v>
      </c>
      <c r="F10" s="27">
        <f>'achieved fresh and panel'!F10</f>
        <v>2</v>
      </c>
      <c r="G10" s="27">
        <f>'achieved fresh and panel'!G10</f>
        <v>6</v>
      </c>
      <c r="H10" s="27">
        <f>'achieved fresh and panel'!H10</f>
        <v>11</v>
      </c>
      <c r="I10" s="24"/>
    </row>
    <row r="11" spans="1:9" x14ac:dyDescent="0.25">
      <c r="A11" s="4" t="str">
        <f>'achieved fresh and panel'!A11</f>
        <v>South Netherlands</v>
      </c>
      <c r="B11" s="2" t="s">
        <v>5</v>
      </c>
      <c r="C11" s="27">
        <f>'achieved fresh and panel'!C11</f>
        <v>1</v>
      </c>
      <c r="D11" s="27">
        <f>'achieved fresh and panel'!D11</f>
        <v>25</v>
      </c>
      <c r="E11" s="27">
        <f>'achieved fresh and panel'!E11</f>
        <v>14</v>
      </c>
      <c r="F11" s="27">
        <f>'achieved fresh and panel'!F11</f>
        <v>3</v>
      </c>
      <c r="G11" s="27">
        <f>'achieved fresh and panel'!G11</f>
        <v>18</v>
      </c>
      <c r="H11" s="27">
        <f>'achieved fresh and panel'!H11</f>
        <v>21</v>
      </c>
      <c r="I11" s="24">
        <f>SUM(C11:H13)</f>
        <v>167</v>
      </c>
    </row>
    <row r="12" spans="1:9" x14ac:dyDescent="0.25">
      <c r="A12" s="4" t="str">
        <f>'achieved fresh and panel'!A12</f>
        <v>South Netherlands</v>
      </c>
      <c r="B12" s="2" t="s">
        <v>6</v>
      </c>
      <c r="C12" s="27">
        <f>'achieved fresh and panel'!C12</f>
        <v>6</v>
      </c>
      <c r="D12" s="27">
        <f>'achieved fresh and panel'!D12</f>
        <v>23</v>
      </c>
      <c r="E12" s="27">
        <f>'achieved fresh and panel'!E12</f>
        <v>2</v>
      </c>
      <c r="F12" s="27">
        <f>'achieved fresh and panel'!F12</f>
        <v>3</v>
      </c>
      <c r="G12" s="27">
        <f>'achieved fresh and panel'!G12</f>
        <v>5</v>
      </c>
      <c r="H12" s="27">
        <f>'achieved fresh and panel'!H12</f>
        <v>25</v>
      </c>
      <c r="I12" s="24"/>
    </row>
    <row r="13" spans="1:9" x14ac:dyDescent="0.25">
      <c r="A13" s="4" t="str">
        <f>'achieved fresh and panel'!A13</f>
        <v>South Netherlands</v>
      </c>
      <c r="B13" s="2" t="s">
        <v>65</v>
      </c>
      <c r="C13" s="27">
        <f>'achieved fresh and panel'!C13</f>
        <v>2</v>
      </c>
      <c r="D13" s="27">
        <f>'achieved fresh and panel'!D13</f>
        <v>6</v>
      </c>
      <c r="E13" s="27">
        <f>'achieved fresh and panel'!E13</f>
        <v>4</v>
      </c>
      <c r="F13" s="27">
        <f>'achieved fresh and panel'!F13</f>
        <v>1</v>
      </c>
      <c r="G13" s="27">
        <f>'achieved fresh and panel'!G13</f>
        <v>2</v>
      </c>
      <c r="H13" s="27">
        <f>'achieved fresh and panel'!H13</f>
        <v>6</v>
      </c>
      <c r="I13" s="24"/>
    </row>
    <row r="14" spans="1:9" s="26" customFormat="1" ht="15.75" thickBot="1" x14ac:dyDescent="0.3">
      <c r="A14" s="25"/>
      <c r="B14" s="25"/>
      <c r="C14" s="25">
        <f t="shared" ref="C14:I14" si="0">SUM(C2:C13)</f>
        <v>41</v>
      </c>
      <c r="D14" s="25">
        <f t="shared" si="0"/>
        <v>169</v>
      </c>
      <c r="E14" s="25">
        <f t="shared" si="0"/>
        <v>87</v>
      </c>
      <c r="F14" s="25">
        <f>SUM(F2:F13)</f>
        <v>34</v>
      </c>
      <c r="G14" s="25">
        <f t="shared" si="0"/>
        <v>107</v>
      </c>
      <c r="H14" s="25">
        <f t="shared" si="0"/>
        <v>234</v>
      </c>
      <c r="I14" s="25">
        <f t="shared" si="0"/>
        <v>672</v>
      </c>
    </row>
    <row r="15" spans="1:9"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5"/>
  <sheetViews>
    <sheetView topLeftCell="C1" zoomScaleNormal="100" workbookViewId="0">
      <selection activeCell="C2" sqref="C2:I14"/>
    </sheetView>
  </sheetViews>
  <sheetFormatPr defaultRowHeight="15" x14ac:dyDescent="0.25"/>
  <cols>
    <col min="1" max="1" width="15" customWidth="1"/>
    <col min="2" max="2" width="14" bestFit="1" customWidth="1"/>
    <col min="3" max="4" width="10.140625" customWidth="1"/>
    <col min="5" max="5" width="10.140625" style="8" customWidth="1"/>
    <col min="6" max="6" width="11.85546875" customWidth="1"/>
    <col min="7" max="7" width="12.28515625" customWidth="1"/>
    <col min="8" max="8" width="10.140625" customWidth="1"/>
    <col min="9" max="9" width="14.5703125" style="26" bestFit="1" customWidth="1"/>
  </cols>
  <sheetData>
    <row r="1" spans="1:9" ht="39.75" thickBot="1" x14ac:dyDescent="0.3">
      <c r="A1" s="12"/>
      <c r="B1" s="12"/>
      <c r="C1" s="13" t="str">
        <f>RIGHT(SUBSTITUTE('achieved panel'!C1,"_"," "),LEN(SUBSTITUTE('achieved panel'!C1,"_"," "))-1)</f>
        <v>Food</v>
      </c>
      <c r="D1" s="13" t="str">
        <f>RIGHT(SUBSTITUTE('achieved panel'!D1,"_"," "),LEN(SUBSTITUTE('achieved panel'!D1,"_"," "))-1)</f>
        <v>Other Manufacturing</v>
      </c>
      <c r="E1" s="13" t="str">
        <f>RIGHT(SUBSTITUTE('achieved panel'!E1,"_"," "),LEN(SUBSTITUTE('achieved panel'!E1,"_"," "))-1)</f>
        <v>Retail</v>
      </c>
      <c r="F1" s="13" t="str">
        <f>RIGHT(SUBSTITUTE('achieved panel'!F1,"_"," "),LEN(SUBSTITUTE('achieved panel'!F1,"_"," "))-1)</f>
        <v>Hotels</v>
      </c>
      <c r="G1" s="13" t="str">
        <f>RIGHT(SUBSTITUTE('achieved panel'!G1,"_"," "),LEN(SUBSTITUTE('achieved panel'!G1,"_"," "))-1)</f>
        <v>Professional Activities</v>
      </c>
      <c r="H1" s="13" t="str">
        <f>RIGHT(SUBSTITUTE('achieved panel'!H1,"_"," "),LEN(SUBSTITUTE('achieved panel'!H1,"_"," "))-1)</f>
        <v>Other Services</v>
      </c>
      <c r="I1" s="23" t="str">
        <f>RIGHT(SUBSTITUTE('achieved panel'!I1,"_"," "),LEN(SUBSTITUTE('achieved panel'!I1,"_"," "))-1)</f>
        <v>Grand Total</v>
      </c>
    </row>
    <row r="2" spans="1:9" x14ac:dyDescent="0.25">
      <c r="A2" s="4" t="str">
        <f>'achieved panel'!A2</f>
        <v>North Netherlands</v>
      </c>
      <c r="B2" s="2" t="s">
        <v>5</v>
      </c>
      <c r="C2" s="27">
        <f>'achieved panel'!C2</f>
        <v>2</v>
      </c>
      <c r="D2" s="27">
        <f>'achieved panel'!D2</f>
        <v>2</v>
      </c>
      <c r="E2" s="27">
        <f>'achieved panel'!E2</f>
        <v>7</v>
      </c>
      <c r="F2" s="27">
        <f>'achieved panel'!F2</f>
        <v>1</v>
      </c>
      <c r="G2" s="27">
        <f>'achieved panel'!G2</f>
        <v>0</v>
      </c>
      <c r="H2" s="27">
        <f>'achieved panel'!H2</f>
        <v>9</v>
      </c>
      <c r="I2" s="24">
        <f>SUM(C2:H4)</f>
        <v>31</v>
      </c>
    </row>
    <row r="3" spans="1:9" x14ac:dyDescent="0.25">
      <c r="A3" s="4" t="str">
        <f>'achieved panel'!A3</f>
        <v>North Netherlands</v>
      </c>
      <c r="B3" s="2" t="s">
        <v>6</v>
      </c>
      <c r="C3" s="27">
        <f>'achieved panel'!C3</f>
        <v>1</v>
      </c>
      <c r="D3" s="27">
        <f>'achieved panel'!D3</f>
        <v>1</v>
      </c>
      <c r="E3" s="27">
        <f>'achieved panel'!E3</f>
        <v>3</v>
      </c>
      <c r="F3" s="27">
        <f>'achieved panel'!F3</f>
        <v>0</v>
      </c>
      <c r="G3" s="27">
        <f>'achieved panel'!G3</f>
        <v>1</v>
      </c>
      <c r="H3" s="27">
        <f>'achieved panel'!H3</f>
        <v>3</v>
      </c>
      <c r="I3" s="24"/>
    </row>
    <row r="4" spans="1:9" x14ac:dyDescent="0.25">
      <c r="A4" s="4" t="str">
        <f>'achieved panel'!A4</f>
        <v>North Netherlands</v>
      </c>
      <c r="B4" s="2" t="s">
        <v>65</v>
      </c>
      <c r="C4" s="27">
        <f>'achieved panel'!C4</f>
        <v>0</v>
      </c>
      <c r="D4" s="27">
        <f>'achieved panel'!D4</f>
        <v>1</v>
      </c>
      <c r="E4" s="27">
        <f>'achieved panel'!E4</f>
        <v>0</v>
      </c>
      <c r="F4" s="27">
        <f>'achieved panel'!F4</f>
        <v>0</v>
      </c>
      <c r="G4" s="27">
        <f>'achieved panel'!G4</f>
        <v>0</v>
      </c>
      <c r="H4" s="27">
        <f>'achieved panel'!H4</f>
        <v>0</v>
      </c>
      <c r="I4" s="24"/>
    </row>
    <row r="5" spans="1:9" x14ac:dyDescent="0.25">
      <c r="A5" s="4" t="str">
        <f>'achieved panel'!A5</f>
        <v>East Netherlands</v>
      </c>
      <c r="B5" s="2" t="s">
        <v>5</v>
      </c>
      <c r="C5" s="27">
        <f>'achieved panel'!C5</f>
        <v>0</v>
      </c>
      <c r="D5" s="27">
        <f>'achieved panel'!D5</f>
        <v>15</v>
      </c>
      <c r="E5" s="27">
        <f>'achieved panel'!E5</f>
        <v>5</v>
      </c>
      <c r="F5" s="27">
        <f>'achieved panel'!F5</f>
        <v>0</v>
      </c>
      <c r="G5" s="27">
        <f>'achieved panel'!G5</f>
        <v>1</v>
      </c>
      <c r="H5" s="27">
        <f>'achieved panel'!H5</f>
        <v>7</v>
      </c>
      <c r="I5" s="24">
        <f>SUM(C5:H7)</f>
        <v>46</v>
      </c>
    </row>
    <row r="6" spans="1:9" x14ac:dyDescent="0.25">
      <c r="A6" s="4" t="str">
        <f>'achieved panel'!A6</f>
        <v>East Netherlands</v>
      </c>
      <c r="B6" s="2" t="s">
        <v>6</v>
      </c>
      <c r="C6" s="27">
        <f>'achieved panel'!C6</f>
        <v>1</v>
      </c>
      <c r="D6" s="27">
        <f>'achieved panel'!D6</f>
        <v>6</v>
      </c>
      <c r="E6" s="27">
        <f>'achieved panel'!E6</f>
        <v>0</v>
      </c>
      <c r="F6" s="27">
        <f>'achieved panel'!F6</f>
        <v>0</v>
      </c>
      <c r="G6" s="27">
        <f>'achieved panel'!G6</f>
        <v>1</v>
      </c>
      <c r="H6" s="27">
        <f>'achieved panel'!H6</f>
        <v>4</v>
      </c>
      <c r="I6" s="24"/>
    </row>
    <row r="7" spans="1:9" x14ac:dyDescent="0.25">
      <c r="A7" s="4" t="str">
        <f>'achieved panel'!A7</f>
        <v>East Netherlands</v>
      </c>
      <c r="B7" s="2" t="s">
        <v>65</v>
      </c>
      <c r="C7" s="27">
        <f>'achieved panel'!C7</f>
        <v>1</v>
      </c>
      <c r="D7" s="27">
        <f>'achieved panel'!D7</f>
        <v>2</v>
      </c>
      <c r="E7" s="27">
        <f>'achieved panel'!E7</f>
        <v>0</v>
      </c>
      <c r="F7" s="27">
        <f>'achieved panel'!F7</f>
        <v>0</v>
      </c>
      <c r="G7" s="27">
        <f>'achieved panel'!G7</f>
        <v>0</v>
      </c>
      <c r="H7" s="27">
        <f>'achieved panel'!H7</f>
        <v>3</v>
      </c>
      <c r="I7" s="24"/>
    </row>
    <row r="8" spans="1:9" x14ac:dyDescent="0.25">
      <c r="A8" s="4" t="str">
        <f>'achieved panel'!A8</f>
        <v>West Netherlands</v>
      </c>
      <c r="B8" s="2" t="s">
        <v>5</v>
      </c>
      <c r="C8" s="27">
        <f>'achieved panel'!C8</f>
        <v>1</v>
      </c>
      <c r="D8" s="27">
        <f>'achieved panel'!D8</f>
        <v>8</v>
      </c>
      <c r="E8" s="27">
        <f>'achieved panel'!E8</f>
        <v>4</v>
      </c>
      <c r="F8" s="27">
        <f>'achieved panel'!F8</f>
        <v>0</v>
      </c>
      <c r="G8" s="27">
        <f>'achieved panel'!G8</f>
        <v>1</v>
      </c>
      <c r="H8" s="27">
        <f>'achieved panel'!H8</f>
        <v>9</v>
      </c>
      <c r="I8" s="24">
        <f>SUM(C8:H10)</f>
        <v>48</v>
      </c>
    </row>
    <row r="9" spans="1:9" x14ac:dyDescent="0.25">
      <c r="A9" s="4" t="str">
        <f>'achieved panel'!A9</f>
        <v>West Netherlands</v>
      </c>
      <c r="B9" s="2" t="s">
        <v>6</v>
      </c>
      <c r="C9" s="27">
        <f>'achieved panel'!C9</f>
        <v>1</v>
      </c>
      <c r="D9" s="27">
        <f>'achieved panel'!D9</f>
        <v>6</v>
      </c>
      <c r="E9" s="27">
        <f>'achieved panel'!E9</f>
        <v>0</v>
      </c>
      <c r="F9" s="27">
        <f>'achieved panel'!F9</f>
        <v>0</v>
      </c>
      <c r="G9" s="27">
        <f>'achieved panel'!G9</f>
        <v>1</v>
      </c>
      <c r="H9" s="27">
        <f>'achieved panel'!H9</f>
        <v>8</v>
      </c>
      <c r="I9" s="24"/>
    </row>
    <row r="10" spans="1:9" x14ac:dyDescent="0.25">
      <c r="A10" s="4" t="str">
        <f>'achieved panel'!A10</f>
        <v>West Netherlands</v>
      </c>
      <c r="B10" s="2" t="s">
        <v>65</v>
      </c>
      <c r="C10" s="27">
        <f>'achieved panel'!C10</f>
        <v>0</v>
      </c>
      <c r="D10" s="27">
        <f>'achieved panel'!D10</f>
        <v>2</v>
      </c>
      <c r="E10" s="27">
        <f>'achieved panel'!E10</f>
        <v>0</v>
      </c>
      <c r="F10" s="27">
        <f>'achieved panel'!F10</f>
        <v>1</v>
      </c>
      <c r="G10" s="27">
        <f>'achieved panel'!G10</f>
        <v>1</v>
      </c>
      <c r="H10" s="27">
        <f>'achieved panel'!H10</f>
        <v>5</v>
      </c>
      <c r="I10" s="24"/>
    </row>
    <row r="11" spans="1:9" x14ac:dyDescent="0.25">
      <c r="A11" s="4" t="str">
        <f>'achieved panel'!A11</f>
        <v>South Netherlands</v>
      </c>
      <c r="B11" s="2" t="s">
        <v>5</v>
      </c>
      <c r="C11" s="27">
        <f>'achieved panel'!C11</f>
        <v>1</v>
      </c>
      <c r="D11" s="27">
        <f>'achieved panel'!D11</f>
        <v>16</v>
      </c>
      <c r="E11" s="27">
        <f>'achieved panel'!E11</f>
        <v>4</v>
      </c>
      <c r="F11" s="27">
        <f>'achieved panel'!F11</f>
        <v>0</v>
      </c>
      <c r="G11" s="27">
        <f>'achieved panel'!G11</f>
        <v>0</v>
      </c>
      <c r="H11" s="27">
        <f>'achieved panel'!H11</f>
        <v>7</v>
      </c>
      <c r="I11" s="24">
        <f>SUM(C11:H13)</f>
        <v>56</v>
      </c>
    </row>
    <row r="12" spans="1:9" x14ac:dyDescent="0.25">
      <c r="A12" s="4" t="str">
        <f>'achieved panel'!A12</f>
        <v>South Netherlands</v>
      </c>
      <c r="B12" s="2" t="s">
        <v>6</v>
      </c>
      <c r="C12" s="27">
        <f>'achieved panel'!C12</f>
        <v>0</v>
      </c>
      <c r="D12" s="27">
        <f>'achieved panel'!D12</f>
        <v>11</v>
      </c>
      <c r="E12" s="27">
        <f>'achieved panel'!E12</f>
        <v>0</v>
      </c>
      <c r="F12" s="27">
        <f>'achieved panel'!F12</f>
        <v>0</v>
      </c>
      <c r="G12" s="27">
        <f>'achieved panel'!G12</f>
        <v>0</v>
      </c>
      <c r="H12" s="27">
        <f>'achieved panel'!H12</f>
        <v>12</v>
      </c>
      <c r="I12" s="24"/>
    </row>
    <row r="13" spans="1:9" x14ac:dyDescent="0.25">
      <c r="A13" s="4" t="str">
        <f>'achieved panel'!A13</f>
        <v>South Netherlands</v>
      </c>
      <c r="B13" s="2" t="s">
        <v>65</v>
      </c>
      <c r="C13" s="27">
        <f>'achieved panel'!C13</f>
        <v>1</v>
      </c>
      <c r="D13" s="27">
        <f>'achieved panel'!D13</f>
        <v>2</v>
      </c>
      <c r="E13" s="27">
        <f>'achieved panel'!E13</f>
        <v>1</v>
      </c>
      <c r="F13" s="27">
        <f>'achieved panel'!F13</f>
        <v>0</v>
      </c>
      <c r="G13" s="27">
        <f>'achieved panel'!G13</f>
        <v>0</v>
      </c>
      <c r="H13" s="27">
        <f>'achieved panel'!H13</f>
        <v>1</v>
      </c>
      <c r="I13" s="24"/>
    </row>
    <row r="14" spans="1:9" s="26" customFormat="1" ht="15.75" thickBot="1" x14ac:dyDescent="0.3">
      <c r="A14" s="25"/>
      <c r="B14" s="25"/>
      <c r="C14" s="25">
        <f>SUM(C2:C13)</f>
        <v>9</v>
      </c>
      <c r="D14" s="25">
        <f t="shared" ref="D14:G14" si="0">SUM(D2:D13)</f>
        <v>72</v>
      </c>
      <c r="E14" s="25">
        <f t="shared" si="0"/>
        <v>24</v>
      </c>
      <c r="F14" s="25">
        <f t="shared" si="0"/>
        <v>2</v>
      </c>
      <c r="G14" s="25">
        <f t="shared" si="0"/>
        <v>6</v>
      </c>
      <c r="H14" s="25">
        <f>SUM(H2:H13)</f>
        <v>68</v>
      </c>
      <c r="I14" s="25">
        <f>SUM(I2:I13)</f>
        <v>181</v>
      </c>
    </row>
    <row r="15" spans="1:9"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5"/>
  <sheetViews>
    <sheetView topLeftCell="D1" workbookViewId="0">
      <selection activeCell="C2" sqref="C2:I14"/>
    </sheetView>
  </sheetViews>
  <sheetFormatPr defaultRowHeight="15" x14ac:dyDescent="0.2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s>
  <sheetData>
    <row r="1" spans="1:9" ht="27" thickBot="1" x14ac:dyDescent="0.3">
      <c r="A1" s="3"/>
      <c r="B1" s="3"/>
      <c r="C1" s="1" t="str">
        <f>RIGHT(SUBSTITUTE(universe_weak!C1,"_"," "),LEN(SUBSTITUTE(universe_weak!C1,"_"," "))-1)</f>
        <v>Food</v>
      </c>
      <c r="D1" s="1" t="str">
        <f>RIGHT(SUBSTITUTE(universe_weak!D1,"_"," "),LEN(SUBSTITUTE(universe_weak!D1,"_"," "))-1)</f>
        <v>Other Manufacturing</v>
      </c>
      <c r="E1" s="1" t="str">
        <f>RIGHT(SUBSTITUTE(universe_weak!E1,"_"," "),LEN(SUBSTITUTE(universe_weak!E1,"_"," "))-1)</f>
        <v>Retail</v>
      </c>
      <c r="F1" s="1" t="str">
        <f>RIGHT(SUBSTITUTE(universe_weak!F1,"_"," "),LEN(SUBSTITUTE(universe_weak!F1,"_"," "))-1)</f>
        <v>Hotels</v>
      </c>
      <c r="G1" s="1" t="str">
        <f>RIGHT(SUBSTITUTE(universe_weak!G1,"_"," "),LEN(SUBSTITUTE(universe_weak!G1,"_"," "))-1)</f>
        <v>Professional Activities</v>
      </c>
      <c r="H1" s="1" t="str">
        <f>RIGHT(SUBSTITUTE(universe_weak!H1,"_"," "),LEN(SUBSTITUTE(universe_weak!H1,"_"," "))-1)</f>
        <v>Other Services</v>
      </c>
      <c r="I1" s="1" t="str">
        <f>RIGHT(SUBSTITUTE(universe_weak!I1,"_"," "),LEN(SUBSTITUTE(universe_weak!I1,"_"," "))-1)</f>
        <v>Grand Total</v>
      </c>
    </row>
    <row r="2" spans="1:9" x14ac:dyDescent="0.25">
      <c r="A2" s="4" t="str">
        <f>universe_weak!A2</f>
        <v>North Netherlands</v>
      </c>
      <c r="B2" s="2" t="str">
        <f>LEFT(universe_weak!B2,FIND(")",universe_weak!B2))</f>
        <v>Small (5-19)</v>
      </c>
      <c r="C2" s="6">
        <f>universe_weak!C2</f>
        <v>1364.661376953125</v>
      </c>
      <c r="D2" s="6">
        <f>universe_weak!D2</f>
        <v>1356.224853515625</v>
      </c>
      <c r="E2" s="6">
        <f>universe_weak!E2</f>
        <v>6076.66845703125</v>
      </c>
      <c r="F2" s="6">
        <f>universe_weak!F2</f>
        <v>2970.4736328125</v>
      </c>
      <c r="G2" s="6">
        <f>universe_weak!G2</f>
        <v>1322.3333740234375</v>
      </c>
      <c r="H2" s="6">
        <f>universe_weak!H2</f>
        <v>13429.1357421875</v>
      </c>
      <c r="I2" s="9">
        <f>SUM(C2:H4)</f>
        <v>42695.763168334961</v>
      </c>
    </row>
    <row r="3" spans="1:9" x14ac:dyDescent="0.25">
      <c r="A3" s="4" t="str">
        <f>universe_weak!A3</f>
        <v>North Netherlands</v>
      </c>
      <c r="B3" s="2" t="str">
        <f>LEFT(universe_weak!B3,FIND(")",universe_weak!B3))</f>
        <v>Medium (20-99)</v>
      </c>
      <c r="C3" s="6">
        <f>universe_weak!C3</f>
        <v>1117.930908203125</v>
      </c>
      <c r="D3" s="6">
        <f>universe_weak!D3</f>
        <v>919.2166748046875</v>
      </c>
      <c r="E3" s="6">
        <f>universe_weak!E3</f>
        <v>5614.548828125</v>
      </c>
      <c r="F3" s="6">
        <f>universe_weak!F3</f>
        <v>567</v>
      </c>
      <c r="G3" s="6">
        <f>universe_weak!G3</f>
        <v>853.81158447265625</v>
      </c>
      <c r="H3" s="6">
        <f>universe_weak!H3</f>
        <v>4787.5625</v>
      </c>
      <c r="I3" s="9"/>
    </row>
    <row r="4" spans="1:9" x14ac:dyDescent="0.25">
      <c r="A4" s="4" t="str">
        <f>universe_weak!A4</f>
        <v>North Netherlands</v>
      </c>
      <c r="B4" s="2" t="str">
        <f>LEFT(universe_weak!B4,FIND(")",universe_weak!B4))</f>
        <v>Large (100 or more)</v>
      </c>
      <c r="C4" s="6">
        <f>universe_weak!C4</f>
        <v>203</v>
      </c>
      <c r="D4" s="6">
        <f>universe_weak!D4</f>
        <v>456.82220458984375</v>
      </c>
      <c r="E4" s="6">
        <f>universe_weak!E4</f>
        <v>0</v>
      </c>
      <c r="F4" s="6">
        <f>universe_weak!F4</f>
        <v>283.5</v>
      </c>
      <c r="G4" s="6">
        <f>universe_weak!G4</f>
        <v>177.44444274902344</v>
      </c>
      <c r="H4" s="6">
        <f>universe_weak!H4</f>
        <v>1195.4285888671875</v>
      </c>
      <c r="I4" s="9"/>
    </row>
    <row r="5" spans="1:9" x14ac:dyDescent="0.25">
      <c r="A5" s="4" t="str">
        <f>universe_weak!A5</f>
        <v>East Netherlands</v>
      </c>
      <c r="B5" s="2" t="str">
        <f>LEFT(universe_weak!B5,FIND(")",universe_weak!B5))</f>
        <v>Small (5-19)</v>
      </c>
      <c r="C5" s="6">
        <f>universe_weak!C5</f>
        <v>244.33334350585938</v>
      </c>
      <c r="D5" s="6">
        <f>universe_weak!D5</f>
        <v>2280.35546875</v>
      </c>
      <c r="E5" s="6">
        <f>universe_weak!E5</f>
        <v>2154.52392578125</v>
      </c>
      <c r="F5" s="6">
        <f>universe_weak!F5</f>
        <v>274.75</v>
      </c>
      <c r="G5" s="6">
        <f>universe_weak!G5</f>
        <v>1191.27587890625</v>
      </c>
      <c r="H5" s="6">
        <f>universe_weak!H5</f>
        <v>9874.2255859375</v>
      </c>
      <c r="I5" s="9">
        <f>SUM(C5:H7)</f>
        <v>43652.705413818359</v>
      </c>
    </row>
    <row r="6" spans="1:9" x14ac:dyDescent="0.25">
      <c r="A6" s="4" t="str">
        <f>universe_weak!A6</f>
        <v>East Netherlands</v>
      </c>
      <c r="B6" s="2" t="str">
        <f>LEFT(universe_weak!B6,FIND(")",universe_weak!B6))</f>
        <v>Medium (20-99)</v>
      </c>
      <c r="C6" s="6">
        <f>universe_weak!C6</f>
        <v>1864.9666748046875</v>
      </c>
      <c r="D6" s="6">
        <f>universe_weak!D6</f>
        <v>4550.77734375</v>
      </c>
      <c r="E6" s="6">
        <f>universe_weak!E6</f>
        <v>1698.785400390625</v>
      </c>
      <c r="F6" s="6">
        <f>universe_weak!F6</f>
        <v>172</v>
      </c>
      <c r="G6" s="6">
        <f>universe_weak!G6</f>
        <v>5140.1962890625</v>
      </c>
      <c r="H6" s="6">
        <f>universe_weak!H6</f>
        <v>9315.7099609375</v>
      </c>
      <c r="I6" s="9"/>
    </row>
    <row r="7" spans="1:9" x14ac:dyDescent="0.25">
      <c r="A7" s="4" t="str">
        <f>universe_weak!A7</f>
        <v>East Netherlands</v>
      </c>
      <c r="B7" s="2" t="str">
        <f>LEFT(universe_weak!B7,FIND(")",universe_weak!B7))</f>
        <v>Large (100 or more)</v>
      </c>
      <c r="C7" s="6">
        <f>universe_weak!C7</f>
        <v>70.408111572265625</v>
      </c>
      <c r="D7" s="6">
        <f>universe_weak!D7</f>
        <v>1938.9583740234375</v>
      </c>
      <c r="E7" s="6">
        <f>universe_weak!E7</f>
        <v>291.25</v>
      </c>
      <c r="F7" s="6">
        <f>universe_weak!F7</f>
        <v>0</v>
      </c>
      <c r="G7" s="6">
        <f>universe_weak!G7</f>
        <v>393.33334350585938</v>
      </c>
      <c r="H7" s="6">
        <f>universe_weak!H7</f>
        <v>2196.855712890625</v>
      </c>
      <c r="I7" s="9"/>
    </row>
    <row r="8" spans="1:9" x14ac:dyDescent="0.25">
      <c r="A8" s="4" t="str">
        <f>universe_weak!A8</f>
        <v>West Netherlands</v>
      </c>
      <c r="B8" s="2" t="str">
        <f>LEFT(universe_weak!B8,FIND(")",universe_weak!B8))</f>
        <v>Small (5-19)</v>
      </c>
      <c r="C8" s="6">
        <f>universe_weak!C8</f>
        <v>1644.8441162109375</v>
      </c>
      <c r="D8" s="6">
        <f>universe_weak!D8</f>
        <v>5827.30224609375</v>
      </c>
      <c r="E8" s="6">
        <f>universe_weak!E8</f>
        <v>9431.73046875</v>
      </c>
      <c r="F8" s="6">
        <f>universe_weak!F8</f>
        <v>1910.4591064453125</v>
      </c>
      <c r="G8" s="6">
        <f>universe_weak!G8</f>
        <v>4163.08544921875</v>
      </c>
      <c r="H8" s="6">
        <f>universe_weak!H8</f>
        <v>26578.5546875</v>
      </c>
      <c r="I8" s="9">
        <f>SUM(C8:H10)</f>
        <v>110705.86306762695</v>
      </c>
    </row>
    <row r="9" spans="1:9" x14ac:dyDescent="0.25">
      <c r="A9" s="4" t="str">
        <f>universe_weak!A9</f>
        <v>West Netherlands</v>
      </c>
      <c r="B9" s="2" t="str">
        <f>LEFT(universe_weak!B9,FIND(")",universe_weak!B9))</f>
        <v>Medium (20-99)</v>
      </c>
      <c r="C9" s="6">
        <f>universe_weak!C9</f>
        <v>413.67141723632813</v>
      </c>
      <c r="D9" s="6">
        <f>universe_weak!D9</f>
        <v>3745.37158203125</v>
      </c>
      <c r="E9" s="6">
        <f>universe_weak!E9</f>
        <v>3176.418212890625</v>
      </c>
      <c r="F9" s="6">
        <f>universe_weak!F9</f>
        <v>697.6666259765625</v>
      </c>
      <c r="G9" s="6">
        <f>universe_weak!G9</f>
        <v>4216.0263671875</v>
      </c>
      <c r="H9" s="6">
        <f>universe_weak!H9</f>
        <v>35858.62890625</v>
      </c>
      <c r="I9" s="9"/>
    </row>
    <row r="10" spans="1:9" x14ac:dyDescent="0.25">
      <c r="A10" s="4" t="str">
        <f>universe_weak!A10</f>
        <v>West Netherlands</v>
      </c>
      <c r="B10" s="2" t="str">
        <f>LEFT(universe_weak!B10,FIND(")",universe_weak!B10))</f>
        <v>Large (100 or more)</v>
      </c>
      <c r="C10" s="6">
        <f>universe_weak!C10</f>
        <v>156.37142944335938</v>
      </c>
      <c r="D10" s="6">
        <f>universe_weak!D10</f>
        <v>713.9012451171875</v>
      </c>
      <c r="E10" s="6">
        <f>universe_weak!E10</f>
        <v>542.3499755859375</v>
      </c>
      <c r="F10" s="6">
        <f>universe_weak!F10</f>
        <v>172.66665649414063</v>
      </c>
      <c r="G10" s="6">
        <f>universe_weak!G10</f>
        <v>1683.3839111328125</v>
      </c>
      <c r="H10" s="6">
        <f>universe_weak!H10</f>
        <v>9773.4306640625</v>
      </c>
      <c r="I10" s="9"/>
    </row>
    <row r="11" spans="1:9" x14ac:dyDescent="0.25">
      <c r="A11" s="4" t="str">
        <f>universe_weak!A11</f>
        <v>South Netherlands</v>
      </c>
      <c r="B11" s="2" t="str">
        <f>LEFT(universe_weak!B11,FIND(")",universe_weak!B11))</f>
        <v>Small (5-19)</v>
      </c>
      <c r="C11" s="6">
        <f>universe_weak!C11</f>
        <v>420</v>
      </c>
      <c r="D11" s="6">
        <f>universe_weak!D11</f>
        <v>3521.156005859375</v>
      </c>
      <c r="E11" s="6">
        <f>universe_weak!E11</f>
        <v>3096.070556640625</v>
      </c>
      <c r="F11" s="6">
        <f>universe_weak!F11</f>
        <v>515.36669921875</v>
      </c>
      <c r="G11" s="6">
        <f>universe_weak!G11</f>
        <v>1620.169677734375</v>
      </c>
      <c r="H11" s="6">
        <f>universe_weak!H11</f>
        <v>8807.8896484375</v>
      </c>
      <c r="I11" s="9">
        <f>SUM(C11:H13)</f>
        <v>47707.673397064209</v>
      </c>
    </row>
    <row r="12" spans="1:9" x14ac:dyDescent="0.25">
      <c r="A12" s="4" t="str">
        <f>universe_weak!A12</f>
        <v>South Netherlands</v>
      </c>
      <c r="B12" s="2" t="str">
        <f>LEFT(universe_weak!B12,FIND(")",universe_weak!B12))</f>
        <v>Medium (20-99)</v>
      </c>
      <c r="C12" s="6">
        <f>universe_weak!C12</f>
        <v>1160.3333740234375</v>
      </c>
      <c r="D12" s="6">
        <f>universe_weak!D12</f>
        <v>4171.85791015625</v>
      </c>
      <c r="E12" s="6">
        <f>universe_weak!E12</f>
        <v>401.33334350585938</v>
      </c>
      <c r="F12" s="6">
        <f>universe_weak!F12</f>
        <v>623.933349609375</v>
      </c>
      <c r="G12" s="6">
        <f>universe_weak!G12</f>
        <v>1309.9415283203125</v>
      </c>
      <c r="H12" s="6">
        <f>universe_weak!H12</f>
        <v>16363.07421875</v>
      </c>
      <c r="I12" s="9"/>
    </row>
    <row r="13" spans="1:9" x14ac:dyDescent="0.25">
      <c r="A13" s="4" t="str">
        <f>universe_weak!A13</f>
        <v>South Netherlands</v>
      </c>
      <c r="B13" s="2" t="str">
        <f>LEFT(universe_weak!B13,FIND(")",universe_weak!B13))</f>
        <v>Large (100 or more)</v>
      </c>
      <c r="C13" s="6">
        <f>universe_weak!C13</f>
        <v>42.666667938232422</v>
      </c>
      <c r="D13" s="6">
        <f>universe_weak!D13</f>
        <v>1055.800048828125</v>
      </c>
      <c r="E13" s="6">
        <f>universe_weak!E13</f>
        <v>1344.5792236328125</v>
      </c>
      <c r="F13" s="6">
        <f>universe_weak!F13</f>
        <v>244.16667175292969</v>
      </c>
      <c r="G13" s="6">
        <f>universe_weak!G13</f>
        <v>204</v>
      </c>
      <c r="H13" s="6">
        <f>universe_weak!H13</f>
        <v>2805.33447265625</v>
      </c>
      <c r="I13" s="9"/>
    </row>
    <row r="14" spans="1:9" ht="15.75" thickBot="1" x14ac:dyDescent="0.3">
      <c r="A14" s="5"/>
      <c r="B14" s="5"/>
      <c r="C14" s="7">
        <f>SUM(C2:C13)</f>
        <v>8703.1874198913574</v>
      </c>
      <c r="D14" s="7">
        <f t="shared" ref="D14:H14" si="0">SUM(D2:D13)</f>
        <v>30537.743957519531</v>
      </c>
      <c r="E14" s="7">
        <f t="shared" si="0"/>
        <v>33828.258392333984</v>
      </c>
      <c r="F14" s="7">
        <f t="shared" si="0"/>
        <v>8431.9827423095703</v>
      </c>
      <c r="G14" s="7">
        <f t="shared" si="0"/>
        <v>22275.001846313477</v>
      </c>
      <c r="H14" s="7">
        <f t="shared" si="0"/>
        <v>140985.83068847656</v>
      </c>
      <c r="I14" s="7">
        <f t="shared" ref="I14" si="1">SUM(I2:I13)</f>
        <v>244762.00504684448</v>
      </c>
    </row>
    <row r="15" spans="1:9"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15"/>
  <sheetViews>
    <sheetView topLeftCell="D1" workbookViewId="0">
      <selection activeCell="C2" sqref="C2:I14"/>
    </sheetView>
  </sheetViews>
  <sheetFormatPr defaultRowHeight="15" x14ac:dyDescent="0.2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s>
  <sheetData>
    <row r="1" spans="1:9" ht="27" thickBot="1" x14ac:dyDescent="0.3">
      <c r="A1" s="3"/>
      <c r="B1" s="3"/>
      <c r="C1" s="1" t="str">
        <f>RIGHT(SUBSTITUTE(universe_median!C1,"_"," "),LEN(SUBSTITUTE(universe_median!C1,"_"," "))-1)</f>
        <v>Food</v>
      </c>
      <c r="D1" s="1" t="str">
        <f>RIGHT(SUBSTITUTE(universe_median!D1,"_"," "),LEN(SUBSTITUTE(universe_median!D1,"_"," "))-1)</f>
        <v>Other Manufacturing</v>
      </c>
      <c r="E1" s="1" t="str">
        <f>RIGHT(SUBSTITUTE(universe_median!E1,"_"," "),LEN(SUBSTITUTE(universe_median!E1,"_"," "))-1)</f>
        <v>Retail</v>
      </c>
      <c r="F1" s="1" t="str">
        <f>RIGHT(SUBSTITUTE(universe_median!F1,"_"," "),LEN(SUBSTITUTE(universe_median!F1,"_"," "))-1)</f>
        <v>Hotels</v>
      </c>
      <c r="G1" s="1" t="str">
        <f>RIGHT(SUBSTITUTE(universe_median!G1,"_"," "),LEN(SUBSTITUTE(universe_median!G1,"_"," "))-1)</f>
        <v>Professional Activities</v>
      </c>
      <c r="H1" s="1" t="str">
        <f>RIGHT(SUBSTITUTE(universe_median!H1,"_"," "),LEN(SUBSTITUTE(universe_median!H1,"_"," "))-1)</f>
        <v>Other Services</v>
      </c>
      <c r="I1" s="1" t="str">
        <f>RIGHT(SUBSTITUTE(universe_median!I1,"_"," "),LEN(SUBSTITUTE(universe_median!I1,"_"," "))-1)</f>
        <v>Grand Total</v>
      </c>
    </row>
    <row r="2" spans="1:9" x14ac:dyDescent="0.25">
      <c r="A2" s="4" t="str">
        <f>universe_median!A2</f>
        <v>North Netherlands</v>
      </c>
      <c r="B2" s="2" t="str">
        <f>LEFT(universe_median!B2,FIND(")",universe_median!B2))</f>
        <v>Small (5-19)</v>
      </c>
      <c r="C2" s="6">
        <f>universe_median!C2</f>
        <v>1364.661376953125</v>
      </c>
      <c r="D2" s="6">
        <f>universe_median!D2</f>
        <v>1356.224853515625</v>
      </c>
      <c r="E2" s="6">
        <f>universe_median!E2</f>
        <v>6076.66845703125</v>
      </c>
      <c r="F2" s="6">
        <f>universe_median!F2</f>
        <v>2970.4736328125</v>
      </c>
      <c r="G2" s="6">
        <f>universe_median!G2</f>
        <v>1322.3333740234375</v>
      </c>
      <c r="H2" s="6">
        <f>universe_median!H2</f>
        <v>13429.1357421875</v>
      </c>
      <c r="I2" s="9">
        <f>SUM(C2:H4)</f>
        <v>42695.763168334961</v>
      </c>
    </row>
    <row r="3" spans="1:9" x14ac:dyDescent="0.25">
      <c r="A3" s="4" t="str">
        <f>universe_median!A3</f>
        <v>North Netherlands</v>
      </c>
      <c r="B3" s="2" t="str">
        <f>LEFT(universe_median!B3,FIND(")",universe_median!B3))</f>
        <v>Medium (20-99)</v>
      </c>
      <c r="C3" s="6">
        <f>universe_median!C3</f>
        <v>1117.930908203125</v>
      </c>
      <c r="D3" s="6">
        <f>universe_median!D3</f>
        <v>919.2166748046875</v>
      </c>
      <c r="E3" s="6">
        <f>universe_median!E3</f>
        <v>5614.548828125</v>
      </c>
      <c r="F3" s="6">
        <f>universe_median!F3</f>
        <v>567</v>
      </c>
      <c r="G3" s="6">
        <f>universe_median!G3</f>
        <v>853.81158447265625</v>
      </c>
      <c r="H3" s="6">
        <f>universe_median!H3</f>
        <v>4787.5625</v>
      </c>
      <c r="I3" s="9"/>
    </row>
    <row r="4" spans="1:9" x14ac:dyDescent="0.25">
      <c r="A4" s="4" t="str">
        <f>universe_median!A4</f>
        <v>North Netherlands</v>
      </c>
      <c r="B4" s="2" t="str">
        <f>LEFT(universe_median!B4,FIND(")",universe_median!B4))</f>
        <v>Large (100 or more)</v>
      </c>
      <c r="C4" s="6">
        <f>universe_median!C4</f>
        <v>203</v>
      </c>
      <c r="D4" s="6">
        <f>universe_median!D4</f>
        <v>456.82220458984375</v>
      </c>
      <c r="E4" s="6">
        <f>universe_median!E4</f>
        <v>0</v>
      </c>
      <c r="F4" s="6">
        <f>universe_median!F4</f>
        <v>283.5</v>
      </c>
      <c r="G4" s="6">
        <f>universe_median!G4</f>
        <v>177.44444274902344</v>
      </c>
      <c r="H4" s="6">
        <f>universe_median!H4</f>
        <v>1195.4285888671875</v>
      </c>
      <c r="I4" s="9"/>
    </row>
    <row r="5" spans="1:9" x14ac:dyDescent="0.25">
      <c r="A5" s="4" t="str">
        <f>universe_median!A5</f>
        <v>East Netherlands</v>
      </c>
      <c r="B5" s="2" t="str">
        <f>LEFT(universe_median!B5,FIND(")",universe_median!B5))</f>
        <v>Small (5-19)</v>
      </c>
      <c r="C5" s="6">
        <f>universe_median!C5</f>
        <v>244.33334350585938</v>
      </c>
      <c r="D5" s="6">
        <f>universe_median!D5</f>
        <v>2280.35546875</v>
      </c>
      <c r="E5" s="6">
        <f>universe_median!E5</f>
        <v>2154.52392578125</v>
      </c>
      <c r="F5" s="6">
        <f>universe_median!F5</f>
        <v>274.75</v>
      </c>
      <c r="G5" s="6">
        <f>universe_median!G5</f>
        <v>1191.27587890625</v>
      </c>
      <c r="H5" s="6">
        <f>universe_median!H5</f>
        <v>9874.2255859375</v>
      </c>
      <c r="I5" s="9">
        <f>SUM(C5:H7)</f>
        <v>43652.705413818359</v>
      </c>
    </row>
    <row r="6" spans="1:9" x14ac:dyDescent="0.25">
      <c r="A6" s="4" t="str">
        <f>universe_median!A6</f>
        <v>East Netherlands</v>
      </c>
      <c r="B6" s="2" t="str">
        <f>LEFT(universe_median!B6,FIND(")",universe_median!B6))</f>
        <v>Medium (20-99)</v>
      </c>
      <c r="C6" s="6">
        <f>universe_median!C6</f>
        <v>1864.9666748046875</v>
      </c>
      <c r="D6" s="6">
        <f>universe_median!D6</f>
        <v>4550.77734375</v>
      </c>
      <c r="E6" s="6">
        <f>universe_median!E6</f>
        <v>1698.785400390625</v>
      </c>
      <c r="F6" s="6">
        <f>universe_median!F6</f>
        <v>172</v>
      </c>
      <c r="G6" s="6">
        <f>universe_median!G6</f>
        <v>5140.1962890625</v>
      </c>
      <c r="H6" s="6">
        <f>universe_median!H6</f>
        <v>9315.7099609375</v>
      </c>
      <c r="I6" s="9"/>
    </row>
    <row r="7" spans="1:9" x14ac:dyDescent="0.25">
      <c r="A7" s="4" t="str">
        <f>universe_median!A7</f>
        <v>East Netherlands</v>
      </c>
      <c r="B7" s="2" t="str">
        <f>LEFT(universe_median!B7,FIND(")",universe_median!B7))</f>
        <v>Large (100 or more)</v>
      </c>
      <c r="C7" s="6">
        <f>universe_median!C7</f>
        <v>70.408111572265625</v>
      </c>
      <c r="D7" s="6">
        <f>universe_median!D7</f>
        <v>1938.9583740234375</v>
      </c>
      <c r="E7" s="6">
        <f>universe_median!E7</f>
        <v>291.25</v>
      </c>
      <c r="F7" s="6">
        <f>universe_median!F7</f>
        <v>0</v>
      </c>
      <c r="G7" s="6">
        <f>universe_median!G7</f>
        <v>393.33334350585938</v>
      </c>
      <c r="H7" s="6">
        <f>universe_median!H7</f>
        <v>2196.855712890625</v>
      </c>
      <c r="I7" s="9"/>
    </row>
    <row r="8" spans="1:9" x14ac:dyDescent="0.25">
      <c r="A8" s="4" t="str">
        <f>universe_median!A8</f>
        <v>West Netherlands</v>
      </c>
      <c r="B8" s="2" t="str">
        <f>LEFT(universe_median!B8,FIND(")",universe_median!B8))</f>
        <v>Small (5-19)</v>
      </c>
      <c r="C8" s="6">
        <f>universe_median!C8</f>
        <v>1644.8441162109375</v>
      </c>
      <c r="D8" s="6">
        <f>universe_median!D8</f>
        <v>5827.30224609375</v>
      </c>
      <c r="E8" s="6">
        <f>universe_median!E8</f>
        <v>9431.73046875</v>
      </c>
      <c r="F8" s="6">
        <f>universe_median!F8</f>
        <v>1910.4591064453125</v>
      </c>
      <c r="G8" s="6">
        <f>universe_median!G8</f>
        <v>4163.08544921875</v>
      </c>
      <c r="H8" s="6">
        <f>universe_median!H8</f>
        <v>26578.5546875</v>
      </c>
      <c r="I8" s="9">
        <f>SUM(C8:H10)</f>
        <v>110705.86306762695</v>
      </c>
    </row>
    <row r="9" spans="1:9" x14ac:dyDescent="0.25">
      <c r="A9" s="4" t="str">
        <f>universe_median!A9</f>
        <v>West Netherlands</v>
      </c>
      <c r="B9" s="2" t="str">
        <f>LEFT(universe_median!B9,FIND(")",universe_median!B9))</f>
        <v>Medium (20-99)</v>
      </c>
      <c r="C9" s="6">
        <f>universe_median!C9</f>
        <v>413.67141723632813</v>
      </c>
      <c r="D9" s="6">
        <f>universe_median!D9</f>
        <v>3745.37158203125</v>
      </c>
      <c r="E9" s="6">
        <f>universe_median!E9</f>
        <v>3176.418212890625</v>
      </c>
      <c r="F9" s="6">
        <f>universe_median!F9</f>
        <v>697.6666259765625</v>
      </c>
      <c r="G9" s="6">
        <f>universe_median!G9</f>
        <v>4216.0263671875</v>
      </c>
      <c r="H9" s="6">
        <f>universe_median!H9</f>
        <v>35858.62890625</v>
      </c>
      <c r="I9" s="9"/>
    </row>
    <row r="10" spans="1:9" x14ac:dyDescent="0.25">
      <c r="A10" s="4" t="str">
        <f>universe_median!A10</f>
        <v>West Netherlands</v>
      </c>
      <c r="B10" s="2" t="str">
        <f>LEFT(universe_median!B10,FIND(")",universe_median!B10))</f>
        <v>Large (100 or more)</v>
      </c>
      <c r="C10" s="6">
        <f>universe_median!C10</f>
        <v>156.37142944335938</v>
      </c>
      <c r="D10" s="6">
        <f>universe_median!D10</f>
        <v>713.9012451171875</v>
      </c>
      <c r="E10" s="6">
        <f>universe_median!E10</f>
        <v>542.3499755859375</v>
      </c>
      <c r="F10" s="6">
        <f>universe_median!F10</f>
        <v>172.66665649414063</v>
      </c>
      <c r="G10" s="6">
        <f>universe_median!G10</f>
        <v>1683.3839111328125</v>
      </c>
      <c r="H10" s="6">
        <f>universe_median!H10</f>
        <v>9773.4306640625</v>
      </c>
      <c r="I10" s="9"/>
    </row>
    <row r="11" spans="1:9" x14ac:dyDescent="0.25">
      <c r="A11" s="4" t="str">
        <f>universe_median!A11</f>
        <v>South Netherlands</v>
      </c>
      <c r="B11" s="2" t="str">
        <f>LEFT(universe_median!B11,FIND(")",universe_median!B11))</f>
        <v>Small (5-19)</v>
      </c>
      <c r="C11" s="6">
        <f>universe_median!C11</f>
        <v>420</v>
      </c>
      <c r="D11" s="6">
        <f>universe_median!D11</f>
        <v>3521.156005859375</v>
      </c>
      <c r="E11" s="6">
        <f>universe_median!E11</f>
        <v>3096.070556640625</v>
      </c>
      <c r="F11" s="6">
        <f>universe_median!F11</f>
        <v>515.36669921875</v>
      </c>
      <c r="G11" s="6">
        <f>universe_median!G11</f>
        <v>1620.169677734375</v>
      </c>
      <c r="H11" s="6">
        <f>universe_median!H11</f>
        <v>8807.8896484375</v>
      </c>
      <c r="I11" s="9">
        <f>SUM(C11:H13)</f>
        <v>47707.673397064209</v>
      </c>
    </row>
    <row r="12" spans="1:9" x14ac:dyDescent="0.25">
      <c r="A12" s="4" t="str">
        <f>universe_median!A12</f>
        <v>South Netherlands</v>
      </c>
      <c r="B12" s="2" t="str">
        <f>LEFT(universe_median!B12,FIND(")",universe_median!B12))</f>
        <v>Medium (20-99)</v>
      </c>
      <c r="C12" s="6">
        <f>universe_median!C12</f>
        <v>1160.3333740234375</v>
      </c>
      <c r="D12" s="6">
        <f>universe_median!D12</f>
        <v>4171.85791015625</v>
      </c>
      <c r="E12" s="6">
        <f>universe_median!E12</f>
        <v>401.33334350585938</v>
      </c>
      <c r="F12" s="6">
        <f>universe_median!F12</f>
        <v>623.933349609375</v>
      </c>
      <c r="G12" s="6">
        <f>universe_median!G12</f>
        <v>1309.9415283203125</v>
      </c>
      <c r="H12" s="6">
        <f>universe_median!H12</f>
        <v>16363.07421875</v>
      </c>
      <c r="I12" s="9"/>
    </row>
    <row r="13" spans="1:9" x14ac:dyDescent="0.25">
      <c r="A13" s="4" t="str">
        <f>universe_median!A13</f>
        <v>South Netherlands</v>
      </c>
      <c r="B13" s="2" t="str">
        <f>LEFT(universe_median!B13,FIND(")",universe_median!B13))</f>
        <v>Large (100 or more)</v>
      </c>
      <c r="C13" s="6">
        <f>universe_median!C13</f>
        <v>42.666667938232422</v>
      </c>
      <c r="D13" s="6">
        <f>universe_median!D13</f>
        <v>1055.800048828125</v>
      </c>
      <c r="E13" s="6">
        <f>universe_median!E13</f>
        <v>1344.5792236328125</v>
      </c>
      <c r="F13" s="6">
        <f>universe_median!F13</f>
        <v>244.16667175292969</v>
      </c>
      <c r="G13" s="6">
        <f>universe_median!G13</f>
        <v>204</v>
      </c>
      <c r="H13" s="6">
        <f>universe_median!H13</f>
        <v>2805.33447265625</v>
      </c>
      <c r="I13" s="9"/>
    </row>
    <row r="14" spans="1:9" ht="15.75" thickBot="1" x14ac:dyDescent="0.3">
      <c r="A14" s="5"/>
      <c r="B14" s="5"/>
      <c r="C14" s="7">
        <f>SUM(C2:C13)</f>
        <v>8703.1874198913574</v>
      </c>
      <c r="D14" s="7">
        <f t="shared" ref="D14:I14" si="0">SUM(D2:D13)</f>
        <v>30537.743957519531</v>
      </c>
      <c r="E14" s="7">
        <f t="shared" si="0"/>
        <v>33828.258392333984</v>
      </c>
      <c r="F14" s="7">
        <f t="shared" si="0"/>
        <v>8431.9827423095703</v>
      </c>
      <c r="G14" s="7">
        <f t="shared" si="0"/>
        <v>22275.001846313477</v>
      </c>
      <c r="H14" s="7">
        <f t="shared" si="0"/>
        <v>140985.83068847656</v>
      </c>
      <c r="I14" s="7">
        <f t="shared" si="0"/>
        <v>244762.00504684448</v>
      </c>
    </row>
    <row r="15" spans="1:9"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5"/>
  <sheetViews>
    <sheetView workbookViewId="0">
      <selection activeCell="I14" sqref="C2:I14"/>
    </sheetView>
  </sheetViews>
  <sheetFormatPr defaultRowHeight="15" x14ac:dyDescent="0.2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s>
  <sheetData>
    <row r="1" spans="1:9" ht="27" thickBot="1" x14ac:dyDescent="0.3">
      <c r="A1" s="3"/>
      <c r="B1" s="3"/>
      <c r="C1" s="1" t="str">
        <f>RIGHT(SUBSTITUTE(universe_strict!C1,"_"," "),LEN(SUBSTITUTE(universe_strict!C1,"_"," "))-1)</f>
        <v>Food</v>
      </c>
      <c r="D1" s="1" t="str">
        <f>RIGHT(SUBSTITUTE(universe_strict!D1,"_"," "),LEN(SUBSTITUTE(universe_strict!D1,"_"," "))-1)</f>
        <v>Other Manufacturing</v>
      </c>
      <c r="E1" s="1" t="str">
        <f>RIGHT(SUBSTITUTE(universe_strict!E1,"_"," "),LEN(SUBSTITUTE(universe_strict!E1,"_"," "))-1)</f>
        <v>Retail</v>
      </c>
      <c r="F1" s="1" t="str">
        <f>RIGHT(SUBSTITUTE(universe_strict!F1,"_"," "),LEN(SUBSTITUTE(universe_strict!F1,"_"," "))-1)</f>
        <v>Hotels</v>
      </c>
      <c r="G1" s="1" t="str">
        <f>RIGHT(SUBSTITUTE(universe_strict!G1,"_"," "),LEN(SUBSTITUTE(universe_strict!G1,"_"," "))-1)</f>
        <v>Professional Activities</v>
      </c>
      <c r="H1" s="1" t="str">
        <f>RIGHT(SUBSTITUTE(universe_strict!H1,"_"," "),LEN(SUBSTITUTE(universe_strict!H1,"_"," "))-1)</f>
        <v>Other Services</v>
      </c>
      <c r="I1" s="1" t="str">
        <f>RIGHT(SUBSTITUTE(universe_strict!I1,"_"," "),LEN(SUBSTITUTE(universe_strict!I1,"_"," "))-1)</f>
        <v>Grand Total</v>
      </c>
    </row>
    <row r="2" spans="1:9" x14ac:dyDescent="0.25">
      <c r="A2" s="4" t="str">
        <f>universe_strict!A2</f>
        <v>North Netherlands</v>
      </c>
      <c r="B2" s="2" t="str">
        <f>LEFT(universe_strict!B2,FIND(")",universe_strict!B2))</f>
        <v>Small (5-19)</v>
      </c>
      <c r="C2" s="6">
        <f>universe_strict!C2</f>
        <v>1364.661376953125</v>
      </c>
      <c r="D2" s="6">
        <f>universe_strict!D2</f>
        <v>1356.224853515625</v>
      </c>
      <c r="E2" s="6">
        <f>universe_strict!E2</f>
        <v>6076.66845703125</v>
      </c>
      <c r="F2" s="6">
        <f>universe_strict!F2</f>
        <v>2970.4736328125</v>
      </c>
      <c r="G2" s="6">
        <f>universe_strict!G2</f>
        <v>1322.3333740234375</v>
      </c>
      <c r="H2" s="6">
        <f>universe_strict!H2</f>
        <v>13429.1357421875</v>
      </c>
      <c r="I2" s="9">
        <f>SUM(C2:H4)</f>
        <v>42695.763168334961</v>
      </c>
    </row>
    <row r="3" spans="1:9" x14ac:dyDescent="0.25">
      <c r="A3" s="4" t="str">
        <f>universe_strict!A3</f>
        <v>North Netherlands</v>
      </c>
      <c r="B3" s="2" t="str">
        <f>LEFT(universe_strict!B3,FIND(")",universe_strict!B3))</f>
        <v>Medium (20-99)</v>
      </c>
      <c r="C3" s="6">
        <f>universe_strict!C3</f>
        <v>1117.930908203125</v>
      </c>
      <c r="D3" s="6">
        <f>universe_strict!D3</f>
        <v>919.2166748046875</v>
      </c>
      <c r="E3" s="6">
        <f>universe_strict!E3</f>
        <v>5614.548828125</v>
      </c>
      <c r="F3" s="6">
        <f>universe_strict!F3</f>
        <v>567</v>
      </c>
      <c r="G3" s="6">
        <f>universe_strict!G3</f>
        <v>853.81158447265625</v>
      </c>
      <c r="H3" s="6">
        <f>universe_strict!H3</f>
        <v>4787.5625</v>
      </c>
      <c r="I3" s="9"/>
    </row>
    <row r="4" spans="1:9" x14ac:dyDescent="0.25">
      <c r="A4" s="4" t="str">
        <f>universe_strict!A4</f>
        <v>North Netherlands</v>
      </c>
      <c r="B4" s="2" t="str">
        <f>LEFT(universe_strict!B4,FIND(")",universe_strict!B4))</f>
        <v>Large (100 or more)</v>
      </c>
      <c r="C4" s="6">
        <f>universe_strict!C4</f>
        <v>203</v>
      </c>
      <c r="D4" s="6">
        <f>universe_strict!D4</f>
        <v>456.82220458984375</v>
      </c>
      <c r="E4" s="6">
        <f>universe_strict!E4</f>
        <v>0</v>
      </c>
      <c r="F4" s="6">
        <f>universe_strict!F4</f>
        <v>283.5</v>
      </c>
      <c r="G4" s="6">
        <f>universe_strict!G4</f>
        <v>177.44444274902344</v>
      </c>
      <c r="H4" s="6">
        <f>universe_strict!H4</f>
        <v>1195.4285888671875</v>
      </c>
      <c r="I4" s="9"/>
    </row>
    <row r="5" spans="1:9" x14ac:dyDescent="0.25">
      <c r="A5" s="4" t="str">
        <f>universe_strict!A5</f>
        <v>East Netherlands</v>
      </c>
      <c r="B5" s="2" t="str">
        <f>LEFT(universe_strict!B5,FIND(")",universe_strict!B5))</f>
        <v>Small (5-19)</v>
      </c>
      <c r="C5" s="6">
        <f>universe_strict!C5</f>
        <v>244.33334350585938</v>
      </c>
      <c r="D5" s="6">
        <f>universe_strict!D5</f>
        <v>2280.35546875</v>
      </c>
      <c r="E5" s="6">
        <f>universe_strict!E5</f>
        <v>2154.52392578125</v>
      </c>
      <c r="F5" s="6">
        <f>universe_strict!F5</f>
        <v>274.75</v>
      </c>
      <c r="G5" s="6">
        <f>universe_strict!G5</f>
        <v>1191.27587890625</v>
      </c>
      <c r="H5" s="6">
        <f>universe_strict!H5</f>
        <v>9874.2255859375</v>
      </c>
      <c r="I5" s="9">
        <f>SUM(C5:H7)</f>
        <v>43652.705413818359</v>
      </c>
    </row>
    <row r="6" spans="1:9" x14ac:dyDescent="0.25">
      <c r="A6" s="4" t="str">
        <f>universe_strict!A6</f>
        <v>East Netherlands</v>
      </c>
      <c r="B6" s="2" t="str">
        <f>LEFT(universe_strict!B6,FIND(")",universe_strict!B6))</f>
        <v>Medium (20-99)</v>
      </c>
      <c r="C6" s="6">
        <f>universe_strict!C6</f>
        <v>1864.9666748046875</v>
      </c>
      <c r="D6" s="6">
        <f>universe_strict!D6</f>
        <v>4550.77734375</v>
      </c>
      <c r="E6" s="6">
        <f>universe_strict!E6</f>
        <v>1698.785400390625</v>
      </c>
      <c r="F6" s="6">
        <f>universe_strict!F6</f>
        <v>172</v>
      </c>
      <c r="G6" s="6">
        <f>universe_strict!G6</f>
        <v>5140.1962890625</v>
      </c>
      <c r="H6" s="6">
        <f>universe_strict!H6</f>
        <v>9315.7099609375</v>
      </c>
      <c r="I6" s="9"/>
    </row>
    <row r="7" spans="1:9" x14ac:dyDescent="0.25">
      <c r="A7" s="4" t="str">
        <f>universe_strict!A7</f>
        <v>East Netherlands</v>
      </c>
      <c r="B7" s="2" t="str">
        <f>LEFT(universe_strict!B7,FIND(")",universe_strict!B7))</f>
        <v>Large (100 or more)</v>
      </c>
      <c r="C7" s="6">
        <f>universe_strict!C7</f>
        <v>70.408111572265625</v>
      </c>
      <c r="D7" s="6">
        <f>universe_strict!D7</f>
        <v>1938.9583740234375</v>
      </c>
      <c r="E7" s="6">
        <f>universe_strict!E7</f>
        <v>291.25</v>
      </c>
      <c r="F7" s="6">
        <f>universe_strict!F7</f>
        <v>0</v>
      </c>
      <c r="G7" s="6">
        <f>universe_strict!G7</f>
        <v>393.33334350585938</v>
      </c>
      <c r="H7" s="6">
        <f>universe_strict!H7</f>
        <v>2196.855712890625</v>
      </c>
      <c r="I7" s="9"/>
    </row>
    <row r="8" spans="1:9" x14ac:dyDescent="0.25">
      <c r="A8" s="4" t="str">
        <f>universe_strict!A8</f>
        <v>West Netherlands</v>
      </c>
      <c r="B8" s="2" t="str">
        <f>LEFT(universe_strict!B8,FIND(")",universe_strict!B8))</f>
        <v>Small (5-19)</v>
      </c>
      <c r="C8" s="6">
        <f>universe_strict!C8</f>
        <v>1644.8441162109375</v>
      </c>
      <c r="D8" s="6">
        <f>universe_strict!D8</f>
        <v>5827.30224609375</v>
      </c>
      <c r="E8" s="6">
        <f>universe_strict!E8</f>
        <v>9431.73046875</v>
      </c>
      <c r="F8" s="6">
        <f>universe_strict!F8</f>
        <v>1910.4591064453125</v>
      </c>
      <c r="G8" s="6">
        <f>universe_strict!G8</f>
        <v>4163.08544921875</v>
      </c>
      <c r="H8" s="6">
        <f>universe_strict!H8</f>
        <v>26578.5546875</v>
      </c>
      <c r="I8" s="9">
        <f>SUM(C8:H10)</f>
        <v>110705.86306762695</v>
      </c>
    </row>
    <row r="9" spans="1:9" x14ac:dyDescent="0.25">
      <c r="A9" s="4" t="str">
        <f>universe_strict!A9</f>
        <v>West Netherlands</v>
      </c>
      <c r="B9" s="2" t="str">
        <f>LEFT(universe_strict!B9,FIND(")",universe_strict!B9))</f>
        <v>Medium (20-99)</v>
      </c>
      <c r="C9" s="6">
        <f>universe_strict!C9</f>
        <v>413.67141723632813</v>
      </c>
      <c r="D9" s="6">
        <f>universe_strict!D9</f>
        <v>3745.37158203125</v>
      </c>
      <c r="E9" s="6">
        <f>universe_strict!E9</f>
        <v>3176.418212890625</v>
      </c>
      <c r="F9" s="6">
        <f>universe_strict!F9</f>
        <v>697.6666259765625</v>
      </c>
      <c r="G9" s="6">
        <f>universe_strict!G9</f>
        <v>4216.0263671875</v>
      </c>
      <c r="H9" s="6">
        <f>universe_strict!H9</f>
        <v>35858.62890625</v>
      </c>
      <c r="I9" s="9"/>
    </row>
    <row r="10" spans="1:9" x14ac:dyDescent="0.25">
      <c r="A10" s="4" t="str">
        <f>universe_strict!A10</f>
        <v>West Netherlands</v>
      </c>
      <c r="B10" s="2" t="str">
        <f>LEFT(universe_strict!B10,FIND(")",universe_strict!B10))</f>
        <v>Large (100 or more)</v>
      </c>
      <c r="C10" s="6">
        <f>universe_strict!C10</f>
        <v>156.37142944335938</v>
      </c>
      <c r="D10" s="6">
        <f>universe_strict!D10</f>
        <v>713.9012451171875</v>
      </c>
      <c r="E10" s="6">
        <f>universe_strict!E10</f>
        <v>542.3499755859375</v>
      </c>
      <c r="F10" s="6">
        <f>universe_strict!F10</f>
        <v>172.66665649414063</v>
      </c>
      <c r="G10" s="6">
        <f>universe_strict!G10</f>
        <v>1683.3839111328125</v>
      </c>
      <c r="H10" s="6">
        <f>universe_strict!H10</f>
        <v>9773.4306640625</v>
      </c>
      <c r="I10" s="9"/>
    </row>
    <row r="11" spans="1:9" x14ac:dyDescent="0.25">
      <c r="A11" s="4" t="str">
        <f>universe_strict!A11</f>
        <v>South Netherlands</v>
      </c>
      <c r="B11" s="2" t="str">
        <f>LEFT(universe_strict!B11,FIND(")",universe_strict!B11))</f>
        <v>Small (5-19)</v>
      </c>
      <c r="C11" s="6">
        <f>universe_strict!C11</f>
        <v>420</v>
      </c>
      <c r="D11" s="6">
        <f>universe_strict!D11</f>
        <v>3521.156005859375</v>
      </c>
      <c r="E11" s="6">
        <f>universe_strict!E11</f>
        <v>3096.070556640625</v>
      </c>
      <c r="F11" s="6">
        <f>universe_strict!F11</f>
        <v>515.36669921875</v>
      </c>
      <c r="G11" s="6">
        <f>universe_strict!G11</f>
        <v>1620.169677734375</v>
      </c>
      <c r="H11" s="6">
        <f>universe_strict!H11</f>
        <v>8807.8896484375</v>
      </c>
      <c r="I11" s="9">
        <f>SUM(C11:H13)</f>
        <v>47707.673397064209</v>
      </c>
    </row>
    <row r="12" spans="1:9" x14ac:dyDescent="0.25">
      <c r="A12" s="4" t="str">
        <f>universe_strict!A12</f>
        <v>South Netherlands</v>
      </c>
      <c r="B12" s="2" t="str">
        <f>LEFT(universe_strict!B12,FIND(")",universe_strict!B12))</f>
        <v>Medium (20-99)</v>
      </c>
      <c r="C12" s="6">
        <f>universe_strict!C12</f>
        <v>1160.3333740234375</v>
      </c>
      <c r="D12" s="6">
        <f>universe_strict!D12</f>
        <v>4171.85791015625</v>
      </c>
      <c r="E12" s="6">
        <f>universe_strict!E12</f>
        <v>401.33334350585938</v>
      </c>
      <c r="F12" s="6">
        <f>universe_strict!F12</f>
        <v>623.933349609375</v>
      </c>
      <c r="G12" s="6">
        <f>universe_strict!G12</f>
        <v>1309.9415283203125</v>
      </c>
      <c r="H12" s="6">
        <f>universe_strict!H12</f>
        <v>16363.07421875</v>
      </c>
      <c r="I12" s="9"/>
    </row>
    <row r="13" spans="1:9" x14ac:dyDescent="0.25">
      <c r="A13" s="4" t="str">
        <f>universe_strict!A13</f>
        <v>South Netherlands</v>
      </c>
      <c r="B13" s="2" t="str">
        <f>LEFT(universe_strict!B13,FIND(")",universe_strict!B13))</f>
        <v>Large (100 or more)</v>
      </c>
      <c r="C13" s="6">
        <f>universe_strict!C13</f>
        <v>42.666667938232422</v>
      </c>
      <c r="D13" s="6">
        <f>universe_strict!D13</f>
        <v>1055.800048828125</v>
      </c>
      <c r="E13" s="6">
        <f>universe_strict!E13</f>
        <v>1344.5792236328125</v>
      </c>
      <c r="F13" s="6">
        <f>universe_strict!F13</f>
        <v>244.16667175292969</v>
      </c>
      <c r="G13" s="6">
        <f>universe_strict!G13</f>
        <v>204</v>
      </c>
      <c r="H13" s="6">
        <f>universe_strict!H13</f>
        <v>2805.33447265625</v>
      </c>
      <c r="I13" s="9"/>
    </row>
    <row r="14" spans="1:9" ht="15.75" thickBot="1" x14ac:dyDescent="0.3">
      <c r="A14" s="5"/>
      <c r="B14" s="5"/>
      <c r="C14" s="7">
        <f>SUM(C2:C13)</f>
        <v>8703.1874198913574</v>
      </c>
      <c r="D14" s="7">
        <f>SUM(D2:D13)</f>
        <v>30537.743957519531</v>
      </c>
      <c r="E14" s="7">
        <f t="shared" ref="C14:I14" si="0">SUM(E2:E13)</f>
        <v>33828.258392333984</v>
      </c>
      <c r="F14" s="7">
        <f t="shared" si="0"/>
        <v>8431.9827423095703</v>
      </c>
      <c r="G14" s="7">
        <f t="shared" si="0"/>
        <v>22275.001846313477</v>
      </c>
      <c r="H14" s="7">
        <f t="shared" si="0"/>
        <v>140985.83068847656</v>
      </c>
      <c r="I14" s="7">
        <f t="shared" si="0"/>
        <v>244762.00504684448</v>
      </c>
    </row>
    <row r="15" spans="1:9"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21"/>
  <sheetViews>
    <sheetView topLeftCell="C1" workbookViewId="0">
      <selection activeCell="D3" sqref="D3:G18"/>
    </sheetView>
  </sheetViews>
  <sheetFormatPr defaultColWidth="9.140625" defaultRowHeight="15.75" x14ac:dyDescent="0.25"/>
  <cols>
    <col min="1" max="1" width="6.140625" style="14" customWidth="1"/>
    <col min="2" max="2" width="7.42578125" style="14" bestFit="1" customWidth="1"/>
    <col min="3" max="3" width="35.140625" style="14" customWidth="1"/>
    <col min="4" max="4" width="11.7109375" style="14" customWidth="1"/>
    <col min="5" max="5" width="12.140625" style="14" customWidth="1"/>
    <col min="6" max="7" width="11.140625" style="14" customWidth="1"/>
    <col min="8" max="8" width="9.140625" style="14"/>
    <col min="9" max="9" width="9.7109375" style="14" bestFit="1" customWidth="1"/>
    <col min="10" max="16384" width="9.140625" style="14"/>
  </cols>
  <sheetData>
    <row r="1" spans="2:7" ht="16.5" thickBot="1" x14ac:dyDescent="0.3">
      <c r="B1" s="29"/>
      <c r="C1" s="29"/>
      <c r="D1" s="29"/>
      <c r="E1" s="29"/>
      <c r="F1" s="29"/>
      <c r="G1" s="29"/>
    </row>
    <row r="2" spans="2:7" ht="32.25" thickTop="1" x14ac:dyDescent="0.25">
      <c r="B2" s="30"/>
      <c r="C2" s="30" t="s">
        <v>36</v>
      </c>
      <c r="D2" s="31" t="s">
        <v>32</v>
      </c>
      <c r="E2" s="31" t="s">
        <v>33</v>
      </c>
      <c r="F2" s="31" t="s">
        <v>34</v>
      </c>
      <c r="G2" s="31" t="s">
        <v>35</v>
      </c>
    </row>
    <row r="3" spans="2:7" x14ac:dyDescent="0.25">
      <c r="B3" s="15" t="s">
        <v>13</v>
      </c>
      <c r="C3" s="15" t="s">
        <v>12</v>
      </c>
      <c r="D3" s="18">
        <f>VLOOKUP($C3,'item response'!$C:$G,2,FALSE)</f>
        <v>0.99592667818069458</v>
      </c>
      <c r="E3" s="18">
        <f>VLOOKUP($C3,'item response'!$C:$G,3,FALSE)</f>
        <v>1</v>
      </c>
      <c r="F3" s="18">
        <f>VLOOKUP($C3,'item response'!$C:$G,4,FALSE)</f>
        <v>0.9613034725189209</v>
      </c>
      <c r="G3" s="35">
        <f>IF(VLOOKUP($C3,'item response'!$C:$G,5,FALSE)="",NA(),VLOOKUP($C3,'item response'!$C:$G,5,FALSE))</f>
        <v>0.85483872890472412</v>
      </c>
    </row>
    <row r="4" spans="2:7" x14ac:dyDescent="0.25">
      <c r="B4" s="15"/>
      <c r="C4" s="15" t="s">
        <v>13</v>
      </c>
      <c r="D4" s="18">
        <f>VLOOKUP($C4,'item response'!$C:$G,2,FALSE)</f>
        <v>0.97790056467056274</v>
      </c>
      <c r="E4" s="18">
        <f>VLOOKUP($C4,'item response'!$C:$G,3,FALSE)</f>
        <v>1</v>
      </c>
      <c r="F4" s="18">
        <f>VLOOKUP($C4,'item response'!$C:$G,4,FALSE)</f>
        <v>0.94475138187408447</v>
      </c>
      <c r="G4" s="35">
        <f>IF(VLOOKUP($C4,'item response'!$C:$G,5,FALSE)="",NA(),VLOOKUP($C4,'item response'!$C:$G,5,FALSE))</f>
        <v>0.85897433757781982</v>
      </c>
    </row>
    <row r="5" spans="2:7" x14ac:dyDescent="0.25">
      <c r="B5" s="15" t="s">
        <v>10</v>
      </c>
      <c r="C5" s="15" t="s">
        <v>5</v>
      </c>
      <c r="D5" s="18">
        <f>VLOOKUP($C5,'item response'!$C:$G,2,FALSE)</f>
        <v>0.98816567659378052</v>
      </c>
      <c r="E5" s="18">
        <f>VLOOKUP($C5,'item response'!$C:$G,3,FALSE)</f>
        <v>1</v>
      </c>
      <c r="F5" s="18">
        <f>VLOOKUP($C5,'item response'!$C:$G,4,FALSE)</f>
        <v>0.9378698468208313</v>
      </c>
      <c r="G5" s="35">
        <f>IF(VLOOKUP($C5,'item response'!$C:$G,5,FALSE)="",NA(),VLOOKUP($C5,'item response'!$C:$G,5,FALSE))</f>
        <v>0.82142859697341919</v>
      </c>
    </row>
    <row r="6" spans="2:7" x14ac:dyDescent="0.25">
      <c r="B6" s="15"/>
      <c r="C6" s="15" t="s">
        <v>6</v>
      </c>
      <c r="D6" s="18">
        <f>VLOOKUP($C6,'item response'!$C:$G,2,FALSE)</f>
        <v>0.99190282821655273</v>
      </c>
      <c r="E6" s="18">
        <f>VLOOKUP($C6,'item response'!$C:$G,3,FALSE)</f>
        <v>1</v>
      </c>
      <c r="F6" s="18">
        <f>VLOOKUP($C6,'item response'!$C:$G,4,FALSE)</f>
        <v>0.9878542423248291</v>
      </c>
      <c r="G6" s="35">
        <f>IF(VLOOKUP($C6,'item response'!$C:$G,5,FALSE)="",NA(),VLOOKUP($C6,'item response'!$C:$G,5,FALSE))</f>
        <v>0.86904764175415039</v>
      </c>
    </row>
    <row r="7" spans="2:7" x14ac:dyDescent="0.25">
      <c r="B7" s="15"/>
      <c r="C7" s="15" t="s">
        <v>65</v>
      </c>
      <c r="D7" s="18">
        <f>VLOOKUP($C7,'item response'!$C:$G,2,FALSE)</f>
        <v>1</v>
      </c>
      <c r="E7" s="18">
        <f>VLOOKUP($C7,'item response'!$C:$G,3,FALSE)</f>
        <v>1</v>
      </c>
      <c r="F7" s="18">
        <f>VLOOKUP($C7,'item response'!$C:$G,4,FALSE)</f>
        <v>0.94252872467041016</v>
      </c>
      <c r="G7" s="35">
        <f>IF(VLOOKUP($C7,'item response'!$C:$G,5,FALSE)="",NA(),VLOOKUP($C7,'item response'!$C:$G,5,FALSE))</f>
        <v>0.91176468133926392</v>
      </c>
    </row>
    <row r="8" spans="2:7" x14ac:dyDescent="0.25">
      <c r="B8" s="15" t="s">
        <v>8</v>
      </c>
      <c r="C8" s="14" t="s">
        <v>61</v>
      </c>
      <c r="D8" s="18">
        <f>VLOOKUP($C8,'item response'!$C:$G,2,FALSE)</f>
        <v>0.97087377309799194</v>
      </c>
      <c r="E8" s="18">
        <f>VLOOKUP($C8,'item response'!$C:$G,3,FALSE)</f>
        <v>1</v>
      </c>
      <c r="F8" s="18">
        <f>VLOOKUP($C8,'item response'!$C:$G,4,FALSE)</f>
        <v>0.93203884363174438</v>
      </c>
      <c r="G8" s="35">
        <f>IF(VLOOKUP($C8,'item response'!$C:$G,5,FALSE)="",NA(),VLOOKUP($C8,'item response'!$C:$G,5,FALSE))</f>
        <v>0.93548387289047241</v>
      </c>
    </row>
    <row r="9" spans="2:7" x14ac:dyDescent="0.25">
      <c r="B9" s="15"/>
      <c r="C9" s="14" t="s">
        <v>62</v>
      </c>
      <c r="D9" s="18">
        <f>VLOOKUP($C9,'item response'!$C:$G,2,FALSE)</f>
        <v>0.99374997615814209</v>
      </c>
      <c r="E9" s="18">
        <f>VLOOKUP($C9,'item response'!$C:$G,3,FALSE)</f>
        <v>1</v>
      </c>
      <c r="F9" s="18">
        <f>VLOOKUP($C9,'item response'!$C:$G,4,FALSE)</f>
        <v>0.96875</v>
      </c>
      <c r="G9" s="35">
        <f>IF(VLOOKUP($C9,'item response'!$C:$G,5,FALSE)="",NA(),VLOOKUP($C9,'item response'!$C:$G,5,FALSE))</f>
        <v>0.82142859697341919</v>
      </c>
    </row>
    <row r="10" spans="2:7" x14ac:dyDescent="0.25">
      <c r="B10" s="15"/>
      <c r="C10" s="14" t="s">
        <v>63</v>
      </c>
      <c r="D10" s="18">
        <f>VLOOKUP($C10,'item response'!$C:$G,2,FALSE)</f>
        <v>1</v>
      </c>
      <c r="E10" s="18">
        <f>VLOOKUP($C10,'item response'!$C:$G,3,FALSE)</f>
        <v>1</v>
      </c>
      <c r="F10" s="18">
        <f>VLOOKUP($C10,'item response'!$C:$G,4,FALSE)</f>
        <v>0.95867770910263062</v>
      </c>
      <c r="G10" s="35">
        <f>IF(VLOOKUP($C10,'item response'!$C:$G,5,FALSE)="",NA(),VLOOKUP($C10,'item response'!$C:$G,5,FALSE))</f>
        <v>0.8545454740524292</v>
      </c>
    </row>
    <row r="11" spans="2:7" x14ac:dyDescent="0.25">
      <c r="B11" s="15"/>
      <c r="C11" s="14" t="s">
        <v>64</v>
      </c>
      <c r="D11" s="18">
        <f>VLOOKUP($C11,'item response'!$C:$G,2,FALSE)</f>
        <v>0.98802393674850464</v>
      </c>
      <c r="E11" s="18">
        <f>VLOOKUP($C11,'item response'!$C:$G,3,FALSE)</f>
        <v>1</v>
      </c>
      <c r="F11" s="18">
        <f>VLOOKUP($C11,'item response'!$C:$G,4,FALSE)</f>
        <v>0.95808380842208862</v>
      </c>
      <c r="G11" s="35">
        <f>IF(VLOOKUP($C11,'item response'!$C:$G,5,FALSE)="",NA(),VLOOKUP($C11,'item response'!$C:$G,5,FALSE))</f>
        <v>0.85000002384185791</v>
      </c>
    </row>
    <row r="12" spans="2:7" x14ac:dyDescent="0.25">
      <c r="B12" s="15" t="s">
        <v>9</v>
      </c>
      <c r="C12" s="14" t="s">
        <v>11</v>
      </c>
      <c r="D12" s="18">
        <f>VLOOKUP($C12,'item response'!$C:$G,2,FALSE)</f>
        <v>1</v>
      </c>
      <c r="E12" s="18">
        <f>VLOOKUP($C12,'item response'!$C:$G,3,FALSE)</f>
        <v>1</v>
      </c>
      <c r="F12" s="18">
        <f>VLOOKUP($C12,'item response'!$C:$G,4,FALSE)</f>
        <v>0.97560977935791016</v>
      </c>
      <c r="G12" s="35">
        <f>IF(VLOOKUP($C12,'item response'!$C:$G,5,FALSE)="",NA(),VLOOKUP($C12,'item response'!$C:$G,5,FALSE))</f>
        <v>0.92682927846908569</v>
      </c>
    </row>
    <row r="13" spans="2:7" x14ac:dyDescent="0.25">
      <c r="B13" s="15"/>
      <c r="C13" s="14" t="s">
        <v>74</v>
      </c>
      <c r="D13" s="18">
        <f>VLOOKUP($C13,'item response'!$C:$G,2,FALSE)</f>
        <v>0.99408286809921265</v>
      </c>
      <c r="E13" s="18">
        <f>VLOOKUP($C13,'item response'!$C:$G,3,FALSE)</f>
        <v>1</v>
      </c>
      <c r="F13" s="18">
        <f>VLOOKUP($C13,'item response'!$C:$G,4,FALSE)</f>
        <v>0.94674557447433472</v>
      </c>
      <c r="G13" s="35">
        <f>IF(VLOOKUP($C13,'item response'!$C:$G,5,FALSE)="",NA(),VLOOKUP($C13,'item response'!$C:$G,5,FALSE))</f>
        <v>0.84276729822158813</v>
      </c>
    </row>
    <row r="14" spans="2:7" x14ac:dyDescent="0.25">
      <c r="B14" s="15"/>
      <c r="C14" s="14" t="s">
        <v>75</v>
      </c>
      <c r="D14" s="18">
        <f>VLOOKUP($C14,'item response'!$C:$G,2,FALSE)</f>
        <v>0.98850572109222412</v>
      </c>
      <c r="E14" s="18">
        <f>VLOOKUP($C14,'item response'!$C:$G,3,FALSE)</f>
        <v>1</v>
      </c>
      <c r="F14" s="18">
        <f>VLOOKUP($C14,'item response'!$C:$G,4,FALSE)</f>
        <v>0.94252872467041016</v>
      </c>
      <c r="G14" s="38" t="s">
        <v>78</v>
      </c>
    </row>
    <row r="15" spans="2:7" x14ac:dyDescent="0.25">
      <c r="B15" s="15"/>
      <c r="C15" s="14" t="s">
        <v>76</v>
      </c>
      <c r="D15" s="18">
        <f>VLOOKUP($C15,'item response'!$C:$G,2,FALSE)</f>
        <v>0.94117647409439087</v>
      </c>
      <c r="E15" s="18">
        <f>VLOOKUP($C15,'item response'!$C:$G,3,FALSE)</f>
        <v>1</v>
      </c>
      <c r="F15" s="18">
        <f>VLOOKUP($C15,'item response'!$C:$G,4,FALSE)</f>
        <v>0.94117647409439087</v>
      </c>
      <c r="G15" s="38" t="s">
        <v>78</v>
      </c>
    </row>
    <row r="16" spans="2:7" x14ac:dyDescent="0.25">
      <c r="B16" s="15"/>
      <c r="C16" s="14" t="s">
        <v>77</v>
      </c>
      <c r="D16" s="18">
        <f>VLOOKUP($C16,'item response'!$C:$G,2,FALSE)</f>
        <v>1</v>
      </c>
      <c r="E16" s="18">
        <f>VLOOKUP($C16,'item response'!$C:$G,3,FALSE)</f>
        <v>1</v>
      </c>
      <c r="F16" s="18">
        <f>VLOOKUP($C16,'item response'!$C:$G,4,FALSE)</f>
        <v>0.97196263074874878</v>
      </c>
      <c r="G16" s="38" t="s">
        <v>78</v>
      </c>
    </row>
    <row r="17" spans="2:7" x14ac:dyDescent="0.25">
      <c r="B17" s="16"/>
      <c r="C17" s="14" t="s">
        <v>0</v>
      </c>
      <c r="D17" s="19">
        <f>VLOOKUP($C17,'item response'!$C:$G,2,FALSE)</f>
        <v>0.99145299196243286</v>
      </c>
      <c r="E17" s="19">
        <f>VLOOKUP($C17,'item response'!$C:$G,3,FALSE)</f>
        <v>1</v>
      </c>
      <c r="F17" s="19">
        <f>VLOOKUP($C17,'item response'!$C:$G,4,FALSE)</f>
        <v>0.96153843402862549</v>
      </c>
      <c r="G17" s="36">
        <f>IF(VLOOKUP($C17,'item response'!$C:$G,5,FALSE)=0,"N/A",VLOOKUP($C17,'item response'!$C:$G,5,FALSE))</f>
        <v>0.5</v>
      </c>
    </row>
    <row r="18" spans="2:7" ht="16.5" thickBot="1" x14ac:dyDescent="0.3">
      <c r="B18" s="17" t="s">
        <v>16</v>
      </c>
      <c r="C18" s="37" t="s">
        <v>73</v>
      </c>
      <c r="D18" s="20">
        <f>VLOOKUP($C18,'item response'!$C:$G,2,FALSE)</f>
        <v>0.99107140302658081</v>
      </c>
      <c r="E18" s="20">
        <f>VLOOKUP($C18,'item response'!$C:$G,3,FALSE)</f>
        <v>1</v>
      </c>
      <c r="F18" s="20">
        <f>VLOOKUP($C18,'item response'!$C:$G,4,FALSE)</f>
        <v>0.95684522390365601</v>
      </c>
      <c r="G18" s="20">
        <f>VLOOKUP($C18,'item response'!$C:$G,5,FALSE)</f>
        <v>0.85643565654754639</v>
      </c>
    </row>
    <row r="19" spans="2:7" ht="16.5" customHeight="1" thickTop="1" x14ac:dyDescent="0.25">
      <c r="B19" s="39" t="s">
        <v>37</v>
      </c>
      <c r="C19" s="39"/>
      <c r="D19" s="39"/>
      <c r="E19" s="39"/>
      <c r="F19" s="39"/>
      <c r="G19" s="39"/>
    </row>
    <row r="20" spans="2:7" ht="12.75" customHeight="1" x14ac:dyDescent="0.25">
      <c r="B20" s="40"/>
      <c r="C20" s="40"/>
      <c r="D20" s="40"/>
      <c r="E20" s="40"/>
      <c r="F20" s="40"/>
      <c r="G20" s="40"/>
    </row>
    <row r="21" spans="2:7" x14ac:dyDescent="0.25">
      <c r="B21" s="40"/>
      <c r="C21" s="40"/>
      <c r="D21" s="40"/>
      <c r="E21" s="40"/>
      <c r="F21" s="40"/>
      <c r="G21" s="40"/>
    </row>
  </sheetData>
  <mergeCells count="1">
    <mergeCell ref="B19:G21"/>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13"/>
  <sheetViews>
    <sheetView workbookViewId="0">
      <selection activeCell="B4" sqref="B4"/>
    </sheetView>
  </sheetViews>
  <sheetFormatPr defaultRowHeight="15" x14ac:dyDescent="0.25"/>
  <sheetData>
    <row r="1" spans="1:9" x14ac:dyDescent="0.25">
      <c r="A1" t="s">
        <v>38</v>
      </c>
      <c r="B1" t="s">
        <v>39</v>
      </c>
      <c r="C1" t="s">
        <v>40</v>
      </c>
      <c r="D1" t="s">
        <v>66</v>
      </c>
      <c r="E1" t="s">
        <v>67</v>
      </c>
      <c r="F1" t="s">
        <v>68</v>
      </c>
      <c r="G1" t="s">
        <v>69</v>
      </c>
      <c r="H1" t="s">
        <v>70</v>
      </c>
      <c r="I1" t="s">
        <v>15</v>
      </c>
    </row>
    <row r="2" spans="1:9" x14ac:dyDescent="0.25">
      <c r="A2" t="s">
        <v>61</v>
      </c>
      <c r="B2" t="s">
        <v>53</v>
      </c>
      <c r="C2" s="11">
        <v>1994</v>
      </c>
      <c r="D2" s="11">
        <v>1940</v>
      </c>
      <c r="E2" s="11">
        <v>8022</v>
      </c>
      <c r="F2" s="11">
        <v>3413</v>
      </c>
      <c r="G2" s="11">
        <v>1597</v>
      </c>
      <c r="H2" s="11">
        <v>11625</v>
      </c>
    </row>
    <row r="3" spans="1:9" x14ac:dyDescent="0.25">
      <c r="A3" t="s">
        <v>61</v>
      </c>
      <c r="B3" t="s">
        <v>54</v>
      </c>
      <c r="C3" s="11">
        <v>527</v>
      </c>
      <c r="D3" s="11">
        <v>896</v>
      </c>
      <c r="E3" s="11">
        <v>3558</v>
      </c>
      <c r="F3" s="11">
        <v>958</v>
      </c>
      <c r="G3" s="11">
        <v>685</v>
      </c>
      <c r="H3" s="11">
        <v>4605</v>
      </c>
    </row>
    <row r="4" spans="1:9" x14ac:dyDescent="0.25">
      <c r="A4" t="s">
        <v>61</v>
      </c>
      <c r="B4" t="s">
        <v>65</v>
      </c>
      <c r="C4" s="11">
        <v>203</v>
      </c>
      <c r="D4" s="11">
        <v>258</v>
      </c>
      <c r="E4" s="11">
        <v>508</v>
      </c>
      <c r="F4" s="11">
        <v>176</v>
      </c>
      <c r="G4" s="11">
        <v>105</v>
      </c>
      <c r="H4" s="11">
        <v>983</v>
      </c>
    </row>
    <row r="5" spans="1:9" x14ac:dyDescent="0.25">
      <c r="A5" t="s">
        <v>62</v>
      </c>
      <c r="B5" t="s">
        <v>53</v>
      </c>
      <c r="C5" s="11">
        <v>733</v>
      </c>
      <c r="D5" s="11">
        <v>89</v>
      </c>
      <c r="E5" s="11">
        <v>71</v>
      </c>
      <c r="F5" s="11">
        <v>274</v>
      </c>
      <c r="G5" s="11">
        <v>131</v>
      </c>
      <c r="H5" s="11">
        <v>960</v>
      </c>
    </row>
    <row r="6" spans="1:9" x14ac:dyDescent="0.25">
      <c r="A6" t="s">
        <v>62</v>
      </c>
      <c r="B6" t="s">
        <v>54</v>
      </c>
      <c r="C6" s="11">
        <v>191</v>
      </c>
      <c r="D6" s="11">
        <v>106</v>
      </c>
      <c r="E6" s="11">
        <v>68</v>
      </c>
      <c r="F6" s="11">
        <v>46</v>
      </c>
      <c r="G6" s="11">
        <v>55</v>
      </c>
      <c r="H6" s="11">
        <v>290</v>
      </c>
    </row>
    <row r="7" spans="1:9" x14ac:dyDescent="0.25">
      <c r="A7" t="s">
        <v>62</v>
      </c>
      <c r="B7" t="s">
        <v>65</v>
      </c>
      <c r="C7" s="11">
        <v>29</v>
      </c>
      <c r="D7" s="11">
        <v>44</v>
      </c>
      <c r="E7" s="11">
        <v>23</v>
      </c>
      <c r="F7" s="11">
        <v>9</v>
      </c>
      <c r="G7" s="11">
        <v>7</v>
      </c>
      <c r="H7" s="11">
        <v>72</v>
      </c>
    </row>
    <row r="8" spans="1:9" x14ac:dyDescent="0.25">
      <c r="A8" t="s">
        <v>63</v>
      </c>
      <c r="B8" t="s">
        <v>53</v>
      </c>
      <c r="C8" s="11">
        <v>1839</v>
      </c>
      <c r="D8" s="11">
        <v>815</v>
      </c>
      <c r="E8" s="11">
        <v>900</v>
      </c>
      <c r="F8" s="11">
        <v>1316</v>
      </c>
      <c r="G8" s="11">
        <v>673</v>
      </c>
      <c r="H8" s="11">
        <v>4376</v>
      </c>
    </row>
    <row r="9" spans="1:9" x14ac:dyDescent="0.25">
      <c r="A9" t="s">
        <v>63</v>
      </c>
      <c r="B9" t="s">
        <v>54</v>
      </c>
      <c r="C9" s="11">
        <v>578</v>
      </c>
      <c r="D9" s="11">
        <v>503</v>
      </c>
      <c r="E9" s="11">
        <v>547</v>
      </c>
      <c r="F9" s="11">
        <v>352</v>
      </c>
      <c r="G9" s="11">
        <v>315</v>
      </c>
      <c r="H9" s="11">
        <v>1649</v>
      </c>
    </row>
    <row r="10" spans="1:9" x14ac:dyDescent="0.25">
      <c r="A10" t="s">
        <v>63</v>
      </c>
      <c r="B10" t="s">
        <v>65</v>
      </c>
      <c r="C10" s="11">
        <v>123</v>
      </c>
      <c r="D10" s="11">
        <v>121</v>
      </c>
      <c r="E10" s="11">
        <v>93</v>
      </c>
      <c r="F10" s="11">
        <v>66</v>
      </c>
      <c r="G10" s="11">
        <v>57</v>
      </c>
      <c r="H10" s="11">
        <v>340</v>
      </c>
    </row>
    <row r="11" spans="1:9" x14ac:dyDescent="0.25">
      <c r="A11" t="s">
        <v>64</v>
      </c>
      <c r="B11" t="s">
        <v>53</v>
      </c>
      <c r="C11" s="11">
        <v>1260</v>
      </c>
      <c r="D11" s="11">
        <v>925</v>
      </c>
      <c r="E11" s="11">
        <v>753</v>
      </c>
      <c r="F11" s="11">
        <v>1465</v>
      </c>
      <c r="G11" s="11">
        <v>582</v>
      </c>
      <c r="H11" s="11">
        <v>4050</v>
      </c>
    </row>
    <row r="12" spans="1:9" x14ac:dyDescent="0.25">
      <c r="A12" t="s">
        <v>64</v>
      </c>
      <c r="B12" t="s">
        <v>54</v>
      </c>
      <c r="C12" s="11">
        <v>299</v>
      </c>
      <c r="D12" s="11">
        <v>534</v>
      </c>
      <c r="E12" s="11">
        <v>287</v>
      </c>
      <c r="F12" s="11">
        <v>577</v>
      </c>
      <c r="G12" s="11">
        <v>306</v>
      </c>
      <c r="H12" s="11">
        <v>1871</v>
      </c>
    </row>
    <row r="13" spans="1:9" x14ac:dyDescent="0.25">
      <c r="A13" t="s">
        <v>64</v>
      </c>
      <c r="B13" t="s">
        <v>65</v>
      </c>
      <c r="C13" s="11">
        <v>64</v>
      </c>
      <c r="D13" s="11">
        <v>141</v>
      </c>
      <c r="E13" s="11">
        <v>48</v>
      </c>
      <c r="F13" s="11">
        <v>101</v>
      </c>
      <c r="G13" s="11">
        <v>61</v>
      </c>
      <c r="H13" s="11">
        <v>468</v>
      </c>
    </row>
  </sheetData>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13"/>
  <sheetViews>
    <sheetView workbookViewId="0">
      <selection activeCell="A14" sqref="A14:XFD93"/>
    </sheetView>
  </sheetViews>
  <sheetFormatPr defaultRowHeight="15" x14ac:dyDescent="0.25"/>
  <cols>
    <col min="1" max="1" width="20.85546875" customWidth="1"/>
  </cols>
  <sheetData>
    <row r="1" spans="1:9" x14ac:dyDescent="0.25">
      <c r="A1" t="s">
        <v>38</v>
      </c>
      <c r="B1" t="s">
        <v>39</v>
      </c>
      <c r="C1" t="s">
        <v>40</v>
      </c>
      <c r="D1" t="s">
        <v>66</v>
      </c>
      <c r="E1" t="s">
        <v>67</v>
      </c>
      <c r="F1" t="s">
        <v>68</v>
      </c>
      <c r="G1" t="s">
        <v>69</v>
      </c>
      <c r="H1" t="s">
        <v>70</v>
      </c>
      <c r="I1" t="s">
        <v>15</v>
      </c>
    </row>
    <row r="2" spans="1:9" x14ac:dyDescent="0.25">
      <c r="A2" t="s">
        <v>61</v>
      </c>
      <c r="B2" t="s">
        <v>53</v>
      </c>
      <c r="C2" s="6">
        <v>102</v>
      </c>
      <c r="D2" s="6">
        <v>672</v>
      </c>
      <c r="E2" s="6">
        <v>1547</v>
      </c>
      <c r="F2" s="6">
        <v>116</v>
      </c>
      <c r="G2" s="6">
        <v>528</v>
      </c>
      <c r="H2" s="6">
        <v>3395</v>
      </c>
    </row>
    <row r="3" spans="1:9" x14ac:dyDescent="0.25">
      <c r="A3" t="s">
        <v>61</v>
      </c>
      <c r="B3" t="s">
        <v>54</v>
      </c>
      <c r="C3" s="6">
        <v>75</v>
      </c>
      <c r="D3" s="6">
        <v>510</v>
      </c>
      <c r="E3" s="6">
        <v>455</v>
      </c>
      <c r="F3" s="6">
        <v>85</v>
      </c>
      <c r="G3" s="6">
        <v>318</v>
      </c>
      <c r="H3" s="6">
        <v>6598</v>
      </c>
    </row>
    <row r="4" spans="1:9" x14ac:dyDescent="0.25">
      <c r="A4" t="s">
        <v>61</v>
      </c>
      <c r="B4" t="s">
        <v>65</v>
      </c>
      <c r="C4" s="6">
        <v>20</v>
      </c>
      <c r="D4" s="6">
        <v>115</v>
      </c>
      <c r="E4" s="6">
        <v>111</v>
      </c>
      <c r="F4" s="6">
        <v>2</v>
      </c>
      <c r="G4" s="6">
        <v>43</v>
      </c>
      <c r="H4" s="6">
        <v>866</v>
      </c>
    </row>
    <row r="5" spans="1:9" x14ac:dyDescent="0.25">
      <c r="A5" t="s">
        <v>62</v>
      </c>
      <c r="B5" t="s">
        <v>53</v>
      </c>
      <c r="C5" s="6">
        <v>256</v>
      </c>
      <c r="D5" s="6">
        <v>1598</v>
      </c>
      <c r="E5" s="6">
        <v>3333</v>
      </c>
      <c r="F5" s="6">
        <v>176</v>
      </c>
      <c r="G5" s="6">
        <v>1356</v>
      </c>
      <c r="H5" s="6">
        <v>8916</v>
      </c>
    </row>
    <row r="6" spans="1:9" x14ac:dyDescent="0.25">
      <c r="A6" t="s">
        <v>62</v>
      </c>
      <c r="B6" t="s">
        <v>54</v>
      </c>
      <c r="C6" s="6">
        <v>204</v>
      </c>
      <c r="D6" s="6">
        <v>1314</v>
      </c>
      <c r="E6" s="6">
        <v>1004</v>
      </c>
      <c r="F6" s="6">
        <v>198</v>
      </c>
      <c r="G6" s="6">
        <v>832</v>
      </c>
      <c r="H6" s="6">
        <v>18958</v>
      </c>
    </row>
    <row r="7" spans="1:9" x14ac:dyDescent="0.25">
      <c r="A7" t="s">
        <v>62</v>
      </c>
      <c r="B7" t="s">
        <v>65</v>
      </c>
      <c r="C7" s="6">
        <v>62</v>
      </c>
      <c r="D7" s="6">
        <v>303</v>
      </c>
      <c r="E7" s="6">
        <v>161</v>
      </c>
      <c r="F7" s="6">
        <v>8</v>
      </c>
      <c r="G7" s="6">
        <v>116</v>
      </c>
      <c r="H7" s="6">
        <v>2879</v>
      </c>
    </row>
    <row r="8" spans="1:9" x14ac:dyDescent="0.25">
      <c r="A8" t="s">
        <v>63</v>
      </c>
      <c r="B8" t="s">
        <v>53</v>
      </c>
      <c r="C8" s="6">
        <v>426</v>
      </c>
      <c r="D8" s="6">
        <v>2291</v>
      </c>
      <c r="E8" s="6">
        <v>7398</v>
      </c>
      <c r="F8" s="6">
        <v>485</v>
      </c>
      <c r="G8" s="6">
        <v>3548</v>
      </c>
      <c r="H8" s="6">
        <v>21176</v>
      </c>
    </row>
    <row r="9" spans="1:9" x14ac:dyDescent="0.25">
      <c r="A9" t="s">
        <v>63</v>
      </c>
      <c r="B9" t="s">
        <v>54</v>
      </c>
      <c r="C9" s="6">
        <v>278</v>
      </c>
      <c r="D9" s="6">
        <v>1755</v>
      </c>
      <c r="E9" s="6">
        <v>2071</v>
      </c>
      <c r="F9" s="6">
        <v>449</v>
      </c>
      <c r="G9" s="6">
        <v>2686</v>
      </c>
      <c r="H9" s="6">
        <v>50180</v>
      </c>
    </row>
    <row r="10" spans="1:9" x14ac:dyDescent="0.25">
      <c r="A10" t="s">
        <v>63</v>
      </c>
      <c r="B10" t="s">
        <v>65</v>
      </c>
      <c r="C10" s="6">
        <v>98</v>
      </c>
      <c r="D10" s="6">
        <v>559</v>
      </c>
      <c r="E10" s="6">
        <v>371</v>
      </c>
      <c r="F10" s="6">
        <v>69</v>
      </c>
      <c r="G10" s="6">
        <v>488</v>
      </c>
      <c r="H10" s="6">
        <v>13888</v>
      </c>
    </row>
    <row r="11" spans="1:9" x14ac:dyDescent="0.25">
      <c r="A11" t="s">
        <v>64</v>
      </c>
      <c r="B11" t="s">
        <v>53</v>
      </c>
      <c r="C11" s="6">
        <v>243</v>
      </c>
      <c r="D11" s="6">
        <v>1702</v>
      </c>
      <c r="E11" s="6">
        <v>3349</v>
      </c>
      <c r="F11" s="6">
        <v>178</v>
      </c>
      <c r="G11" s="6">
        <v>1487</v>
      </c>
      <c r="H11" s="6">
        <v>9017</v>
      </c>
    </row>
    <row r="12" spans="1:9" x14ac:dyDescent="0.25">
      <c r="A12" t="s">
        <v>64</v>
      </c>
      <c r="B12" t="s">
        <v>54</v>
      </c>
      <c r="C12" s="6">
        <v>187</v>
      </c>
      <c r="D12" s="6">
        <v>1377</v>
      </c>
      <c r="E12" s="6">
        <v>1007</v>
      </c>
      <c r="F12" s="6">
        <v>143</v>
      </c>
      <c r="G12" s="6">
        <v>1040</v>
      </c>
      <c r="H12" s="6">
        <v>20762</v>
      </c>
    </row>
    <row r="13" spans="1:9" x14ac:dyDescent="0.25">
      <c r="A13" t="s">
        <v>64</v>
      </c>
      <c r="B13" t="s">
        <v>65</v>
      </c>
      <c r="C13" s="6">
        <v>60</v>
      </c>
      <c r="D13" s="6">
        <v>360</v>
      </c>
      <c r="E13" s="6">
        <v>197</v>
      </c>
      <c r="F13" s="6">
        <v>7</v>
      </c>
      <c r="G13" s="6">
        <v>148</v>
      </c>
      <c r="H13" s="6">
        <v>3469</v>
      </c>
    </row>
  </sheetData>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I13"/>
  <sheetViews>
    <sheetView workbookViewId="0">
      <selection activeCell="A14" sqref="A14:XFD93"/>
    </sheetView>
  </sheetViews>
  <sheetFormatPr defaultRowHeight="15" x14ac:dyDescent="0.25"/>
  <sheetData>
    <row r="1" spans="1:9" x14ac:dyDescent="0.25">
      <c r="A1" t="s">
        <v>38</v>
      </c>
      <c r="B1" t="s">
        <v>39</v>
      </c>
      <c r="C1" t="s">
        <v>40</v>
      </c>
      <c r="D1" t="s">
        <v>66</v>
      </c>
      <c r="E1" t="s">
        <v>67</v>
      </c>
      <c r="F1" t="s">
        <v>68</v>
      </c>
      <c r="G1" t="s">
        <v>69</v>
      </c>
      <c r="H1" t="s">
        <v>70</v>
      </c>
      <c r="I1" t="s">
        <v>15</v>
      </c>
    </row>
    <row r="2" spans="1:9" x14ac:dyDescent="0.25">
      <c r="A2" t="s">
        <v>61</v>
      </c>
      <c r="B2" t="s">
        <v>53</v>
      </c>
      <c r="C2" s="6">
        <v>16</v>
      </c>
      <c r="D2" s="6">
        <v>12.999999999999984</v>
      </c>
      <c r="E2" s="6">
        <v>29</v>
      </c>
      <c r="F2" s="6">
        <v>22</v>
      </c>
      <c r="G2" s="6">
        <v>8</v>
      </c>
      <c r="H2" s="6">
        <v>20</v>
      </c>
    </row>
    <row r="3" spans="1:9" x14ac:dyDescent="0.25">
      <c r="A3" t="s">
        <v>61</v>
      </c>
      <c r="B3" t="s">
        <v>54</v>
      </c>
      <c r="C3" s="6">
        <v>9</v>
      </c>
      <c r="D3" s="6">
        <v>8</v>
      </c>
      <c r="E3" s="6">
        <v>9</v>
      </c>
      <c r="F3" s="6">
        <v>11</v>
      </c>
      <c r="G3" s="6">
        <v>5</v>
      </c>
      <c r="H3" s="6">
        <v>8</v>
      </c>
    </row>
    <row r="4" spans="1:9" x14ac:dyDescent="0.25">
      <c r="A4" t="s">
        <v>61</v>
      </c>
      <c r="B4" t="s">
        <v>65</v>
      </c>
      <c r="C4" s="6">
        <v>7</v>
      </c>
      <c r="D4" s="6">
        <v>6</v>
      </c>
      <c r="E4" s="6">
        <v>5</v>
      </c>
      <c r="F4" s="6">
        <v>4</v>
      </c>
      <c r="G4" s="6">
        <v>5</v>
      </c>
      <c r="H4" s="6">
        <v>5</v>
      </c>
    </row>
    <row r="5" spans="1:9" x14ac:dyDescent="0.25">
      <c r="A5" t="s">
        <v>62</v>
      </c>
      <c r="B5" t="s">
        <v>53</v>
      </c>
      <c r="C5" s="6">
        <v>10</v>
      </c>
      <c r="D5" s="6">
        <v>13</v>
      </c>
      <c r="E5" s="6">
        <v>12</v>
      </c>
      <c r="F5" s="6">
        <v>9</v>
      </c>
      <c r="G5" s="6">
        <v>14</v>
      </c>
      <c r="H5" s="6">
        <v>21</v>
      </c>
    </row>
    <row r="6" spans="1:9" x14ac:dyDescent="0.25">
      <c r="A6" t="s">
        <v>62</v>
      </c>
      <c r="B6" t="s">
        <v>54</v>
      </c>
      <c r="C6" s="6">
        <v>8</v>
      </c>
      <c r="D6" s="6">
        <v>10</v>
      </c>
      <c r="E6" s="6">
        <v>5</v>
      </c>
      <c r="F6" s="6">
        <v>8</v>
      </c>
      <c r="G6" s="6">
        <v>5</v>
      </c>
      <c r="H6" s="6">
        <v>9</v>
      </c>
    </row>
    <row r="7" spans="1:9" x14ac:dyDescent="0.25">
      <c r="A7" t="s">
        <v>62</v>
      </c>
      <c r="B7" t="s">
        <v>65</v>
      </c>
      <c r="C7" s="6">
        <v>8</v>
      </c>
      <c r="D7" s="6">
        <v>7</v>
      </c>
      <c r="E7" s="6">
        <v>5</v>
      </c>
      <c r="F7" s="6">
        <v>7</v>
      </c>
      <c r="G7" s="6">
        <v>5</v>
      </c>
      <c r="H7" s="6">
        <v>5</v>
      </c>
    </row>
    <row r="8" spans="1:9" x14ac:dyDescent="0.25">
      <c r="A8" t="s">
        <v>63</v>
      </c>
      <c r="B8" t="s">
        <v>53</v>
      </c>
      <c r="C8" s="6">
        <v>15</v>
      </c>
      <c r="D8" s="6">
        <v>17</v>
      </c>
      <c r="E8" s="6">
        <v>35</v>
      </c>
      <c r="F8" s="6">
        <v>13</v>
      </c>
      <c r="G8" s="6">
        <v>37</v>
      </c>
      <c r="H8" s="6">
        <v>46.999999999999986</v>
      </c>
    </row>
    <row r="9" spans="1:9" x14ac:dyDescent="0.25">
      <c r="A9" t="s">
        <v>63</v>
      </c>
      <c r="B9" t="s">
        <v>54</v>
      </c>
      <c r="C9" s="6">
        <v>10</v>
      </c>
      <c r="D9" s="6">
        <v>12</v>
      </c>
      <c r="E9" s="6">
        <v>5</v>
      </c>
      <c r="F9" s="6">
        <v>9</v>
      </c>
      <c r="G9" s="6">
        <v>15</v>
      </c>
      <c r="H9" s="6">
        <v>20</v>
      </c>
    </row>
    <row r="10" spans="1:9" x14ac:dyDescent="0.25">
      <c r="A10" t="s">
        <v>63</v>
      </c>
      <c r="B10" t="s">
        <v>65</v>
      </c>
      <c r="C10" s="6">
        <v>8</v>
      </c>
      <c r="D10" s="6">
        <v>8.0000000000000142</v>
      </c>
      <c r="E10" s="6">
        <v>5</v>
      </c>
      <c r="F10" s="6">
        <v>8</v>
      </c>
      <c r="G10" s="6">
        <v>5</v>
      </c>
      <c r="H10" s="6">
        <v>5</v>
      </c>
    </row>
    <row r="11" spans="1:9" x14ac:dyDescent="0.25">
      <c r="A11" t="s">
        <v>64</v>
      </c>
      <c r="B11" t="s">
        <v>53</v>
      </c>
      <c r="C11" s="6">
        <v>13</v>
      </c>
      <c r="D11" s="6">
        <v>18</v>
      </c>
      <c r="E11" s="6">
        <v>10</v>
      </c>
      <c r="F11" s="6">
        <v>14</v>
      </c>
      <c r="G11" s="6">
        <v>15</v>
      </c>
      <c r="H11" s="6">
        <v>21</v>
      </c>
    </row>
    <row r="12" spans="1:9" x14ac:dyDescent="0.25">
      <c r="A12" t="s">
        <v>64</v>
      </c>
      <c r="B12" t="s">
        <v>54</v>
      </c>
      <c r="C12" s="6">
        <v>8</v>
      </c>
      <c r="D12" s="6">
        <v>11</v>
      </c>
      <c r="E12" s="6">
        <v>5</v>
      </c>
      <c r="F12" s="6">
        <v>10</v>
      </c>
      <c r="G12" s="6">
        <v>6</v>
      </c>
      <c r="H12" s="6">
        <v>9</v>
      </c>
    </row>
    <row r="13" spans="1:9" x14ac:dyDescent="0.25">
      <c r="A13" t="s">
        <v>64</v>
      </c>
      <c r="B13" t="s">
        <v>65</v>
      </c>
      <c r="C13" s="6">
        <v>8</v>
      </c>
      <c r="D13" s="6">
        <v>7</v>
      </c>
      <c r="E13" s="6">
        <v>5</v>
      </c>
      <c r="F13" s="6">
        <v>5</v>
      </c>
      <c r="G13" s="6">
        <v>5</v>
      </c>
      <c r="H13" s="6">
        <v>5</v>
      </c>
    </row>
  </sheetData>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21"/>
  <sheetViews>
    <sheetView workbookViewId="0">
      <selection activeCell="D25" sqref="D25"/>
    </sheetView>
  </sheetViews>
  <sheetFormatPr defaultRowHeight="15" x14ac:dyDescent="0.25"/>
  <cols>
    <col min="2" max="2" width="16.7109375" customWidth="1"/>
    <col min="3" max="3" width="16.140625" customWidth="1"/>
    <col min="4" max="4" width="17.7109375" customWidth="1"/>
    <col min="5" max="5" width="20" customWidth="1"/>
  </cols>
  <sheetData>
    <row r="1" spans="1:6" x14ac:dyDescent="0.25">
      <c r="A1" t="s">
        <v>44</v>
      </c>
      <c r="B1" t="s">
        <v>45</v>
      </c>
      <c r="C1" t="s">
        <v>50</v>
      </c>
      <c r="D1" t="s">
        <v>41</v>
      </c>
      <c r="E1" t="s">
        <v>42</v>
      </c>
      <c r="F1" t="s">
        <v>43</v>
      </c>
    </row>
    <row r="2" spans="1:6" x14ac:dyDescent="0.25">
      <c r="A2" t="s">
        <v>73</v>
      </c>
      <c r="B2" t="s">
        <v>46</v>
      </c>
      <c r="C2" t="s">
        <v>51</v>
      </c>
      <c r="D2" s="6">
        <v>1.2767174281179905E-2</v>
      </c>
      <c r="E2" s="6">
        <v>7.6790742576122284E-2</v>
      </c>
      <c r="F2" s="6">
        <v>0.1662592887878418</v>
      </c>
    </row>
    <row r="3" spans="1:6" x14ac:dyDescent="0.25">
      <c r="A3" t="s">
        <v>73</v>
      </c>
      <c r="B3" t="s">
        <v>46</v>
      </c>
      <c r="C3" t="s">
        <v>52</v>
      </c>
      <c r="D3" s="6">
        <v>0.22400990128517151</v>
      </c>
      <c r="E3" s="6">
        <v>0.36713996529579163</v>
      </c>
      <c r="F3" s="6">
        <v>0.61014848947525024</v>
      </c>
    </row>
    <row r="4" spans="1:6" x14ac:dyDescent="0.25">
      <c r="A4" t="s">
        <v>73</v>
      </c>
      <c r="B4" t="s">
        <v>47</v>
      </c>
      <c r="C4" t="s">
        <v>53</v>
      </c>
      <c r="D4" s="6">
        <v>2.0455736666917801E-2</v>
      </c>
      <c r="E4" s="6">
        <v>9.2490121722221375E-2</v>
      </c>
      <c r="F4" s="6">
        <v>0.22116672992706299</v>
      </c>
    </row>
    <row r="5" spans="1:6" x14ac:dyDescent="0.25">
      <c r="A5" t="s">
        <v>73</v>
      </c>
      <c r="B5" t="s">
        <v>47</v>
      </c>
      <c r="C5" t="s">
        <v>54</v>
      </c>
      <c r="D5" s="6">
        <v>1.6853146255016327E-2</v>
      </c>
      <c r="E5" s="6">
        <v>0.11575408279895782</v>
      </c>
      <c r="F5" s="6">
        <v>0.14559440314769745</v>
      </c>
    </row>
    <row r="6" spans="1:6" x14ac:dyDescent="0.25">
      <c r="A6" t="s">
        <v>73</v>
      </c>
      <c r="B6" t="s">
        <v>47</v>
      </c>
      <c r="C6" t="s">
        <v>65</v>
      </c>
      <c r="D6" s="6">
        <v>1.0247213765978813E-2</v>
      </c>
      <c r="E6" s="6">
        <v>7.9207919538021088E-2</v>
      </c>
      <c r="F6" s="6">
        <v>0.12937107682228088</v>
      </c>
    </row>
    <row r="7" spans="1:6" x14ac:dyDescent="0.25">
      <c r="A7" t="s">
        <v>73</v>
      </c>
      <c r="B7" t="s">
        <v>48</v>
      </c>
      <c r="C7" t="s">
        <v>61</v>
      </c>
      <c r="D7" s="6">
        <v>1.5843996778130531E-2</v>
      </c>
      <c r="E7" s="6">
        <v>0.13081760704517365</v>
      </c>
      <c r="F7" s="6">
        <v>0.12111517041921616</v>
      </c>
    </row>
    <row r="8" spans="1:6" x14ac:dyDescent="0.25">
      <c r="A8" t="s">
        <v>73</v>
      </c>
      <c r="B8" t="s">
        <v>48</v>
      </c>
      <c r="C8" t="s">
        <v>62</v>
      </c>
      <c r="D8" s="6">
        <v>2.0256668329238892E-2</v>
      </c>
      <c r="E8" s="6">
        <v>9.6291862428188324E-2</v>
      </c>
      <c r="F8" s="6">
        <v>0.21036738157272339</v>
      </c>
    </row>
    <row r="9" spans="1:6" x14ac:dyDescent="0.25">
      <c r="A9" t="s">
        <v>73</v>
      </c>
      <c r="B9" t="s">
        <v>48</v>
      </c>
      <c r="C9" t="s">
        <v>63</v>
      </c>
      <c r="D9" s="6">
        <v>1.386252511292696E-2</v>
      </c>
      <c r="E9" s="6">
        <v>8.5734613239765167E-2</v>
      </c>
      <c r="F9" s="6">
        <v>0.16169111430644989</v>
      </c>
    </row>
    <row r="10" spans="1:6" x14ac:dyDescent="0.25">
      <c r="A10" t="s">
        <v>73</v>
      </c>
      <c r="B10" t="s">
        <v>48</v>
      </c>
      <c r="C10" t="s">
        <v>64</v>
      </c>
      <c r="D10" s="6">
        <v>2.2526800632476807E-2</v>
      </c>
      <c r="E10" s="6">
        <v>0.10316967219114304</v>
      </c>
      <c r="F10" s="6">
        <v>0.21834713220596313</v>
      </c>
    </row>
    <row r="11" spans="1:6" x14ac:dyDescent="0.25">
      <c r="A11" t="s">
        <v>73</v>
      </c>
      <c r="B11" t="s">
        <v>49</v>
      </c>
      <c r="C11" t="s">
        <v>55</v>
      </c>
      <c r="D11" s="6">
        <v>2.6355046778917313E-2</v>
      </c>
      <c r="E11" s="6">
        <v>8.1790126860141754E-2</v>
      </c>
      <c r="F11" s="6">
        <v>0.32222774624824524</v>
      </c>
    </row>
    <row r="12" spans="1:6" x14ac:dyDescent="0.25">
      <c r="A12" t="s">
        <v>73</v>
      </c>
      <c r="B12" t="s">
        <v>49</v>
      </c>
      <c r="C12" t="s">
        <v>74</v>
      </c>
      <c r="D12" s="6">
        <v>3.9497308433055878E-2</v>
      </c>
      <c r="E12" s="6">
        <v>0.15876288712024689</v>
      </c>
      <c r="F12" s="6">
        <v>0.24878174066543579</v>
      </c>
    </row>
    <row r="13" spans="1:6" x14ac:dyDescent="0.25">
      <c r="A13" t="s">
        <v>73</v>
      </c>
      <c r="B13" t="s">
        <v>49</v>
      </c>
      <c r="C13" t="s">
        <v>75</v>
      </c>
      <c r="D13" s="6">
        <v>9.1954022645950317E-3</v>
      </c>
      <c r="E13" s="6">
        <v>7.0910558104515076E-2</v>
      </c>
      <c r="F13" s="6">
        <v>0.12967607378959656</v>
      </c>
    </row>
    <row r="14" spans="1:6" x14ac:dyDescent="0.25">
      <c r="A14" t="s">
        <v>73</v>
      </c>
      <c r="B14" t="s">
        <v>49</v>
      </c>
      <c r="C14" t="s">
        <v>76</v>
      </c>
      <c r="D14" s="6">
        <v>2.0876826718449593E-2</v>
      </c>
      <c r="E14" s="6">
        <v>6.2208399176597595E-2</v>
      </c>
      <c r="F14" s="6">
        <v>0.33559498190879822</v>
      </c>
    </row>
    <row r="15" spans="1:6" x14ac:dyDescent="0.25">
      <c r="A15" t="s">
        <v>73</v>
      </c>
      <c r="B15" t="s">
        <v>49</v>
      </c>
      <c r="C15" t="s">
        <v>77</v>
      </c>
      <c r="D15" s="6">
        <v>1.8753781914710999E-2</v>
      </c>
      <c r="E15" s="6">
        <v>7.9182632267475128E-2</v>
      </c>
      <c r="F15" s="6">
        <v>0.23684211075305939</v>
      </c>
    </row>
    <row r="16" spans="1:6" x14ac:dyDescent="0.25">
      <c r="A16" t="s">
        <v>73</v>
      </c>
      <c r="B16" t="s">
        <v>49</v>
      </c>
      <c r="C16" t="s">
        <v>0</v>
      </c>
      <c r="D16" s="6">
        <v>1.3959890231490135E-2</v>
      </c>
      <c r="E16" s="6">
        <v>0.11709730327129364</v>
      </c>
      <c r="F16" s="6">
        <v>0.11921615153551102</v>
      </c>
    </row>
    <row r="17" spans="1:6" x14ac:dyDescent="0.25">
      <c r="A17" t="s">
        <v>73</v>
      </c>
      <c r="B17" t="s">
        <v>73</v>
      </c>
      <c r="C17" t="s">
        <v>73</v>
      </c>
      <c r="D17" s="6">
        <v>1.7114043235778809E-2</v>
      </c>
      <c r="E17" s="6">
        <v>9.7575142979621887E-2</v>
      </c>
      <c r="F17" s="6">
        <v>0.1753934770822525</v>
      </c>
    </row>
    <row r="18" spans="1:6" x14ac:dyDescent="0.25">
      <c r="A18" t="s">
        <v>73</v>
      </c>
      <c r="B18" t="s">
        <v>47</v>
      </c>
      <c r="C18" t="s">
        <v>7</v>
      </c>
      <c r="D18" s="6"/>
      <c r="E18" s="6"/>
      <c r="F18" s="6"/>
    </row>
    <row r="19" spans="1:6" x14ac:dyDescent="0.25">
      <c r="A19" t="s">
        <v>73</v>
      </c>
      <c r="B19" t="s">
        <v>48</v>
      </c>
      <c r="C19" t="s">
        <v>7</v>
      </c>
      <c r="D19" s="6"/>
      <c r="E19" s="6"/>
      <c r="F19" s="6"/>
    </row>
    <row r="20" spans="1:6" x14ac:dyDescent="0.25">
      <c r="A20" t="s">
        <v>73</v>
      </c>
      <c r="B20" t="s">
        <v>49</v>
      </c>
      <c r="C20" t="s">
        <v>7</v>
      </c>
      <c r="D20" s="6"/>
      <c r="E20" s="6"/>
      <c r="F20" s="6"/>
    </row>
    <row r="21" spans="1:6" x14ac:dyDescent="0.25">
      <c r="A21" t="s">
        <v>73</v>
      </c>
      <c r="B21" t="s">
        <v>46</v>
      </c>
      <c r="C21" t="s">
        <v>7</v>
      </c>
      <c r="D21" s="6"/>
      <c r="E21" s="6"/>
      <c r="F21" s="6"/>
    </row>
  </sheetData>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41"/>
  <sheetViews>
    <sheetView workbookViewId="0">
      <selection activeCell="C17" sqref="C17"/>
    </sheetView>
  </sheetViews>
  <sheetFormatPr defaultRowHeight="15" x14ac:dyDescent="0.25"/>
  <cols>
    <col min="2" max="2" width="22.5703125" bestFit="1" customWidth="1"/>
  </cols>
  <sheetData>
    <row r="1" spans="1:9" x14ac:dyDescent="0.25">
      <c r="A1" t="s">
        <v>71</v>
      </c>
      <c r="B1" t="s">
        <v>72</v>
      </c>
      <c r="C1" t="s">
        <v>40</v>
      </c>
      <c r="D1" t="s">
        <v>66</v>
      </c>
      <c r="E1" t="s">
        <v>67</v>
      </c>
      <c r="F1" t="s">
        <v>68</v>
      </c>
      <c r="G1" t="s">
        <v>69</v>
      </c>
      <c r="H1" t="s">
        <v>70</v>
      </c>
      <c r="I1" t="s">
        <v>15</v>
      </c>
    </row>
    <row r="2" spans="1:9" x14ac:dyDescent="0.25">
      <c r="A2" t="s">
        <v>61</v>
      </c>
      <c r="B2" t="s">
        <v>53</v>
      </c>
      <c r="C2" s="6">
        <v>3</v>
      </c>
      <c r="D2" s="6">
        <v>9</v>
      </c>
      <c r="E2" s="6">
        <v>14</v>
      </c>
      <c r="F2" s="6">
        <v>3</v>
      </c>
      <c r="G2" s="6">
        <v>4</v>
      </c>
      <c r="H2" s="6">
        <v>23</v>
      </c>
    </row>
    <row r="3" spans="1:9" x14ac:dyDescent="0.25">
      <c r="A3" t="s">
        <v>61</v>
      </c>
      <c r="B3" t="s">
        <v>54</v>
      </c>
      <c r="C3" s="6">
        <v>4</v>
      </c>
      <c r="D3" s="6">
        <v>8</v>
      </c>
      <c r="E3" s="6">
        <v>4</v>
      </c>
      <c r="F3" s="6">
        <v>2</v>
      </c>
      <c r="G3" s="6">
        <v>3</v>
      </c>
      <c r="H3" s="6">
        <v>13</v>
      </c>
    </row>
    <row r="4" spans="1:9" x14ac:dyDescent="0.25">
      <c r="A4" t="s">
        <v>61</v>
      </c>
      <c r="B4" t="s">
        <v>65</v>
      </c>
      <c r="C4" s="6">
        <v>2</v>
      </c>
      <c r="D4" s="6">
        <v>5</v>
      </c>
      <c r="E4" s="6"/>
      <c r="F4" s="6">
        <v>1</v>
      </c>
      <c r="G4" s="6">
        <v>1</v>
      </c>
      <c r="H4" s="6">
        <v>4</v>
      </c>
    </row>
    <row r="5" spans="1:9" x14ac:dyDescent="0.25">
      <c r="A5" t="s">
        <v>62</v>
      </c>
      <c r="B5" t="s">
        <v>53</v>
      </c>
      <c r="C5" s="6">
        <v>2</v>
      </c>
      <c r="D5" s="6">
        <v>22</v>
      </c>
      <c r="E5" s="6">
        <v>10</v>
      </c>
      <c r="F5" s="6">
        <v>7</v>
      </c>
      <c r="G5" s="6">
        <v>16</v>
      </c>
      <c r="H5" s="6">
        <v>18</v>
      </c>
    </row>
    <row r="6" spans="1:9" x14ac:dyDescent="0.25">
      <c r="A6" t="s">
        <v>62</v>
      </c>
      <c r="B6" t="s">
        <v>54</v>
      </c>
      <c r="C6" s="6">
        <v>5</v>
      </c>
      <c r="D6" s="6">
        <v>20</v>
      </c>
      <c r="E6" s="6">
        <v>8</v>
      </c>
      <c r="F6" s="6">
        <v>4</v>
      </c>
      <c r="G6" s="6">
        <v>10</v>
      </c>
      <c r="H6" s="6">
        <v>16</v>
      </c>
    </row>
    <row r="7" spans="1:9" x14ac:dyDescent="0.25">
      <c r="A7" t="s">
        <v>62</v>
      </c>
      <c r="B7" t="s">
        <v>65</v>
      </c>
      <c r="C7" s="6">
        <v>3</v>
      </c>
      <c r="D7" s="6">
        <v>7</v>
      </c>
      <c r="E7" s="6">
        <v>1</v>
      </c>
      <c r="F7" s="6"/>
      <c r="G7" s="6">
        <v>3</v>
      </c>
      <c r="H7" s="6">
        <v>8</v>
      </c>
    </row>
    <row r="8" spans="1:9" x14ac:dyDescent="0.25">
      <c r="A8" t="s">
        <v>63</v>
      </c>
      <c r="B8" t="s">
        <v>53</v>
      </c>
      <c r="C8" s="6">
        <v>6</v>
      </c>
      <c r="D8" s="6">
        <v>23</v>
      </c>
      <c r="E8" s="6">
        <v>22</v>
      </c>
      <c r="F8" s="6">
        <v>4</v>
      </c>
      <c r="G8" s="6">
        <v>27</v>
      </c>
      <c r="H8" s="6">
        <v>43</v>
      </c>
    </row>
    <row r="9" spans="1:9" x14ac:dyDescent="0.25">
      <c r="A9" t="s">
        <v>63</v>
      </c>
      <c r="B9" t="s">
        <v>54</v>
      </c>
      <c r="C9" s="6">
        <v>3</v>
      </c>
      <c r="D9" s="6">
        <v>15</v>
      </c>
      <c r="E9" s="6">
        <v>6</v>
      </c>
      <c r="F9" s="6">
        <v>4</v>
      </c>
      <c r="G9" s="6">
        <v>12</v>
      </c>
      <c r="H9" s="6">
        <v>46</v>
      </c>
    </row>
    <row r="10" spans="1:9" x14ac:dyDescent="0.25">
      <c r="A10" t="s">
        <v>63</v>
      </c>
      <c r="B10" t="s">
        <v>65</v>
      </c>
      <c r="C10" s="6">
        <v>4</v>
      </c>
      <c r="D10" s="6">
        <v>6</v>
      </c>
      <c r="E10" s="6">
        <v>2</v>
      </c>
      <c r="F10" s="6">
        <v>2</v>
      </c>
      <c r="G10" s="6">
        <v>6</v>
      </c>
      <c r="H10" s="6">
        <v>11</v>
      </c>
    </row>
    <row r="11" spans="1:9" x14ac:dyDescent="0.25">
      <c r="A11" t="s">
        <v>64</v>
      </c>
      <c r="B11" t="s">
        <v>53</v>
      </c>
      <c r="C11" s="6">
        <v>1</v>
      </c>
      <c r="D11" s="6">
        <v>25</v>
      </c>
      <c r="E11" s="6">
        <v>14</v>
      </c>
      <c r="F11" s="6">
        <v>3</v>
      </c>
      <c r="G11" s="6">
        <v>18</v>
      </c>
      <c r="H11" s="6">
        <v>21</v>
      </c>
    </row>
    <row r="12" spans="1:9" x14ac:dyDescent="0.25">
      <c r="A12" t="s">
        <v>64</v>
      </c>
      <c r="B12" t="s">
        <v>54</v>
      </c>
      <c r="C12" s="6">
        <v>6</v>
      </c>
      <c r="D12" s="6">
        <v>23</v>
      </c>
      <c r="E12" s="6">
        <v>2</v>
      </c>
      <c r="F12" s="6">
        <v>3</v>
      </c>
      <c r="G12" s="6">
        <v>5</v>
      </c>
      <c r="H12" s="6">
        <v>25</v>
      </c>
    </row>
    <row r="13" spans="1:9" x14ac:dyDescent="0.25">
      <c r="A13" t="s">
        <v>64</v>
      </c>
      <c r="B13" t="s">
        <v>65</v>
      </c>
      <c r="C13" s="6">
        <v>2</v>
      </c>
      <c r="D13" s="6">
        <v>6</v>
      </c>
      <c r="E13" s="6">
        <v>4</v>
      </c>
      <c r="F13" s="6">
        <v>1</v>
      </c>
      <c r="G13" s="6">
        <v>2</v>
      </c>
      <c r="H13" s="6">
        <v>6</v>
      </c>
    </row>
    <row r="14" spans="1:9" x14ac:dyDescent="0.25">
      <c r="C14" s="6"/>
      <c r="D14" s="6"/>
      <c r="E14" s="6"/>
      <c r="F14" s="6"/>
      <c r="G14" s="6"/>
      <c r="H14" s="6"/>
    </row>
    <row r="15" spans="1:9" x14ac:dyDescent="0.25">
      <c r="C15" s="6"/>
      <c r="D15" s="6"/>
      <c r="E15" s="6"/>
      <c r="F15" s="6"/>
      <c r="G15" s="6"/>
      <c r="H15" s="6"/>
    </row>
    <row r="16" spans="1:9" x14ac:dyDescent="0.25">
      <c r="C16" s="6"/>
      <c r="D16" s="6"/>
      <c r="E16" s="6"/>
      <c r="F16" s="6"/>
      <c r="G16" s="6"/>
      <c r="H16" s="6"/>
    </row>
    <row r="17" spans="3:8" x14ac:dyDescent="0.25">
      <c r="C17" s="6"/>
      <c r="D17" s="6"/>
      <c r="E17" s="6"/>
      <c r="F17" s="6"/>
      <c r="G17" s="6"/>
      <c r="H17" s="6"/>
    </row>
    <row r="18" spans="3:8" x14ac:dyDescent="0.25">
      <c r="C18" s="6"/>
      <c r="D18" s="6"/>
      <c r="E18" s="6"/>
      <c r="F18" s="6"/>
      <c r="G18" s="6"/>
      <c r="H18" s="6"/>
    </row>
    <row r="19" spans="3:8" x14ac:dyDescent="0.25">
      <c r="C19" s="6"/>
      <c r="D19" s="6"/>
      <c r="E19" s="6"/>
      <c r="F19" s="6"/>
      <c r="G19" s="6"/>
      <c r="H19" s="6"/>
    </row>
    <row r="20" spans="3:8" x14ac:dyDescent="0.25">
      <c r="C20" s="6"/>
      <c r="D20" s="6"/>
      <c r="E20" s="6"/>
      <c r="F20" s="6"/>
      <c r="G20" s="6"/>
      <c r="H20" s="6"/>
    </row>
    <row r="21" spans="3:8" x14ac:dyDescent="0.25">
      <c r="C21" s="6"/>
      <c r="D21" s="6"/>
      <c r="E21" s="6"/>
      <c r="F21" s="6"/>
      <c r="G21" s="6"/>
      <c r="H21" s="6"/>
    </row>
    <row r="22" spans="3:8" x14ac:dyDescent="0.25">
      <c r="C22" s="6"/>
      <c r="D22" s="6"/>
      <c r="E22" s="6"/>
      <c r="F22" s="6"/>
      <c r="G22" s="6"/>
      <c r="H22" s="6"/>
    </row>
    <row r="23" spans="3:8" x14ac:dyDescent="0.25">
      <c r="C23" s="6"/>
      <c r="D23" s="6"/>
      <c r="E23" s="6"/>
      <c r="F23" s="6"/>
      <c r="G23" s="6"/>
      <c r="H23" s="6"/>
    </row>
    <row r="24" spans="3:8" x14ac:dyDescent="0.25">
      <c r="C24" s="6"/>
      <c r="D24" s="6"/>
      <c r="E24" s="6"/>
      <c r="F24" s="6"/>
      <c r="G24" s="6"/>
      <c r="H24" s="6"/>
    </row>
    <row r="25" spans="3:8" x14ac:dyDescent="0.25">
      <c r="C25" s="6"/>
      <c r="D25" s="6"/>
      <c r="E25" s="6"/>
      <c r="F25" s="6"/>
      <c r="G25" s="6"/>
      <c r="H25" s="6"/>
    </row>
    <row r="26" spans="3:8" x14ac:dyDescent="0.25">
      <c r="C26" s="6"/>
      <c r="D26" s="6"/>
      <c r="E26" s="6"/>
      <c r="F26" s="6"/>
      <c r="G26" s="6"/>
      <c r="H26" s="6"/>
    </row>
    <row r="27" spans="3:8" x14ac:dyDescent="0.25">
      <c r="C27" s="6"/>
      <c r="D27" s="6"/>
      <c r="E27" s="6"/>
      <c r="F27" s="6"/>
      <c r="G27" s="6"/>
      <c r="H27" s="6"/>
    </row>
    <row r="28" spans="3:8" x14ac:dyDescent="0.25">
      <c r="C28" s="6"/>
      <c r="D28" s="6"/>
      <c r="E28" s="6"/>
      <c r="F28" s="6"/>
      <c r="G28" s="6"/>
      <c r="H28" s="6"/>
    </row>
    <row r="29" spans="3:8" x14ac:dyDescent="0.25">
      <c r="C29" s="6"/>
      <c r="D29" s="6"/>
      <c r="E29" s="6"/>
      <c r="F29" s="6"/>
      <c r="G29" s="6"/>
      <c r="H29" s="6"/>
    </row>
    <row r="30" spans="3:8" x14ac:dyDescent="0.25">
      <c r="C30" s="6"/>
      <c r="D30" s="6"/>
      <c r="E30" s="6"/>
      <c r="F30" s="6"/>
      <c r="G30" s="6"/>
      <c r="H30" s="6"/>
    </row>
    <row r="31" spans="3:8" x14ac:dyDescent="0.25">
      <c r="C31" s="6"/>
      <c r="D31" s="6"/>
      <c r="E31" s="6"/>
      <c r="F31" s="6"/>
      <c r="G31" s="6"/>
      <c r="H31" s="6"/>
    </row>
    <row r="32" spans="3:8" x14ac:dyDescent="0.25">
      <c r="C32" s="6"/>
      <c r="D32" s="6"/>
      <c r="E32" s="6"/>
      <c r="F32" s="6"/>
      <c r="G32" s="6"/>
      <c r="H32" s="6"/>
    </row>
    <row r="33" spans="3:8" x14ac:dyDescent="0.25">
      <c r="C33" s="6"/>
      <c r="D33" s="6"/>
      <c r="E33" s="6"/>
      <c r="F33" s="6"/>
      <c r="G33" s="6"/>
      <c r="H33" s="6"/>
    </row>
    <row r="34" spans="3:8" x14ac:dyDescent="0.25">
      <c r="C34" s="6"/>
      <c r="D34" s="6"/>
      <c r="E34" s="6"/>
      <c r="F34" s="6"/>
      <c r="G34" s="6"/>
      <c r="H34" s="6"/>
    </row>
    <row r="35" spans="3:8" x14ac:dyDescent="0.25">
      <c r="C35" s="6"/>
      <c r="D35" s="6"/>
      <c r="E35" s="6"/>
      <c r="F35" s="6"/>
      <c r="G35" s="6"/>
      <c r="H35" s="6"/>
    </row>
    <row r="36" spans="3:8" x14ac:dyDescent="0.25">
      <c r="C36" s="6"/>
      <c r="D36" s="6"/>
      <c r="E36" s="6"/>
      <c r="F36" s="6"/>
      <c r="G36" s="6"/>
      <c r="H36" s="6"/>
    </row>
    <row r="37" spans="3:8" x14ac:dyDescent="0.25">
      <c r="C37" s="6"/>
      <c r="D37" s="6"/>
      <c r="E37" s="6"/>
      <c r="F37" s="6"/>
      <c r="G37" s="6"/>
      <c r="H37" s="6"/>
    </row>
    <row r="38" spans="3:8" x14ac:dyDescent="0.25">
      <c r="C38" s="6"/>
      <c r="D38" s="6"/>
      <c r="E38" s="6"/>
      <c r="F38" s="6"/>
      <c r="G38" s="6"/>
      <c r="H38" s="6"/>
    </row>
    <row r="39" spans="3:8" x14ac:dyDescent="0.25">
      <c r="C39" s="6"/>
      <c r="D39" s="6"/>
      <c r="E39" s="6"/>
      <c r="F39" s="6"/>
      <c r="G39" s="6"/>
      <c r="H39" s="6"/>
    </row>
    <row r="40" spans="3:8" x14ac:dyDescent="0.25">
      <c r="C40" s="6"/>
      <c r="D40" s="6"/>
      <c r="E40" s="6"/>
      <c r="F40" s="6"/>
      <c r="G40" s="6"/>
      <c r="H40" s="6"/>
    </row>
    <row r="41" spans="3:8" x14ac:dyDescent="0.25">
      <c r="C41" s="6"/>
      <c r="D41" s="6"/>
      <c r="E41" s="6"/>
      <c r="F41" s="6"/>
      <c r="G41" s="6"/>
      <c r="H41" s="6"/>
    </row>
  </sheetData>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27"/>
  <sheetViews>
    <sheetView workbookViewId="0">
      <selection activeCell="I19" sqref="I19"/>
    </sheetView>
  </sheetViews>
  <sheetFormatPr defaultRowHeight="15" x14ac:dyDescent="0.25"/>
  <sheetData>
    <row r="1" spans="1:9" x14ac:dyDescent="0.25">
      <c r="A1" t="s">
        <v>71</v>
      </c>
      <c r="B1" t="s">
        <v>72</v>
      </c>
      <c r="C1" t="s">
        <v>40</v>
      </c>
      <c r="D1" t="s">
        <v>66</v>
      </c>
      <c r="E1" t="s">
        <v>67</v>
      </c>
      <c r="F1" t="s">
        <v>68</v>
      </c>
      <c r="G1" t="s">
        <v>69</v>
      </c>
      <c r="H1" t="s">
        <v>70</v>
      </c>
      <c r="I1" t="s">
        <v>15</v>
      </c>
    </row>
    <row r="2" spans="1:9" x14ac:dyDescent="0.25">
      <c r="A2" t="s">
        <v>61</v>
      </c>
      <c r="B2" t="s">
        <v>53</v>
      </c>
      <c r="C2" s="6">
        <v>2</v>
      </c>
      <c r="D2" s="6">
        <v>2</v>
      </c>
      <c r="E2" s="6">
        <v>7</v>
      </c>
      <c r="F2" s="6">
        <v>1</v>
      </c>
      <c r="G2" s="6"/>
      <c r="H2" s="6">
        <v>9</v>
      </c>
    </row>
    <row r="3" spans="1:9" x14ac:dyDescent="0.25">
      <c r="A3" t="s">
        <v>61</v>
      </c>
      <c r="B3" t="s">
        <v>54</v>
      </c>
      <c r="C3" s="6">
        <v>1</v>
      </c>
      <c r="D3" s="6">
        <v>1</v>
      </c>
      <c r="E3" s="6">
        <v>3</v>
      </c>
      <c r="F3" s="6"/>
      <c r="G3" s="6">
        <v>1</v>
      </c>
      <c r="H3" s="6">
        <v>3</v>
      </c>
    </row>
    <row r="4" spans="1:9" x14ac:dyDescent="0.25">
      <c r="A4" t="s">
        <v>61</v>
      </c>
      <c r="B4" t="s">
        <v>65</v>
      </c>
      <c r="C4" s="6"/>
      <c r="D4" s="6">
        <v>1</v>
      </c>
      <c r="E4" s="6"/>
      <c r="F4" s="6"/>
      <c r="G4" s="6"/>
      <c r="H4" s="6"/>
    </row>
    <row r="5" spans="1:9" x14ac:dyDescent="0.25">
      <c r="A5" t="s">
        <v>62</v>
      </c>
      <c r="B5" t="s">
        <v>53</v>
      </c>
      <c r="C5" s="6"/>
      <c r="D5" s="6">
        <v>15</v>
      </c>
      <c r="E5" s="6">
        <v>5</v>
      </c>
      <c r="F5" s="6"/>
      <c r="G5" s="6">
        <v>1</v>
      </c>
      <c r="H5" s="6">
        <v>7</v>
      </c>
    </row>
    <row r="6" spans="1:9" x14ac:dyDescent="0.25">
      <c r="A6" t="s">
        <v>62</v>
      </c>
      <c r="B6" t="s">
        <v>54</v>
      </c>
      <c r="C6" s="6">
        <v>1</v>
      </c>
      <c r="D6" s="6">
        <v>6</v>
      </c>
      <c r="E6" s="6"/>
      <c r="F6" s="6"/>
      <c r="G6" s="6">
        <v>1</v>
      </c>
      <c r="H6" s="6">
        <v>4</v>
      </c>
    </row>
    <row r="7" spans="1:9" x14ac:dyDescent="0.25">
      <c r="A7" t="s">
        <v>62</v>
      </c>
      <c r="B7" t="s">
        <v>65</v>
      </c>
      <c r="C7" s="6">
        <v>1</v>
      </c>
      <c r="D7" s="6">
        <v>2</v>
      </c>
      <c r="E7" s="6"/>
      <c r="F7" s="6"/>
      <c r="G7" s="6"/>
      <c r="H7" s="6">
        <v>3</v>
      </c>
    </row>
    <row r="8" spans="1:9" x14ac:dyDescent="0.25">
      <c r="A8" t="s">
        <v>63</v>
      </c>
      <c r="B8" t="s">
        <v>53</v>
      </c>
      <c r="C8" s="6">
        <v>1</v>
      </c>
      <c r="D8" s="6">
        <v>8</v>
      </c>
      <c r="E8" s="6">
        <v>4</v>
      </c>
      <c r="F8" s="6"/>
      <c r="G8" s="6">
        <v>1</v>
      </c>
      <c r="H8" s="6">
        <v>9</v>
      </c>
    </row>
    <row r="9" spans="1:9" x14ac:dyDescent="0.25">
      <c r="A9" t="s">
        <v>63</v>
      </c>
      <c r="B9" t="s">
        <v>54</v>
      </c>
      <c r="C9" s="6">
        <v>1</v>
      </c>
      <c r="D9" s="6">
        <v>6</v>
      </c>
      <c r="E9" s="6"/>
      <c r="F9" s="6"/>
      <c r="G9" s="6">
        <v>1</v>
      </c>
      <c r="H9" s="6">
        <v>8</v>
      </c>
    </row>
    <row r="10" spans="1:9" x14ac:dyDescent="0.25">
      <c r="A10" t="s">
        <v>63</v>
      </c>
      <c r="B10" t="s">
        <v>65</v>
      </c>
      <c r="C10" s="6"/>
      <c r="D10" s="6">
        <v>2</v>
      </c>
      <c r="E10" s="6"/>
      <c r="F10" s="6">
        <v>1</v>
      </c>
      <c r="G10" s="6">
        <v>1</v>
      </c>
      <c r="H10" s="6">
        <v>5</v>
      </c>
    </row>
    <row r="11" spans="1:9" x14ac:dyDescent="0.25">
      <c r="A11" t="s">
        <v>64</v>
      </c>
      <c r="B11" t="s">
        <v>53</v>
      </c>
      <c r="C11" s="6">
        <v>1</v>
      </c>
      <c r="D11" s="6">
        <v>16</v>
      </c>
      <c r="E11" s="6">
        <v>4</v>
      </c>
      <c r="F11" s="6"/>
      <c r="G11" s="6"/>
      <c r="H11" s="6">
        <v>7</v>
      </c>
    </row>
    <row r="12" spans="1:9" x14ac:dyDescent="0.25">
      <c r="A12" t="s">
        <v>64</v>
      </c>
      <c r="B12" t="s">
        <v>54</v>
      </c>
      <c r="C12" s="6"/>
      <c r="D12" s="6">
        <v>11</v>
      </c>
      <c r="E12" s="6"/>
      <c r="F12" s="6"/>
      <c r="G12" s="6"/>
      <c r="H12" s="6">
        <v>12</v>
      </c>
    </row>
    <row r="13" spans="1:9" x14ac:dyDescent="0.25">
      <c r="A13" t="s">
        <v>64</v>
      </c>
      <c r="B13" t="s">
        <v>65</v>
      </c>
      <c r="C13" s="6">
        <v>1</v>
      </c>
      <c r="D13" s="6">
        <v>2</v>
      </c>
      <c r="E13" s="6">
        <v>1</v>
      </c>
      <c r="F13" s="6"/>
      <c r="G13" s="6"/>
      <c r="H13" s="6">
        <v>1</v>
      </c>
    </row>
    <row r="14" spans="1:9" x14ac:dyDescent="0.25">
      <c r="C14" s="6"/>
      <c r="D14" s="6"/>
      <c r="E14" s="6"/>
      <c r="F14" s="6"/>
      <c r="G14" s="6"/>
      <c r="H14" s="6"/>
    </row>
    <row r="15" spans="1:9" x14ac:dyDescent="0.25">
      <c r="C15" s="6"/>
      <c r="D15" s="6"/>
      <c r="E15" s="6"/>
      <c r="F15" s="6"/>
      <c r="G15" s="6"/>
      <c r="H15" s="6"/>
    </row>
    <row r="16" spans="1:9" x14ac:dyDescent="0.25">
      <c r="C16" s="6"/>
      <c r="D16" s="6"/>
      <c r="E16" s="6"/>
      <c r="F16" s="6"/>
      <c r="G16" s="6"/>
      <c r="H16" s="6"/>
    </row>
    <row r="17" spans="3:8" x14ac:dyDescent="0.25">
      <c r="C17" s="6"/>
      <c r="D17" s="6"/>
      <c r="E17" s="6"/>
      <c r="F17" s="6"/>
      <c r="G17" s="6"/>
      <c r="H17" s="6"/>
    </row>
    <row r="18" spans="3:8" x14ac:dyDescent="0.25">
      <c r="C18" s="6"/>
      <c r="D18" s="6"/>
      <c r="E18" s="6"/>
      <c r="F18" s="6"/>
      <c r="G18" s="6"/>
      <c r="H18" s="6"/>
    </row>
    <row r="19" spans="3:8" x14ac:dyDescent="0.25">
      <c r="C19" s="6"/>
      <c r="D19" s="6"/>
      <c r="E19" s="6"/>
      <c r="F19" s="6"/>
      <c r="G19" s="6"/>
      <c r="H19" s="6"/>
    </row>
    <row r="20" spans="3:8" x14ac:dyDescent="0.25">
      <c r="C20" s="6"/>
      <c r="D20" s="6"/>
      <c r="E20" s="6"/>
      <c r="F20" s="6"/>
      <c r="G20" s="6"/>
      <c r="H20" s="6"/>
    </row>
    <row r="21" spans="3:8" x14ac:dyDescent="0.25">
      <c r="C21" s="6"/>
      <c r="D21" s="6"/>
      <c r="E21" s="6"/>
      <c r="F21" s="6"/>
      <c r="G21" s="6"/>
      <c r="H21" s="6"/>
    </row>
    <row r="22" spans="3:8" x14ac:dyDescent="0.25">
      <c r="C22" s="6"/>
      <c r="D22" s="6"/>
      <c r="E22" s="6"/>
      <c r="F22" s="6"/>
      <c r="G22" s="6"/>
      <c r="H22" s="6"/>
    </row>
    <row r="23" spans="3:8" x14ac:dyDescent="0.25">
      <c r="C23" s="6"/>
      <c r="D23" s="6"/>
      <c r="E23" s="6"/>
      <c r="F23" s="6"/>
      <c r="G23" s="6"/>
      <c r="H23" s="6"/>
    </row>
    <row r="24" spans="3:8" x14ac:dyDescent="0.25">
      <c r="C24" s="6"/>
      <c r="D24" s="6"/>
      <c r="E24" s="6"/>
      <c r="F24" s="6"/>
      <c r="G24" s="6"/>
      <c r="H24" s="6"/>
    </row>
    <row r="25" spans="3:8" x14ac:dyDescent="0.25">
      <c r="C25" s="6"/>
      <c r="D25" s="6"/>
      <c r="E25" s="6"/>
      <c r="F25" s="6"/>
      <c r="G25" s="6"/>
      <c r="H25" s="6"/>
    </row>
    <row r="26" spans="3:8" x14ac:dyDescent="0.25">
      <c r="C26" s="6"/>
      <c r="D26" s="6"/>
      <c r="E26" s="6"/>
      <c r="F26" s="6"/>
      <c r="G26" s="6"/>
      <c r="H26" s="6"/>
    </row>
    <row r="27" spans="3:8" x14ac:dyDescent="0.25">
      <c r="C27" s="6"/>
      <c r="D27" s="6"/>
      <c r="E27" s="6"/>
      <c r="F27" s="6"/>
      <c r="G27" s="6"/>
      <c r="H27" s="6"/>
    </row>
  </sheetData>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13"/>
  <sheetViews>
    <sheetView workbookViewId="0">
      <selection activeCell="A14" sqref="A14:XFD115"/>
    </sheetView>
  </sheetViews>
  <sheetFormatPr defaultRowHeight="15" x14ac:dyDescent="0.25"/>
  <cols>
    <col min="1" max="1" width="12" customWidth="1"/>
    <col min="2" max="2" width="20.7109375" customWidth="1"/>
  </cols>
  <sheetData>
    <row r="1" spans="1:9" x14ac:dyDescent="0.25">
      <c r="A1" t="s">
        <v>71</v>
      </c>
      <c r="B1" t="s">
        <v>72</v>
      </c>
      <c r="C1" t="s">
        <v>40</v>
      </c>
      <c r="D1" t="s">
        <v>66</v>
      </c>
      <c r="E1" s="10" t="s">
        <v>67</v>
      </c>
      <c r="F1" t="s">
        <v>68</v>
      </c>
      <c r="G1" t="s">
        <v>69</v>
      </c>
      <c r="H1" t="s">
        <v>70</v>
      </c>
      <c r="I1" t="s">
        <v>15</v>
      </c>
    </row>
    <row r="2" spans="1:9" x14ac:dyDescent="0.25">
      <c r="A2" t="s">
        <v>61</v>
      </c>
      <c r="B2" t="s">
        <v>53</v>
      </c>
      <c r="C2" s="6">
        <v>1364.661376953125</v>
      </c>
      <c r="D2" s="6">
        <v>1356.224853515625</v>
      </c>
      <c r="E2" s="6">
        <v>6076.66845703125</v>
      </c>
      <c r="F2" s="6">
        <v>2970.4736328125</v>
      </c>
      <c r="G2" s="6">
        <v>1322.3333740234375</v>
      </c>
      <c r="H2" s="6">
        <v>13429.1357421875</v>
      </c>
    </row>
    <row r="3" spans="1:9" x14ac:dyDescent="0.25">
      <c r="A3" t="s">
        <v>61</v>
      </c>
      <c r="B3" t="s">
        <v>54</v>
      </c>
      <c r="C3" s="6">
        <v>1117.930908203125</v>
      </c>
      <c r="D3" s="6">
        <v>919.2166748046875</v>
      </c>
      <c r="E3" s="6">
        <v>5614.548828125</v>
      </c>
      <c r="F3" s="6">
        <v>567</v>
      </c>
      <c r="G3" s="6">
        <v>853.81158447265625</v>
      </c>
      <c r="H3" s="6">
        <v>4787.5625</v>
      </c>
    </row>
    <row r="4" spans="1:9" x14ac:dyDescent="0.25">
      <c r="A4" t="s">
        <v>61</v>
      </c>
      <c r="B4" t="s">
        <v>65</v>
      </c>
      <c r="C4" s="6">
        <v>203</v>
      </c>
      <c r="D4" s="6">
        <v>456.82220458984375</v>
      </c>
      <c r="E4" s="6"/>
      <c r="F4" s="6">
        <v>283.5</v>
      </c>
      <c r="G4" s="6">
        <v>177.44444274902344</v>
      </c>
      <c r="H4" s="6">
        <v>1195.4285888671875</v>
      </c>
    </row>
    <row r="5" spans="1:9" x14ac:dyDescent="0.25">
      <c r="A5" t="s">
        <v>62</v>
      </c>
      <c r="B5" t="s">
        <v>53</v>
      </c>
      <c r="C5" s="6">
        <v>244.33334350585938</v>
      </c>
      <c r="D5" s="6">
        <v>2280.35546875</v>
      </c>
      <c r="E5" s="6">
        <v>2154.52392578125</v>
      </c>
      <c r="F5" s="6">
        <v>274.75</v>
      </c>
      <c r="G5" s="6">
        <v>1191.27587890625</v>
      </c>
      <c r="H5" s="6">
        <v>9874.2255859375</v>
      </c>
    </row>
    <row r="6" spans="1:9" x14ac:dyDescent="0.25">
      <c r="A6" t="s">
        <v>62</v>
      </c>
      <c r="B6" t="s">
        <v>54</v>
      </c>
      <c r="C6" s="6">
        <v>1864.9666748046875</v>
      </c>
      <c r="D6" s="6">
        <v>4550.77734375</v>
      </c>
      <c r="E6" s="6">
        <v>1698.785400390625</v>
      </c>
      <c r="F6" s="6">
        <v>172</v>
      </c>
      <c r="G6" s="6">
        <v>5140.1962890625</v>
      </c>
      <c r="H6" s="6">
        <v>9315.7099609375</v>
      </c>
    </row>
    <row r="7" spans="1:9" x14ac:dyDescent="0.25">
      <c r="A7" t="s">
        <v>62</v>
      </c>
      <c r="B7" t="s">
        <v>65</v>
      </c>
      <c r="C7" s="6">
        <v>70.408111572265625</v>
      </c>
      <c r="D7" s="6">
        <v>1938.9583740234375</v>
      </c>
      <c r="E7" s="6">
        <v>291.25</v>
      </c>
      <c r="F7" s="6"/>
      <c r="G7" s="6">
        <v>393.33334350585938</v>
      </c>
      <c r="H7" s="6">
        <v>2196.855712890625</v>
      </c>
    </row>
    <row r="8" spans="1:9" x14ac:dyDescent="0.25">
      <c r="A8" t="s">
        <v>63</v>
      </c>
      <c r="B8" t="s">
        <v>53</v>
      </c>
      <c r="C8" s="6">
        <v>1644.8441162109375</v>
      </c>
      <c r="D8" s="6">
        <v>5827.30224609375</v>
      </c>
      <c r="E8" s="6">
        <v>9431.73046875</v>
      </c>
      <c r="F8" s="6">
        <v>1910.4591064453125</v>
      </c>
      <c r="G8" s="6">
        <v>4163.08544921875</v>
      </c>
      <c r="H8" s="6">
        <v>26578.5546875</v>
      </c>
    </row>
    <row r="9" spans="1:9" x14ac:dyDescent="0.25">
      <c r="A9" t="s">
        <v>63</v>
      </c>
      <c r="B9" t="s">
        <v>54</v>
      </c>
      <c r="C9" s="6">
        <v>413.67141723632813</v>
      </c>
      <c r="D9" s="6">
        <v>3745.37158203125</v>
      </c>
      <c r="E9" s="6">
        <v>3176.418212890625</v>
      </c>
      <c r="F9" s="6">
        <v>697.6666259765625</v>
      </c>
      <c r="G9" s="6">
        <v>4216.0263671875</v>
      </c>
      <c r="H9" s="6">
        <v>35858.62890625</v>
      </c>
    </row>
    <row r="10" spans="1:9" x14ac:dyDescent="0.25">
      <c r="A10" t="s">
        <v>63</v>
      </c>
      <c r="B10" t="s">
        <v>65</v>
      </c>
      <c r="C10" s="6">
        <v>156.37142944335938</v>
      </c>
      <c r="D10" s="6">
        <v>713.9012451171875</v>
      </c>
      <c r="E10" s="6">
        <v>542.3499755859375</v>
      </c>
      <c r="F10" s="6">
        <v>172.66665649414063</v>
      </c>
      <c r="G10" s="6">
        <v>1683.3839111328125</v>
      </c>
      <c r="H10" s="6">
        <v>9773.4306640625</v>
      </c>
    </row>
    <row r="11" spans="1:9" x14ac:dyDescent="0.25">
      <c r="A11" t="s">
        <v>64</v>
      </c>
      <c r="B11" t="s">
        <v>53</v>
      </c>
      <c r="C11" s="6">
        <v>420</v>
      </c>
      <c r="D11" s="6">
        <v>3521.156005859375</v>
      </c>
      <c r="E11" s="6">
        <v>3096.070556640625</v>
      </c>
      <c r="F11" s="6">
        <v>515.36669921875</v>
      </c>
      <c r="G11" s="6">
        <v>1620.169677734375</v>
      </c>
      <c r="H11" s="6">
        <v>8807.8896484375</v>
      </c>
    </row>
    <row r="12" spans="1:9" x14ac:dyDescent="0.25">
      <c r="A12" t="s">
        <v>64</v>
      </c>
      <c r="B12" t="s">
        <v>54</v>
      </c>
      <c r="C12" s="6">
        <v>1160.3333740234375</v>
      </c>
      <c r="D12" s="6">
        <v>4171.85791015625</v>
      </c>
      <c r="E12" s="6">
        <v>401.33334350585938</v>
      </c>
      <c r="F12" s="6">
        <v>623.933349609375</v>
      </c>
      <c r="G12" s="6">
        <v>1309.9415283203125</v>
      </c>
      <c r="H12" s="6">
        <v>16363.07421875</v>
      </c>
    </row>
    <row r="13" spans="1:9" x14ac:dyDescent="0.25">
      <c r="A13" t="s">
        <v>64</v>
      </c>
      <c r="B13" t="s">
        <v>65</v>
      </c>
      <c r="C13" s="6">
        <v>42.666667938232422</v>
      </c>
      <c r="D13" s="6">
        <v>1055.800048828125</v>
      </c>
      <c r="E13" s="6">
        <v>1344.5792236328125</v>
      </c>
      <c r="F13" s="6">
        <v>244.16667175292969</v>
      </c>
      <c r="G13" s="6">
        <v>204</v>
      </c>
      <c r="H13" s="6">
        <v>2805.33447265625</v>
      </c>
    </row>
  </sheetData>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13"/>
  <sheetViews>
    <sheetView workbookViewId="0">
      <selection activeCell="A14" sqref="A14:XFD115"/>
    </sheetView>
  </sheetViews>
  <sheetFormatPr defaultRowHeight="15" x14ac:dyDescent="0.25"/>
  <sheetData>
    <row r="1" spans="1:9" x14ac:dyDescent="0.25">
      <c r="A1" t="s">
        <v>71</v>
      </c>
      <c r="B1" t="s">
        <v>72</v>
      </c>
      <c r="C1" t="s">
        <v>40</v>
      </c>
      <c r="D1" t="s">
        <v>66</v>
      </c>
      <c r="E1" s="10" t="s">
        <v>67</v>
      </c>
      <c r="F1" t="s">
        <v>68</v>
      </c>
      <c r="G1" t="s">
        <v>69</v>
      </c>
      <c r="H1" t="s">
        <v>70</v>
      </c>
      <c r="I1" t="s">
        <v>15</v>
      </c>
    </row>
    <row r="2" spans="1:9" x14ac:dyDescent="0.25">
      <c r="A2" t="s">
        <v>61</v>
      </c>
      <c r="B2" t="s">
        <v>53</v>
      </c>
      <c r="C2" s="6">
        <v>1364.661376953125</v>
      </c>
      <c r="D2" s="6">
        <v>1356.224853515625</v>
      </c>
      <c r="E2" s="6">
        <v>6076.66845703125</v>
      </c>
      <c r="F2" s="6">
        <v>2970.4736328125</v>
      </c>
      <c r="G2" s="6">
        <v>1322.3333740234375</v>
      </c>
      <c r="H2" s="6">
        <v>13429.1357421875</v>
      </c>
    </row>
    <row r="3" spans="1:9" x14ac:dyDescent="0.25">
      <c r="A3" t="s">
        <v>61</v>
      </c>
      <c r="B3" t="s">
        <v>54</v>
      </c>
      <c r="C3" s="6">
        <v>1117.930908203125</v>
      </c>
      <c r="D3" s="6">
        <v>919.2166748046875</v>
      </c>
      <c r="E3" s="6">
        <v>5614.548828125</v>
      </c>
      <c r="F3" s="6">
        <v>567</v>
      </c>
      <c r="G3" s="6">
        <v>853.81158447265625</v>
      </c>
      <c r="H3" s="6">
        <v>4787.5625</v>
      </c>
    </row>
    <row r="4" spans="1:9" x14ac:dyDescent="0.25">
      <c r="A4" t="s">
        <v>61</v>
      </c>
      <c r="B4" t="s">
        <v>65</v>
      </c>
      <c r="C4" s="6">
        <v>203</v>
      </c>
      <c r="D4" s="6">
        <v>456.82220458984375</v>
      </c>
      <c r="E4" s="6"/>
      <c r="F4" s="6">
        <v>283.5</v>
      </c>
      <c r="G4" s="6">
        <v>177.44444274902344</v>
      </c>
      <c r="H4" s="6">
        <v>1195.4285888671875</v>
      </c>
    </row>
    <row r="5" spans="1:9" x14ac:dyDescent="0.25">
      <c r="A5" t="s">
        <v>62</v>
      </c>
      <c r="B5" t="s">
        <v>53</v>
      </c>
      <c r="C5" s="6">
        <v>244.33334350585938</v>
      </c>
      <c r="D5" s="6">
        <v>2280.35546875</v>
      </c>
      <c r="E5" s="6">
        <v>2154.52392578125</v>
      </c>
      <c r="F5" s="6">
        <v>274.75</v>
      </c>
      <c r="G5" s="6">
        <v>1191.27587890625</v>
      </c>
      <c r="H5" s="6">
        <v>9874.2255859375</v>
      </c>
    </row>
    <row r="6" spans="1:9" x14ac:dyDescent="0.25">
      <c r="A6" t="s">
        <v>62</v>
      </c>
      <c r="B6" t="s">
        <v>54</v>
      </c>
      <c r="C6" s="6">
        <v>1864.9666748046875</v>
      </c>
      <c r="D6" s="6">
        <v>4550.77734375</v>
      </c>
      <c r="E6" s="6">
        <v>1698.785400390625</v>
      </c>
      <c r="F6" s="6">
        <v>172</v>
      </c>
      <c r="G6" s="6">
        <v>5140.1962890625</v>
      </c>
      <c r="H6" s="6">
        <v>9315.7099609375</v>
      </c>
    </row>
    <row r="7" spans="1:9" x14ac:dyDescent="0.25">
      <c r="A7" t="s">
        <v>62</v>
      </c>
      <c r="B7" t="s">
        <v>65</v>
      </c>
      <c r="C7" s="6">
        <v>70.408111572265625</v>
      </c>
      <c r="D7" s="6">
        <v>1938.9583740234375</v>
      </c>
      <c r="E7" s="6">
        <v>291.25</v>
      </c>
      <c r="F7" s="6"/>
      <c r="G7" s="6">
        <v>393.33334350585938</v>
      </c>
      <c r="H7" s="6">
        <v>2196.855712890625</v>
      </c>
    </row>
    <row r="8" spans="1:9" x14ac:dyDescent="0.25">
      <c r="A8" t="s">
        <v>63</v>
      </c>
      <c r="B8" t="s">
        <v>53</v>
      </c>
      <c r="C8" s="6">
        <v>1644.8441162109375</v>
      </c>
      <c r="D8" s="6">
        <v>5827.30224609375</v>
      </c>
      <c r="E8" s="6">
        <v>9431.73046875</v>
      </c>
      <c r="F8" s="6">
        <v>1910.4591064453125</v>
      </c>
      <c r="G8" s="6">
        <v>4163.08544921875</v>
      </c>
      <c r="H8" s="6">
        <v>26578.5546875</v>
      </c>
    </row>
    <row r="9" spans="1:9" x14ac:dyDescent="0.25">
      <c r="A9" t="s">
        <v>63</v>
      </c>
      <c r="B9" t="s">
        <v>54</v>
      </c>
      <c r="C9" s="6">
        <v>413.67141723632813</v>
      </c>
      <c r="D9" s="6">
        <v>3745.37158203125</v>
      </c>
      <c r="E9" s="6">
        <v>3176.418212890625</v>
      </c>
      <c r="F9" s="6">
        <v>697.6666259765625</v>
      </c>
      <c r="G9" s="6">
        <v>4216.0263671875</v>
      </c>
      <c r="H9" s="6">
        <v>35858.62890625</v>
      </c>
    </row>
    <row r="10" spans="1:9" x14ac:dyDescent="0.25">
      <c r="A10" t="s">
        <v>63</v>
      </c>
      <c r="B10" t="s">
        <v>65</v>
      </c>
      <c r="C10" s="6">
        <v>156.37142944335938</v>
      </c>
      <c r="D10" s="6">
        <v>713.9012451171875</v>
      </c>
      <c r="E10" s="6">
        <v>542.3499755859375</v>
      </c>
      <c r="F10" s="6">
        <v>172.66665649414063</v>
      </c>
      <c r="G10" s="6">
        <v>1683.3839111328125</v>
      </c>
      <c r="H10" s="6">
        <v>9773.4306640625</v>
      </c>
    </row>
    <row r="11" spans="1:9" x14ac:dyDescent="0.25">
      <c r="A11" t="s">
        <v>64</v>
      </c>
      <c r="B11" t="s">
        <v>53</v>
      </c>
      <c r="C11" s="6">
        <v>420</v>
      </c>
      <c r="D11" s="6">
        <v>3521.156005859375</v>
      </c>
      <c r="E11" s="6">
        <v>3096.070556640625</v>
      </c>
      <c r="F11" s="6">
        <v>515.36669921875</v>
      </c>
      <c r="G11" s="6">
        <v>1620.169677734375</v>
      </c>
      <c r="H11" s="6">
        <v>8807.8896484375</v>
      </c>
    </row>
    <row r="12" spans="1:9" x14ac:dyDescent="0.25">
      <c r="A12" t="s">
        <v>64</v>
      </c>
      <c r="B12" t="s">
        <v>54</v>
      </c>
      <c r="C12" s="6">
        <v>1160.3333740234375</v>
      </c>
      <c r="D12" s="6">
        <v>4171.85791015625</v>
      </c>
      <c r="E12" s="6">
        <v>401.33334350585938</v>
      </c>
      <c r="F12" s="6">
        <v>623.933349609375</v>
      </c>
      <c r="G12" s="6">
        <v>1309.9415283203125</v>
      </c>
      <c r="H12" s="6">
        <v>16363.07421875</v>
      </c>
    </row>
    <row r="13" spans="1:9" x14ac:dyDescent="0.25">
      <c r="A13" t="s">
        <v>64</v>
      </c>
      <c r="B13" t="s">
        <v>65</v>
      </c>
      <c r="C13" s="6">
        <v>42.666667938232422</v>
      </c>
      <c r="D13" s="6">
        <v>1055.800048828125</v>
      </c>
      <c r="E13" s="6">
        <v>1344.5792236328125</v>
      </c>
      <c r="F13" s="6">
        <v>244.16667175292969</v>
      </c>
      <c r="G13" s="6">
        <v>204</v>
      </c>
      <c r="H13" s="6">
        <v>2805.33447265625</v>
      </c>
    </row>
  </sheetData>
  <pageMargins left="0.7" right="0.7" top="0.75" bottom="0.75" header="0.3" footer="0.3"/>
  <pageSetup orientation="portrait" r:id="rId1"/>
  <headerFooter>
    <oddFooter>&amp;R_x000D_&amp;1#&amp;"Calibri"&amp;10&amp;K000000 Official Use Only</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13"/>
  <sheetViews>
    <sheetView workbookViewId="0">
      <selection activeCell="A14" sqref="A14:XFD115"/>
    </sheetView>
  </sheetViews>
  <sheetFormatPr defaultRowHeight="15" x14ac:dyDescent="0.25"/>
  <sheetData>
    <row r="1" spans="1:9" x14ac:dyDescent="0.25">
      <c r="A1" t="s">
        <v>71</v>
      </c>
      <c r="B1" t="s">
        <v>72</v>
      </c>
      <c r="C1" t="s">
        <v>40</v>
      </c>
      <c r="D1" t="s">
        <v>66</v>
      </c>
      <c r="E1" s="10" t="s">
        <v>67</v>
      </c>
      <c r="F1" t="s">
        <v>68</v>
      </c>
      <c r="G1" t="s">
        <v>69</v>
      </c>
      <c r="H1" t="s">
        <v>70</v>
      </c>
      <c r="I1" t="s">
        <v>15</v>
      </c>
    </row>
    <row r="2" spans="1:9" x14ac:dyDescent="0.25">
      <c r="A2" t="s">
        <v>61</v>
      </c>
      <c r="B2" t="s">
        <v>53</v>
      </c>
      <c r="C2" s="6">
        <v>1364.661376953125</v>
      </c>
      <c r="D2" s="6">
        <v>1356.224853515625</v>
      </c>
      <c r="E2" s="6">
        <v>6076.66845703125</v>
      </c>
      <c r="F2" s="6">
        <v>2970.4736328125</v>
      </c>
      <c r="G2" s="6">
        <v>1322.3333740234375</v>
      </c>
      <c r="H2" s="6">
        <v>13429.1357421875</v>
      </c>
    </row>
    <row r="3" spans="1:9" x14ac:dyDescent="0.25">
      <c r="A3" t="s">
        <v>61</v>
      </c>
      <c r="B3" t="s">
        <v>54</v>
      </c>
      <c r="C3" s="6">
        <v>1117.930908203125</v>
      </c>
      <c r="D3" s="6">
        <v>919.2166748046875</v>
      </c>
      <c r="E3" s="6">
        <v>5614.548828125</v>
      </c>
      <c r="F3" s="6">
        <v>567</v>
      </c>
      <c r="G3" s="6">
        <v>853.81158447265625</v>
      </c>
      <c r="H3" s="6">
        <v>4787.5625</v>
      </c>
    </row>
    <row r="4" spans="1:9" x14ac:dyDescent="0.25">
      <c r="A4" t="s">
        <v>61</v>
      </c>
      <c r="B4" t="s">
        <v>65</v>
      </c>
      <c r="C4" s="6">
        <v>203</v>
      </c>
      <c r="D4" s="6">
        <v>456.82220458984375</v>
      </c>
      <c r="E4" s="6"/>
      <c r="F4" s="6">
        <v>283.5</v>
      </c>
      <c r="G4" s="6">
        <v>177.44444274902344</v>
      </c>
      <c r="H4" s="6">
        <v>1195.4285888671875</v>
      </c>
    </row>
    <row r="5" spans="1:9" x14ac:dyDescent="0.25">
      <c r="A5" t="s">
        <v>62</v>
      </c>
      <c r="B5" t="s">
        <v>53</v>
      </c>
      <c r="C5" s="6">
        <v>244.33334350585938</v>
      </c>
      <c r="D5" s="6">
        <v>2280.35546875</v>
      </c>
      <c r="E5" s="6">
        <v>2154.52392578125</v>
      </c>
      <c r="F5" s="6">
        <v>274.75</v>
      </c>
      <c r="G5" s="6">
        <v>1191.27587890625</v>
      </c>
      <c r="H5" s="6">
        <v>9874.2255859375</v>
      </c>
    </row>
    <row r="6" spans="1:9" x14ac:dyDescent="0.25">
      <c r="A6" t="s">
        <v>62</v>
      </c>
      <c r="B6" t="s">
        <v>54</v>
      </c>
      <c r="C6" s="6">
        <v>1864.9666748046875</v>
      </c>
      <c r="D6" s="6">
        <v>4550.77734375</v>
      </c>
      <c r="E6" s="6">
        <v>1698.785400390625</v>
      </c>
      <c r="F6" s="6">
        <v>172</v>
      </c>
      <c r="G6" s="6">
        <v>5140.1962890625</v>
      </c>
      <c r="H6" s="6">
        <v>9315.7099609375</v>
      </c>
    </row>
    <row r="7" spans="1:9" x14ac:dyDescent="0.25">
      <c r="A7" t="s">
        <v>62</v>
      </c>
      <c r="B7" t="s">
        <v>65</v>
      </c>
      <c r="C7" s="6">
        <v>70.408111572265625</v>
      </c>
      <c r="D7" s="6">
        <v>1938.9583740234375</v>
      </c>
      <c r="E7" s="6">
        <v>291.25</v>
      </c>
      <c r="F7" s="6"/>
      <c r="G7" s="6">
        <v>393.33334350585938</v>
      </c>
      <c r="H7" s="6">
        <v>2196.855712890625</v>
      </c>
    </row>
    <row r="8" spans="1:9" x14ac:dyDescent="0.25">
      <c r="A8" t="s">
        <v>63</v>
      </c>
      <c r="B8" t="s">
        <v>53</v>
      </c>
      <c r="C8" s="6">
        <v>1644.8441162109375</v>
      </c>
      <c r="D8" s="6">
        <v>5827.30224609375</v>
      </c>
      <c r="E8" s="6">
        <v>9431.73046875</v>
      </c>
      <c r="F8" s="6">
        <v>1910.4591064453125</v>
      </c>
      <c r="G8" s="6">
        <v>4163.08544921875</v>
      </c>
      <c r="H8" s="6">
        <v>26578.5546875</v>
      </c>
    </row>
    <row r="9" spans="1:9" x14ac:dyDescent="0.25">
      <c r="A9" t="s">
        <v>63</v>
      </c>
      <c r="B9" t="s">
        <v>54</v>
      </c>
      <c r="C9" s="6">
        <v>413.67141723632813</v>
      </c>
      <c r="D9" s="6">
        <v>3745.37158203125</v>
      </c>
      <c r="E9" s="6">
        <v>3176.418212890625</v>
      </c>
      <c r="F9" s="6">
        <v>697.6666259765625</v>
      </c>
      <c r="G9" s="6">
        <v>4216.0263671875</v>
      </c>
      <c r="H9" s="6">
        <v>35858.62890625</v>
      </c>
    </row>
    <row r="10" spans="1:9" x14ac:dyDescent="0.25">
      <c r="A10" t="s">
        <v>63</v>
      </c>
      <c r="B10" t="s">
        <v>65</v>
      </c>
      <c r="C10" s="6">
        <v>156.37142944335938</v>
      </c>
      <c r="D10" s="6">
        <v>713.9012451171875</v>
      </c>
      <c r="E10" s="6">
        <v>542.3499755859375</v>
      </c>
      <c r="F10" s="6">
        <v>172.66665649414063</v>
      </c>
      <c r="G10" s="6">
        <v>1683.3839111328125</v>
      </c>
      <c r="H10" s="6">
        <v>9773.4306640625</v>
      </c>
    </row>
    <row r="11" spans="1:9" x14ac:dyDescent="0.25">
      <c r="A11" t="s">
        <v>64</v>
      </c>
      <c r="B11" t="s">
        <v>53</v>
      </c>
      <c r="C11" s="6">
        <v>420</v>
      </c>
      <c r="D11" s="6">
        <v>3521.156005859375</v>
      </c>
      <c r="E11" s="6">
        <v>3096.070556640625</v>
      </c>
      <c r="F11" s="6">
        <v>515.36669921875</v>
      </c>
      <c r="G11" s="6">
        <v>1620.169677734375</v>
      </c>
      <c r="H11" s="6">
        <v>8807.8896484375</v>
      </c>
    </row>
    <row r="12" spans="1:9" x14ac:dyDescent="0.25">
      <c r="A12" t="s">
        <v>64</v>
      </c>
      <c r="B12" t="s">
        <v>54</v>
      </c>
      <c r="C12" s="6">
        <v>1160.3333740234375</v>
      </c>
      <c r="D12" s="6">
        <v>4171.85791015625</v>
      </c>
      <c r="E12" s="6">
        <v>401.33334350585938</v>
      </c>
      <c r="F12" s="6">
        <v>623.933349609375</v>
      </c>
      <c r="G12" s="6">
        <v>1309.9415283203125</v>
      </c>
      <c r="H12" s="6">
        <v>16363.07421875</v>
      </c>
    </row>
    <row r="13" spans="1:9" x14ac:dyDescent="0.25">
      <c r="A13" t="s">
        <v>64</v>
      </c>
      <c r="B13" t="s">
        <v>65</v>
      </c>
      <c r="C13" s="6">
        <v>42.666667938232422</v>
      </c>
      <c r="D13" s="6">
        <v>1055.800048828125</v>
      </c>
      <c r="E13" s="6">
        <v>1344.5792236328125</v>
      </c>
      <c r="F13" s="6">
        <v>244.16667175292969</v>
      </c>
      <c r="G13" s="6">
        <v>204</v>
      </c>
      <c r="H13" s="6">
        <v>2805.33447265625</v>
      </c>
    </row>
  </sheetData>
  <pageMargins left="0.7" right="0.7" top="0.75" bottom="0.75" header="0.3" footer="0.3"/>
  <pageSetup orientation="portrait" r:id="rId1"/>
  <headerFooter>
    <oddFooter>&amp;R_x000D_&amp;1#&amp;"Calibri"&amp;10&amp;K000000 Official Use Only</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22"/>
  <sheetViews>
    <sheetView workbookViewId="0">
      <selection activeCell="D20" sqref="D20"/>
    </sheetView>
  </sheetViews>
  <sheetFormatPr defaultRowHeight="15" x14ac:dyDescent="0.25"/>
  <cols>
    <col min="3" max="3" width="17.5703125" customWidth="1"/>
  </cols>
  <sheetData>
    <row r="1" spans="1:7" x14ac:dyDescent="0.25">
      <c r="A1" t="s">
        <v>44</v>
      </c>
      <c r="B1" t="s">
        <v>45</v>
      </c>
      <c r="C1" t="s">
        <v>50</v>
      </c>
      <c r="D1" t="s">
        <v>56</v>
      </c>
      <c r="E1" t="s">
        <v>57</v>
      </c>
      <c r="F1" t="s">
        <v>58</v>
      </c>
      <c r="G1" t="s">
        <v>59</v>
      </c>
    </row>
    <row r="2" spans="1:7" x14ac:dyDescent="0.25">
      <c r="A2" t="s">
        <v>73</v>
      </c>
      <c r="B2" t="s">
        <v>46</v>
      </c>
      <c r="C2" t="s">
        <v>51</v>
      </c>
      <c r="D2" s="6">
        <v>0.99592667818069458</v>
      </c>
      <c r="E2" s="6">
        <v>1</v>
      </c>
      <c r="F2" s="6">
        <v>0.9613034725189209</v>
      </c>
      <c r="G2" s="6">
        <v>0.85483872890472412</v>
      </c>
    </row>
    <row r="3" spans="1:7" x14ac:dyDescent="0.25">
      <c r="A3" t="s">
        <v>73</v>
      </c>
      <c r="B3" t="s">
        <v>46</v>
      </c>
      <c r="C3" t="s">
        <v>52</v>
      </c>
      <c r="D3" s="6">
        <v>0.97790056467056274</v>
      </c>
      <c r="E3" s="6">
        <v>1</v>
      </c>
      <c r="F3" s="6">
        <v>0.94475138187408447</v>
      </c>
      <c r="G3" s="6">
        <v>0.85897433757781982</v>
      </c>
    </row>
    <row r="4" spans="1:7" x14ac:dyDescent="0.25">
      <c r="A4" t="s">
        <v>73</v>
      </c>
      <c r="B4" t="s">
        <v>47</v>
      </c>
      <c r="C4" t="s">
        <v>53</v>
      </c>
      <c r="D4" s="6">
        <v>0.98816567659378052</v>
      </c>
      <c r="E4" s="6">
        <v>1</v>
      </c>
      <c r="F4" s="6">
        <v>0.9378698468208313</v>
      </c>
      <c r="G4" s="6">
        <v>0.82142859697341919</v>
      </c>
    </row>
    <row r="5" spans="1:7" x14ac:dyDescent="0.25">
      <c r="A5" t="s">
        <v>73</v>
      </c>
      <c r="B5" t="s">
        <v>47</v>
      </c>
      <c r="C5" t="s">
        <v>54</v>
      </c>
      <c r="D5" s="6">
        <v>0.99190282821655273</v>
      </c>
      <c r="E5" s="6">
        <v>1</v>
      </c>
      <c r="F5" s="6">
        <v>0.9878542423248291</v>
      </c>
      <c r="G5" s="6">
        <v>0.86904764175415039</v>
      </c>
    </row>
    <row r="6" spans="1:7" x14ac:dyDescent="0.25">
      <c r="A6" t="s">
        <v>73</v>
      </c>
      <c r="B6" t="s">
        <v>47</v>
      </c>
      <c r="C6" t="s">
        <v>65</v>
      </c>
      <c r="D6" s="6">
        <v>1</v>
      </c>
      <c r="E6" s="6">
        <v>1</v>
      </c>
      <c r="F6" s="6">
        <v>0.94252872467041016</v>
      </c>
      <c r="G6" s="6">
        <v>0.91176468133926392</v>
      </c>
    </row>
    <row r="7" spans="1:7" x14ac:dyDescent="0.25">
      <c r="A7" t="s">
        <v>73</v>
      </c>
      <c r="B7" t="s">
        <v>48</v>
      </c>
      <c r="C7" t="s">
        <v>61</v>
      </c>
      <c r="D7" s="6">
        <v>0.97087377309799194</v>
      </c>
      <c r="E7" s="6">
        <v>1</v>
      </c>
      <c r="F7" s="6">
        <v>0.93203884363174438</v>
      </c>
      <c r="G7" s="6">
        <v>0.93548387289047241</v>
      </c>
    </row>
    <row r="8" spans="1:7" x14ac:dyDescent="0.25">
      <c r="A8" t="s">
        <v>73</v>
      </c>
      <c r="B8" t="s">
        <v>48</v>
      </c>
      <c r="C8" t="s">
        <v>62</v>
      </c>
      <c r="D8" s="6">
        <v>0.99374997615814209</v>
      </c>
      <c r="E8" s="6">
        <v>1</v>
      </c>
      <c r="F8" s="6">
        <v>0.96875</v>
      </c>
      <c r="G8" s="6">
        <v>0.82142859697341919</v>
      </c>
    </row>
    <row r="9" spans="1:7" x14ac:dyDescent="0.25">
      <c r="A9" t="s">
        <v>73</v>
      </c>
      <c r="B9" t="s">
        <v>48</v>
      </c>
      <c r="C9" t="s">
        <v>63</v>
      </c>
      <c r="D9" s="6">
        <v>1</v>
      </c>
      <c r="E9" s="6">
        <v>1</v>
      </c>
      <c r="F9" s="6">
        <v>0.95867770910263062</v>
      </c>
      <c r="G9" s="6">
        <v>0.8545454740524292</v>
      </c>
    </row>
    <row r="10" spans="1:7" x14ac:dyDescent="0.25">
      <c r="A10" t="s">
        <v>73</v>
      </c>
      <c r="B10" t="s">
        <v>48</v>
      </c>
      <c r="C10" t="s">
        <v>64</v>
      </c>
      <c r="D10" s="6">
        <v>0.98802393674850464</v>
      </c>
      <c r="E10" s="6">
        <v>1</v>
      </c>
      <c r="F10" s="6">
        <v>0.95808380842208862</v>
      </c>
      <c r="G10" s="6">
        <v>0.85000002384185791</v>
      </c>
    </row>
    <row r="11" spans="1:7" x14ac:dyDescent="0.25">
      <c r="A11" t="s">
        <v>73</v>
      </c>
      <c r="B11" t="s">
        <v>49</v>
      </c>
      <c r="C11" t="s">
        <v>55</v>
      </c>
      <c r="D11" s="6">
        <v>1</v>
      </c>
      <c r="E11" s="6">
        <v>1</v>
      </c>
      <c r="F11" s="6">
        <v>0.97560977935791016</v>
      </c>
      <c r="G11" s="6">
        <v>0.92682927846908569</v>
      </c>
    </row>
    <row r="12" spans="1:7" x14ac:dyDescent="0.25">
      <c r="A12" t="s">
        <v>73</v>
      </c>
      <c r="B12" t="s">
        <v>49</v>
      </c>
      <c r="C12" t="s">
        <v>76</v>
      </c>
      <c r="D12" s="6">
        <v>0.94117647409439087</v>
      </c>
      <c r="E12" s="6">
        <v>1</v>
      </c>
      <c r="F12" s="6">
        <v>0.94117647409439087</v>
      </c>
      <c r="G12" s="6"/>
    </row>
    <row r="13" spans="1:7" x14ac:dyDescent="0.25">
      <c r="A13" t="s">
        <v>73</v>
      </c>
      <c r="B13" t="s">
        <v>49</v>
      </c>
      <c r="C13" t="s">
        <v>74</v>
      </c>
      <c r="D13" s="6">
        <v>0.99408286809921265</v>
      </c>
      <c r="E13" s="6">
        <v>1</v>
      </c>
      <c r="F13" s="6">
        <v>0.94674557447433472</v>
      </c>
      <c r="G13" s="6">
        <v>0.84276729822158813</v>
      </c>
    </row>
    <row r="14" spans="1:7" x14ac:dyDescent="0.25">
      <c r="A14" t="s">
        <v>73</v>
      </c>
      <c r="B14" t="s">
        <v>49</v>
      </c>
      <c r="C14" t="s">
        <v>0</v>
      </c>
      <c r="D14" s="6">
        <v>0.99145299196243286</v>
      </c>
      <c r="E14" s="6">
        <v>1</v>
      </c>
      <c r="F14" s="6">
        <v>0.96153843402862549</v>
      </c>
      <c r="G14" s="6">
        <v>0.5</v>
      </c>
    </row>
    <row r="15" spans="1:7" x14ac:dyDescent="0.25">
      <c r="A15" t="s">
        <v>73</v>
      </c>
      <c r="B15" t="s">
        <v>49</v>
      </c>
      <c r="C15" t="s">
        <v>77</v>
      </c>
      <c r="D15" s="6">
        <v>1</v>
      </c>
      <c r="E15" s="6">
        <v>1</v>
      </c>
      <c r="F15" s="6">
        <v>0.97196263074874878</v>
      </c>
      <c r="G15" s="6"/>
    </row>
    <row r="16" spans="1:7" x14ac:dyDescent="0.25">
      <c r="A16" t="s">
        <v>73</v>
      </c>
      <c r="B16" t="s">
        <v>49</v>
      </c>
      <c r="C16" t="s">
        <v>75</v>
      </c>
      <c r="D16" s="6">
        <v>0.98850572109222412</v>
      </c>
      <c r="E16" s="6">
        <v>1</v>
      </c>
      <c r="F16" s="6">
        <v>0.94252872467041016</v>
      </c>
      <c r="G16" s="6"/>
    </row>
    <row r="17" spans="1:7" x14ac:dyDescent="0.25">
      <c r="A17" t="s">
        <v>73</v>
      </c>
      <c r="B17" t="s">
        <v>73</v>
      </c>
      <c r="C17" t="s">
        <v>73</v>
      </c>
      <c r="D17" s="6">
        <v>0.99107140302658081</v>
      </c>
      <c r="E17" s="6">
        <v>1</v>
      </c>
      <c r="F17" s="6">
        <v>0.95684522390365601</v>
      </c>
      <c r="G17" s="6">
        <v>0.85643565654754639</v>
      </c>
    </row>
    <row r="18" spans="1:7" x14ac:dyDescent="0.25">
      <c r="D18" s="6"/>
      <c r="E18" s="6"/>
      <c r="F18" s="6"/>
      <c r="G18" s="6"/>
    </row>
    <row r="19" spans="1:7" x14ac:dyDescent="0.25">
      <c r="D19" s="6"/>
      <c r="E19" s="6"/>
      <c r="F19" s="6"/>
      <c r="G19" s="6"/>
    </row>
    <row r="20" spans="1:7" x14ac:dyDescent="0.25">
      <c r="B20" s="10"/>
      <c r="D20" s="6"/>
      <c r="E20" s="6"/>
      <c r="F20" s="6"/>
      <c r="G20" s="6"/>
    </row>
    <row r="21" spans="1:7" x14ac:dyDescent="0.25">
      <c r="D21" s="6"/>
      <c r="E21" s="6"/>
      <c r="F21" s="6"/>
      <c r="G21" s="6"/>
    </row>
    <row r="22" spans="1:7" x14ac:dyDescent="0.25">
      <c r="B22" s="10"/>
      <c r="D22" s="6"/>
      <c r="E22" s="6"/>
      <c r="F22" s="6"/>
      <c r="G22" s="6"/>
    </row>
  </sheetData>
  <autoFilter ref="A1:G17" xr:uid="{00000000-0009-0000-0000-000014000000}"/>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Hoang Tu Linh Khuat</cp:lastModifiedBy>
  <dcterms:created xsi:type="dcterms:W3CDTF">2017-10-24T16:55:12Z</dcterms:created>
  <dcterms:modified xsi:type="dcterms:W3CDTF">2026-05-27T17:18:45Z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2025-10-14T19:38:21Z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050d59bf-3a72-4f6a-a171-8b254e166a7b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