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mc:AlternateContent xmlns:mc="http://schemas.openxmlformats.org/markup-compatibility/2006">
    <mc:Choice Requires="x15">
      <x15ac:absPath xmlns:x15ac="http://schemas.microsoft.com/office/spreadsheetml/2010/11/ac" url="https://worldbankgroup-my.sharepoint.com/personal/rgansey_worldbank_org1/Documents/Documents/SouthSudan/HFS/Round1/Analysis/Publication/Clean/"/>
    </mc:Choice>
  </mc:AlternateContent>
  <xr:revisionPtr revIDLastSave="139" documentId="8_{80491FCD-B56C-4250-99E4-362B136006CA}" xr6:coauthVersionLast="47" xr6:coauthVersionMax="47" xr10:uidLastSave="{4967F2A7-9CAB-4312-8497-50A1648987DD}"/>
  <bookViews>
    <workbookView xWindow="-98" yWindow="-98" windowWidth="19396" windowHeight="11475" tabRatio="794" activeTab="8" xr2:uid="{69542BCD-FD0A-46DE-8A0E-5C11F0A04650}"/>
  </bookViews>
  <sheets>
    <sheet name="Intro" sheetId="45" r:id="rId1"/>
    <sheet name="Module B1 - Basic info" sheetId="19" r:id="rId2"/>
    <sheet name="Module B2 - Education" sheetId="44" r:id="rId3"/>
    <sheet name="Module B - Basic Info long" sheetId="2" state="hidden" r:id="rId4"/>
    <sheet name="Sheet1" sheetId="5" state="hidden" r:id="rId5"/>
    <sheet name="Sec - Education_long" sheetId="3" state="hidden" r:id="rId6"/>
    <sheet name="Section D - Labor" sheetId="4" state="hidden" r:id="rId7"/>
    <sheet name="Module C - Employment" sheetId="18" r:id="rId8"/>
    <sheet name="Module D - Housing and Assets" sheetId="22" r:id="rId9"/>
    <sheet name="Module E - Access to services" sheetId="28" r:id="rId10"/>
    <sheet name="Module F -Crop Production" sheetId="15" r:id="rId11"/>
    <sheet name="Module I - Food Prices" sheetId="12" state="hidden" r:id="rId12"/>
    <sheet name="Module J - Energy Prices" sheetId="13" state="hidden" r:id="rId13"/>
    <sheet name="Module J - Transport Prices" sheetId="14" state="hidden" r:id="rId14"/>
    <sheet name="Module J - Food Security" sheetId="10" r:id="rId15"/>
    <sheet name="Module M - Social Cohesion" sheetId="43" r:id="rId16"/>
    <sheet name="Variables for SWIFT modules" sheetId="31" state="hidden" r:id="rId17"/>
  </sheets>
  <definedNames>
    <definedName name="__xlnm.Print_Area_1" localSheetId="7">#REF!</definedName>
    <definedName name="__xlnm.Print_Area_1">#REF!</definedName>
    <definedName name="__xlnm.Print_Area_12" localSheetId="7">#REF!</definedName>
    <definedName name="__xlnm.Print_Area_12">#REF!</definedName>
    <definedName name="__xlnm.Print_Area_14" localSheetId="7">#REF!</definedName>
    <definedName name="__xlnm.Print_Area_14">#REF!</definedName>
    <definedName name="__xlnm.Print_Area_16" localSheetId="7">#REF!</definedName>
    <definedName name="__xlnm.Print_Area_16">#REF!</definedName>
    <definedName name="__xlnm.Print_Area_20" localSheetId="7">#REF!</definedName>
    <definedName name="__xlnm.Print_Area_20">#REF!</definedName>
    <definedName name="__xlnm.Print_Area_21" localSheetId="7">#REF!</definedName>
    <definedName name="__xlnm.Print_Area_21">#REF!</definedName>
    <definedName name="__xlnm.Print_Area_22" localSheetId="7">#REF!</definedName>
    <definedName name="__xlnm.Print_Area_22">#REF!</definedName>
    <definedName name="__xlnm.Print_Area_23" localSheetId="7">#REF!</definedName>
    <definedName name="__xlnm.Print_Area_23">#REF!</definedName>
    <definedName name="__xlnm.Print_Area_24" localSheetId="7">#REF!</definedName>
    <definedName name="__xlnm.Print_Area_24">#REF!</definedName>
    <definedName name="__xlnm.Print_Area_6" localSheetId="7">#REF!</definedName>
    <definedName name="__xlnm.Print_Area_6">#REF!</definedName>
    <definedName name="__xlnm.Print_Area_8" localSheetId="7">#REF!</definedName>
    <definedName name="__xlnm.Print_Area_8">#REF!</definedName>
    <definedName name="__xlnm.Print_Titles_10" localSheetId="7">#REF!</definedName>
    <definedName name="__xlnm.Print_Titles_10">#REF!</definedName>
    <definedName name="__xlnm.Print_Titles_22" localSheetId="7">#REF!</definedName>
    <definedName name="__xlnm.Print_Titles_22">#REF!</definedName>
    <definedName name="__xlnm.Print_Titles_6" localSheetId="7">#REF!</definedName>
    <definedName name="__xlnm.Print_Titles_6">#REF!</definedName>
    <definedName name="__xlnm.Print_Titles_7" localSheetId="7">#REF!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7">#REF!</definedName>
    <definedName name="CD">#REF!</definedName>
    <definedName name="CS" localSheetId="7">#REF!</definedName>
    <definedName name="CS">#REF!</definedName>
    <definedName name="HHHHHH">#REF!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7">#REF!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7">#REF!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7">#REF!</definedName>
    <definedName name="x">#REF!</definedName>
    <definedName name="xx">#N/A</definedName>
    <definedName name="xxx" localSheetId="7">#REF!</definedName>
    <definedName name="xxx">#REF!</definedName>
    <definedName name="YG">#REF!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4" i="44" l="1"/>
  <c r="F29" i="44"/>
  <c r="F23" i="44"/>
  <c r="F20" i="44"/>
  <c r="F16" i="44"/>
  <c r="F12" i="44"/>
  <c r="F8" i="44"/>
  <c r="A84" i="18"/>
  <c r="A52" i="18"/>
  <c r="A19" i="18"/>
  <c r="A16" i="18"/>
  <c r="A14" i="18"/>
  <c r="A8" i="18"/>
  <c r="K366" i="19" l="1"/>
  <c r="K367" i="19"/>
  <c r="K368" i="19"/>
  <c r="K369" i="19"/>
  <c r="K370" i="19"/>
  <c r="K371" i="19"/>
  <c r="K372" i="19"/>
  <c r="K373" i="19"/>
  <c r="K374" i="19"/>
  <c r="K375" i="19"/>
  <c r="K376" i="19"/>
  <c r="K377" i="19"/>
  <c r="K378" i="19"/>
  <c r="K379" i="19"/>
  <c r="K380" i="19"/>
  <c r="K381" i="19"/>
  <c r="K382" i="19"/>
  <c r="K383" i="19"/>
  <c r="K384" i="19"/>
  <c r="K385" i="19"/>
  <c r="K386" i="19"/>
  <c r="K387" i="19"/>
  <c r="K388" i="19"/>
  <c r="K389" i="19"/>
  <c r="K390" i="19"/>
  <c r="K391" i="19"/>
  <c r="K392" i="19"/>
  <c r="K393" i="19"/>
  <c r="K394" i="19"/>
  <c r="K395" i="19"/>
  <c r="K396" i="19"/>
  <c r="K397" i="19"/>
  <c r="K398" i="19"/>
  <c r="K365" i="19"/>
  <c r="F382" i="19" a="1"/>
  <c r="F382" i="19" s="1"/>
  <c r="F383" i="19" a="1"/>
  <c r="F383" i="19" s="1"/>
  <c r="F384" i="19" a="1"/>
  <c r="F384" i="19" s="1"/>
  <c r="F385" i="19" a="1"/>
  <c r="F385" i="19" s="1"/>
  <c r="F386" i="19" a="1"/>
  <c r="F386" i="19" s="1"/>
  <c r="F387" i="19" a="1"/>
  <c r="F387" i="19" s="1"/>
  <c r="F388" i="19" a="1"/>
  <c r="F388" i="19" s="1"/>
  <c r="F389" i="19" a="1"/>
  <c r="F389" i="19" s="1"/>
  <c r="F390" i="19" a="1"/>
  <c r="F390" i="19" s="1"/>
  <c r="F391" i="19" a="1"/>
  <c r="F391" i="19" s="1"/>
  <c r="F381" i="19" a="1"/>
  <c r="F381" i="19" s="1"/>
  <c r="I366" i="19"/>
  <c r="I367" i="19"/>
  <c r="I368" i="19"/>
  <c r="I369" i="19"/>
  <c r="I370" i="19"/>
  <c r="I371" i="19"/>
  <c r="I372" i="19"/>
  <c r="I373" i="19"/>
  <c r="I374" i="19"/>
  <c r="I375" i="19"/>
  <c r="I376" i="19"/>
  <c r="I377" i="19"/>
  <c r="I378" i="19"/>
  <c r="I379" i="19"/>
  <c r="I380" i="19"/>
  <c r="I381" i="19"/>
  <c r="I382" i="19"/>
  <c r="I383" i="19"/>
  <c r="I384" i="19"/>
  <c r="I385" i="19"/>
  <c r="I386" i="19"/>
  <c r="I387" i="19"/>
  <c r="I388" i="19"/>
  <c r="I389" i="19"/>
  <c r="I390" i="19"/>
  <c r="I391" i="19"/>
  <c r="I392" i="19"/>
  <c r="I393" i="19"/>
  <c r="I394" i="19"/>
  <c r="I395" i="19"/>
  <c r="I396" i="19"/>
  <c r="I397" i="19"/>
  <c r="I398" i="19"/>
  <c r="I365" i="19"/>
  <c r="M3" i="19"/>
  <c r="W5" i="19" l="1"/>
  <c r="J4" i="19"/>
  <c r="F33" i="10" l="1"/>
  <c r="C33" i="10"/>
  <c r="B8" i="44" l="1"/>
  <c r="B10" i="44" l="1"/>
  <c r="B12" i="44" l="1"/>
  <c r="B14" i="44" l="1"/>
  <c r="B16" i="44" l="1"/>
  <c r="B18" i="44" s="1"/>
  <c r="B20" i="44" l="1"/>
  <c r="B22" i="44" l="1"/>
  <c r="A10" i="18"/>
  <c r="B8" i="18"/>
  <c r="B10" i="18" s="1"/>
  <c r="B13" i="43"/>
  <c r="B19" i="43" s="1"/>
  <c r="C3" i="10"/>
  <c r="B8" i="15"/>
  <c r="F15" i="15" s="1"/>
  <c r="F7" i="15"/>
  <c r="B28" i="44" l="1"/>
  <c r="B33" i="44" s="1"/>
  <c r="B13" i="18"/>
  <c r="B25" i="43"/>
  <c r="B31" i="43" s="1"/>
  <c r="F23" i="15"/>
  <c r="F63" i="15"/>
  <c r="B15" i="15"/>
  <c r="B23" i="15" s="1"/>
  <c r="AC3" i="19"/>
  <c r="AA9" i="19"/>
  <c r="B47" i="44" l="1"/>
  <c r="B56" i="44" s="1"/>
  <c r="G1" i="44" s="1"/>
  <c r="C84" i="15"/>
  <c r="C90" i="15"/>
  <c r="B16" i="18"/>
  <c r="B31" i="15"/>
  <c r="B39" i="15" s="1"/>
  <c r="B45" i="15" s="1"/>
  <c r="B54" i="15" s="1"/>
  <c r="B57" i="15" s="1"/>
  <c r="B60" i="15" s="1"/>
  <c r="B63" i="15" s="1"/>
  <c r="B18" i="10"/>
  <c r="B19" i="10" s="1"/>
  <c r="B21" i="10" s="1"/>
  <c r="B23" i="10" s="1"/>
  <c r="B25" i="10" s="1"/>
  <c r="B27" i="10" s="1"/>
  <c r="B29" i="10" s="1"/>
  <c r="B31" i="10" s="1"/>
  <c r="C28" i="31"/>
  <c r="C17" i="31"/>
  <c r="C9" i="31"/>
  <c r="M11" i="19"/>
  <c r="C26" i="31"/>
  <c r="C29" i="31"/>
  <c r="C27" i="31"/>
  <c r="C25" i="31"/>
  <c r="C24" i="31"/>
  <c r="C23" i="31"/>
  <c r="C4" i="31"/>
  <c r="C19" i="31"/>
  <c r="C18" i="31"/>
  <c r="C16" i="31"/>
  <c r="C15" i="31"/>
  <c r="C13" i="31"/>
  <c r="C10" i="31"/>
  <c r="C8" i="31"/>
  <c r="C6" i="31"/>
  <c r="C3" i="31"/>
  <c r="N11" i="19"/>
  <c r="C7" i="31"/>
  <c r="G1" i="10" l="1"/>
  <c r="B70" i="15"/>
  <c r="F71" i="15"/>
  <c r="F78" i="15"/>
  <c r="B33" i="43"/>
  <c r="B77" i="15"/>
  <c r="B90" i="15" l="1"/>
  <c r="B96" i="15" s="1"/>
  <c r="B103" i="15" s="1"/>
  <c r="B106" i="15" s="1"/>
  <c r="B109" i="15" s="1"/>
  <c r="B118" i="15" s="1"/>
  <c r="B121" i="15" s="1"/>
  <c r="G1" i="15" s="1"/>
  <c r="B84" i="15"/>
  <c r="B37" i="43"/>
  <c r="G32" i="43" s="1"/>
  <c r="F165" i="2"/>
  <c r="E44" i="2"/>
  <c r="F105" i="15" l="1"/>
  <c r="B42" i="43"/>
  <c r="B45" i="43" s="1"/>
  <c r="AD31" i="2"/>
  <c r="AD30" i="2"/>
  <c r="AG29" i="2"/>
  <c r="AD29" i="2"/>
  <c r="AL23" i="2"/>
  <c r="AC20" i="2"/>
  <c r="AE15" i="2"/>
  <c r="AJ11" i="2"/>
  <c r="AJ10" i="2"/>
  <c r="AN10" i="2"/>
  <c r="AJ9" i="2"/>
  <c r="AN9" i="2"/>
  <c r="AH9" i="2"/>
  <c r="AQ8" i="2"/>
  <c r="AP8" i="2"/>
  <c r="AN8" i="2"/>
  <c r="AH8" i="2"/>
  <c r="AQ7" i="2"/>
  <c r="AP7" i="2"/>
  <c r="AO7" i="2"/>
  <c r="AM7" i="2"/>
  <c r="AI7" i="2"/>
  <c r="AR6" i="2"/>
  <c r="AO6" i="2"/>
  <c r="AM6" i="2"/>
  <c r="AK6" i="2"/>
  <c r="AI6" i="2"/>
  <c r="AR5" i="2"/>
  <c r="AK5" i="2"/>
  <c r="AF5" i="2"/>
  <c r="AB4" i="2"/>
  <c r="B49" i="43" l="1"/>
  <c r="AH6" i="4"/>
  <c r="AE5" i="4"/>
  <c r="AD5" i="4"/>
  <c r="AC21" i="4"/>
  <c r="AC20" i="4"/>
  <c r="N4" i="4"/>
  <c r="Y1" i="4"/>
  <c r="K4" i="4"/>
  <c r="J6" i="4"/>
  <c r="J5" i="4"/>
  <c r="M4" i="4"/>
  <c r="S6" i="4"/>
  <c r="R1" i="4"/>
  <c r="AB6" i="4"/>
  <c r="AA12" i="4"/>
  <c r="AA11" i="4"/>
  <c r="Z22" i="4"/>
  <c r="Z21" i="4"/>
  <c r="S19" i="4"/>
  <c r="S18" i="4"/>
  <c r="Y6" i="4"/>
  <c r="X5" i="4"/>
  <c r="W6" i="4"/>
  <c r="W5" i="4"/>
  <c r="V6" i="4"/>
  <c r="U6" i="4"/>
  <c r="T5" i="4"/>
  <c r="T6" i="4"/>
  <c r="R6" i="4"/>
  <c r="Q4" i="4"/>
  <c r="P4" i="4"/>
  <c r="B5" i="4"/>
  <c r="U15" i="2"/>
  <c r="R99" i="2"/>
  <c r="O20" i="2"/>
  <c r="J9" i="2"/>
  <c r="J8" i="2"/>
  <c r="O22" i="2"/>
  <c r="O21" i="2"/>
  <c r="I4" i="2"/>
  <c r="H5" i="2"/>
  <c r="M12" i="2"/>
  <c r="M11" i="2"/>
  <c r="W6" i="3"/>
  <c r="W5" i="3"/>
  <c r="V8" i="3"/>
  <c r="V7" i="3"/>
  <c r="U8" i="3"/>
  <c r="U7" i="3"/>
  <c r="T7" i="3"/>
  <c r="T6" i="3"/>
  <c r="S10" i="3"/>
  <c r="S9" i="3"/>
  <c r="O12" i="3"/>
  <c r="O11" i="3"/>
  <c r="M9" i="3"/>
  <c r="M8" i="3"/>
  <c r="N7" i="3"/>
  <c r="N6" i="3"/>
  <c r="R7" i="3"/>
  <c r="R6" i="3"/>
  <c r="P6" i="3"/>
  <c r="P5" i="3"/>
  <c r="S8" i="3"/>
  <c r="Q23" i="3"/>
  <c r="O10" i="3"/>
  <c r="J15" i="3"/>
  <c r="H20" i="3"/>
  <c r="L29" i="3"/>
  <c r="K5" i="3"/>
  <c r="G4" i="3"/>
  <c r="I31" i="3"/>
  <c r="I30" i="3"/>
  <c r="I29" i="3"/>
  <c r="B19" i="18"/>
  <c r="B24" i="18" s="1"/>
  <c r="B30" i="18" s="1"/>
  <c r="B41" i="18" s="1"/>
  <c r="B52" i="18" s="1"/>
  <c r="C13" i="18" s="1"/>
  <c r="B53" i="43" l="1"/>
  <c r="B57" i="43" s="1"/>
  <c r="B64" i="43" s="1"/>
  <c r="B64" i="18"/>
  <c r="G1" i="43" l="1"/>
  <c r="B68" i="18"/>
  <c r="B73" i="18" l="1"/>
  <c r="B84" i="18" l="1"/>
  <c r="B89" i="18" l="1"/>
  <c r="B107" i="18" l="1"/>
  <c r="B125" i="18" s="1"/>
  <c r="C64" i="18"/>
  <c r="B132" i="18" l="1"/>
  <c r="G1" i="18" s="1"/>
  <c r="C132"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tc={761743AA-057E-478A-A612-A0A5E532D062}</author>
  </authors>
  <commentList>
    <comment ref="AE2" authorId="0" shapeId="0" xr:uid="{761743AA-057E-478A-A612-A0A5E532D062}">
      <text>
        <t>[Threaded comment]
Your version of Excel allows you to read this threaded comment; however, any edits to it will get removed if the file is opened in a newer version of Excel. Learn more: https://go.microsoft.com/fwlink/?linkid=870924
Comment:
    Needs South Sudan Specific options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tc={FE58E07A-4DD9-4B77-AE0B-D9B55546BB4D}</author>
  </authors>
  <commentList>
    <comment ref="J2" authorId="0" shapeId="0" xr:uid="{FE58E07A-4DD9-4B77-AE0B-D9B55546BB4D}">
      <text>
        <t>[Threaded comment]
Your version of Excel allows you to read this threaded comment; however, any edits to it will get removed if the file is opened in a newer version of Excel. Learn more: https://go.microsoft.com/fwlink/?linkid=870924
Comment:
    Needs South Sudan Specific options</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tc={908230F0-3E3B-40E6-8669-1159A3176215}</author>
  </authors>
  <commentList>
    <comment ref="C4" authorId="0" shapeId="0" xr:uid="{908230F0-3E3B-40E6-8669-1159A3176215}">
      <text>
        <t xml:space="preserve">[Threaded comment]
Your version of Excel allows you to read this threaded comment; however, any edits to it will get removed if the file is opened in a newer version of Excel. Learn more: https://go.microsoft.com/fwlink/?linkid=870924
Comment:
    Sorghum is probably a main staple too. </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<sst xmlns="http://schemas.openxmlformats.org/spreadsheetml/2006/main" count="2951" uniqueCount="2064">
  <si>
    <t>0. Introduction</t>
  </si>
  <si>
    <t>Q no</t>
  </si>
  <si>
    <t>Question</t>
  </si>
  <si>
    <t>Options</t>
  </si>
  <si>
    <t>Code</t>
  </si>
  <si>
    <t>Hello, my name is [name enumerator/operator].  I am working on behalf of the World Bank.We have randomly selected your household for this interview. The purpose of this interview is to learn about the welfare of your household and this village. Your participation in this survey is voluntary. All your answers will remain confidential. The interview will take maximum 20-25 minutes of your time. Could you please spare some time for the interview?</t>
  </si>
  <si>
    <r>
      <t xml:space="preserve">Do you have any questions about the survey? </t>
    </r>
    <r>
      <rPr>
        <b/>
        <sz val="11"/>
        <color theme="1"/>
        <rFont val="Aptos Narrow"/>
        <family val="2"/>
        <scheme val="minor"/>
      </rPr>
      <t>ENUMERATOR: ANSWER ANY QUESTIONS THEY MAY HAVE</t>
    </r>
  </si>
  <si>
    <t xml:space="preserve">Do you agree to be interviewed? </t>
  </si>
  <si>
    <t>Not agreed</t>
  </si>
  <si>
    <t>Agree</t>
  </si>
  <si>
    <t>Note</t>
  </si>
  <si>
    <t>This questionnaire must be implemented with an adult household member</t>
  </si>
  <si>
    <t>Module B - Basic Info</t>
  </si>
  <si>
    <t>B1</t>
  </si>
  <si>
    <t>B2</t>
  </si>
  <si>
    <t>B3</t>
  </si>
  <si>
    <t>B4</t>
  </si>
  <si>
    <t>B5</t>
  </si>
  <si>
    <t>B6</t>
  </si>
  <si>
    <t>B7</t>
  </si>
  <si>
    <t>B8</t>
  </si>
  <si>
    <t>B9</t>
  </si>
  <si>
    <t>B10</t>
  </si>
  <si>
    <t>B11</t>
  </si>
  <si>
    <t>B12</t>
  </si>
  <si>
    <t>B13</t>
  </si>
  <si>
    <t>B14</t>
  </si>
  <si>
    <t>B15</t>
  </si>
  <si>
    <t>B16</t>
  </si>
  <si>
    <t>B17</t>
  </si>
  <si>
    <t>B18</t>
  </si>
  <si>
    <t>B19</t>
  </si>
  <si>
    <t>B20</t>
  </si>
  <si>
    <t>B21</t>
  </si>
  <si>
    <t>B22</t>
  </si>
  <si>
    <t>B23</t>
  </si>
  <si>
    <t>What is your name?</t>
  </si>
  <si>
    <t>How old are you?
CONTINUE INTERVIEW ONLY IF THE RESPONDENT IS 18 YEARS OR OLDER
Put in complete years</t>
  </si>
  <si>
    <r>
      <t>Is respondent a man or a woman?  (</t>
    </r>
    <r>
      <rPr>
        <sz val="11"/>
        <color theme="1"/>
        <rFont val="Aptos Narrow"/>
        <family val="2"/>
        <scheme val="minor"/>
      </rPr>
      <t>record without asking</t>
    </r>
    <r>
      <rPr>
        <b/>
        <sz val="11"/>
        <color theme="1"/>
        <rFont val="Aptos Narrow"/>
        <family val="2"/>
        <scheme val="minor"/>
      </rPr>
      <t>)
Confirm if unsure.</t>
    </r>
  </si>
  <si>
    <t>Do you live in an urban or rural area?</t>
  </si>
  <si>
    <t>Which state do you live in?</t>
  </si>
  <si>
    <t>Which county do you live in?
LIST TO BE POPULATED  BASED ON THE COUNTIES IN THE GIVEN STATE. 
BASED ON THE FIRST TWO DIGITS.</t>
  </si>
  <si>
    <t>Which payam do you live in?
LIST TO BE POPULATED  BASED ON THE COUNTIES IN THE GIVEN STATE AND COUNTY.
BASED ON THE FIRST FOUR DIGITS.</t>
  </si>
  <si>
    <t>What is the primary language spoken in your household?</t>
  </si>
  <si>
    <t>What is your relationship to the head of household?</t>
  </si>
  <si>
    <t>Is the head of the household male or female?</t>
  </si>
  <si>
    <t>Can the head of the household (or YOU if B8=1) read and write in any language?</t>
  </si>
  <si>
    <t>What is the highest level of education you have completed?</t>
  </si>
  <si>
    <r>
      <t xml:space="preserve">How many members have been living in the household for at least the past 3 months, </t>
    </r>
    <r>
      <rPr>
        <b/>
        <sz val="11"/>
        <color rgb="FFFF0000"/>
        <rFont val="Aptos Narrow"/>
        <family val="2"/>
        <scheme val="minor"/>
      </rPr>
      <t>including yourself</t>
    </r>
    <r>
      <rPr>
        <b/>
        <sz val="11"/>
        <color theme="1"/>
        <rFont val="Aptos Narrow"/>
        <family val="2"/>
        <scheme val="minor"/>
      </rPr>
      <t>?
[</t>
    </r>
    <r>
      <rPr>
        <sz val="11"/>
        <color theme="1"/>
        <rFont val="Aptos Narrow"/>
        <family val="2"/>
        <scheme val="minor"/>
      </rPr>
      <t>A household is defined by all the people who sleep under the same roof and share meals/expenses together for at least 15 days a month.</t>
    </r>
    <r>
      <rPr>
        <b/>
        <sz val="11"/>
        <color theme="1"/>
        <rFont val="Aptos Narrow"/>
        <family val="2"/>
        <scheme val="minor"/>
      </rPr>
      <t>]</t>
    </r>
  </si>
  <si>
    <r>
      <t xml:space="preserve">Of your household members, how many are </t>
    </r>
    <r>
      <rPr>
        <b/>
        <sz val="11"/>
        <color rgb="FFFF0000"/>
        <rFont val="Aptos Narrow"/>
        <family val="2"/>
        <scheme val="minor"/>
      </rPr>
      <t>18 years old and older including yourself</t>
    </r>
    <r>
      <rPr>
        <b/>
        <sz val="11"/>
        <color theme="1"/>
        <rFont val="Aptos Narrow"/>
        <family val="2"/>
        <scheme val="minor"/>
      </rPr>
      <t xml:space="preserve"> ?</t>
    </r>
  </si>
  <si>
    <r>
      <t xml:space="preserve">Of your household members, how many are </t>
    </r>
    <r>
      <rPr>
        <b/>
        <sz val="11"/>
        <color rgb="FFFF0000"/>
        <rFont val="Aptos Narrow"/>
        <family val="2"/>
        <scheme val="minor"/>
      </rPr>
      <t>children less than 15 years old</t>
    </r>
    <r>
      <rPr>
        <b/>
        <sz val="11"/>
        <color theme="1"/>
        <rFont val="Aptos Narrow"/>
        <family val="2"/>
        <scheme val="minor"/>
      </rPr>
      <t>?</t>
    </r>
  </si>
  <si>
    <r>
      <t xml:space="preserve">Of your household members, how many are </t>
    </r>
    <r>
      <rPr>
        <b/>
        <sz val="11"/>
        <color rgb="FFFF0000"/>
        <rFont val="Aptos Narrow"/>
        <family val="2"/>
        <scheme val="minor"/>
      </rPr>
      <t>children less than 6 years old</t>
    </r>
    <r>
      <rPr>
        <b/>
        <sz val="11"/>
        <color theme="1"/>
        <rFont val="Aptos Narrow"/>
        <family val="2"/>
        <scheme val="minor"/>
      </rPr>
      <t>?</t>
    </r>
  </si>
  <si>
    <r>
      <t xml:space="preserve">How long have you been continuously living </t>
    </r>
    <r>
      <rPr>
        <b/>
        <sz val="10"/>
        <color rgb="FFFF0000"/>
        <rFont val="Arial Narrow"/>
        <family val="2"/>
      </rPr>
      <t>county</t>
    </r>
    <r>
      <rPr>
        <b/>
        <sz val="10"/>
        <rFont val="Arial Narrow"/>
        <family val="2"/>
      </rPr>
      <t>?</t>
    </r>
  </si>
  <si>
    <t>before you moved here, in which and County did you live in?</t>
  </si>
  <si>
    <t>In the past 12 months, How many members of your household have been forced to leave their usual place of residence?
[Provide option for "all household members"]</t>
  </si>
  <si>
    <t>What was the main reason for displacement?
[Select main reason]</t>
  </si>
  <si>
    <t>Have you and your family moved homes at any point since the 2018 peace agreement?</t>
  </si>
  <si>
    <t>Has your household returned to your original district since most recent move?</t>
  </si>
  <si>
    <t>1: Man</t>
  </si>
  <si>
    <t>1: Urban</t>
  </si>
  <si>
    <t>71: Upper Nile</t>
  </si>
  <si>
    <t>7101: Renk</t>
  </si>
  <si>
    <t>710101: Chemmedi</t>
  </si>
  <si>
    <t>1- English</t>
  </si>
  <si>
    <t>1: Never attended school</t>
  </si>
  <si>
    <t>Men</t>
  </si>
  <si>
    <t>Women</t>
  </si>
  <si>
    <t>Boys</t>
  </si>
  <si>
    <t>Girls</t>
  </si>
  <si>
    <t>Year /__/__/</t>
  </si>
  <si>
    <t>B18a- STATE</t>
  </si>
  <si>
    <t>B18b -COUNTY</t>
  </si>
  <si>
    <t>Number of people  /__/__/</t>
  </si>
  <si>
    <t>1: Floods</t>
  </si>
  <si>
    <t>1: Yes, moved once</t>
  </si>
  <si>
    <t>1- Yes</t>
  </si>
  <si>
    <t>2: Woman</t>
  </si>
  <si>
    <t>2: Rural</t>
  </si>
  <si>
    <t>72: Jonglei</t>
  </si>
  <si>
    <t>7102: Manyo</t>
  </si>
  <si>
    <t>710102: Geger</t>
  </si>
  <si>
    <t>2- Arabic</t>
  </si>
  <si>
    <t>2: Spouse</t>
  </si>
  <si>
    <t>2: Primary incomplete</t>
  </si>
  <si>
    <t>/__/__/</t>
  </si>
  <si>
    <t>All of us…...... 95</t>
  </si>
  <si>
    <t>2: Conflict/violence</t>
  </si>
  <si>
    <t>2: Yes, moved multiple times</t>
  </si>
  <si>
    <t>2- No</t>
  </si>
  <si>
    <t>73: Unity</t>
  </si>
  <si>
    <t>7103: Fashoda</t>
  </si>
  <si>
    <t>710103: Jalhak</t>
  </si>
  <si>
    <t>3- Juba Arabic</t>
  </si>
  <si>
    <t>3: Son or Daughter of hoousehold head</t>
  </si>
  <si>
    <t>3: Primary complete</t>
  </si>
  <si>
    <t>3: Drought</t>
  </si>
  <si>
    <t>3: No, stayed in the same home</t>
  </si>
  <si>
    <t> </t>
  </si>
  <si>
    <t>81: Warrap</t>
  </si>
  <si>
    <t>7104: Melut</t>
  </si>
  <si>
    <t>710104: North Renk</t>
  </si>
  <si>
    <t>4- Dinka</t>
  </si>
  <si>
    <t>4: Grandchild</t>
  </si>
  <si>
    <t>4: Intermediate complete</t>
  </si>
  <si>
    <t>4: Other natural disaster</t>
  </si>
  <si>
    <t>4: Don't know/Can't remember</t>
  </si>
  <si>
    <t>82: Northern Bahr El Ghazal</t>
  </si>
  <si>
    <t>7105: Maban</t>
  </si>
  <si>
    <t>710105: South Renk</t>
  </si>
  <si>
    <t>5- Nuer</t>
  </si>
  <si>
    <t>5: Brother/Sister</t>
  </si>
  <si>
    <t>5: Secondary complete</t>
  </si>
  <si>
    <t>5: Economic reasons</t>
  </si>
  <si>
    <t>83: Western Bahr El Ghazal</t>
  </si>
  <si>
    <t>7106: Maiwut</t>
  </si>
  <si>
    <t>710201: Adhidwoi</t>
  </si>
  <si>
    <t>6- Shilluk</t>
  </si>
  <si>
    <t>6: Niece/Nephew</t>
  </si>
  <si>
    <t>6: Bachelor's degree completed or higher</t>
  </si>
  <si>
    <t xml:space="preserve"> -96: Other (specify)</t>
  </si>
  <si>
    <t>84: Lakes</t>
  </si>
  <si>
    <t>7107: Luakpiny/Nasir</t>
  </si>
  <si>
    <t>710202: Kaka</t>
  </si>
  <si>
    <t>7- Bari</t>
  </si>
  <si>
    <t>7: Brother/Sister-In-Law</t>
  </si>
  <si>
    <t>7: Kalwa</t>
  </si>
  <si>
    <t>91: Western Equatoria</t>
  </si>
  <si>
    <t>7108: Longochuk</t>
  </si>
  <si>
    <t>710203: Magenist</t>
  </si>
  <si>
    <t>8- Zande</t>
  </si>
  <si>
    <t>8: Parent</t>
  </si>
  <si>
    <t>92: Central Equatoria</t>
  </si>
  <si>
    <t>7109: Ulang</t>
  </si>
  <si>
    <t>710204: Wedakona</t>
  </si>
  <si>
    <t>9- Other (Specify)</t>
  </si>
  <si>
    <t>9: Parent-In-Law</t>
  </si>
  <si>
    <t>93: Eastern Equatoria</t>
  </si>
  <si>
    <t>7110: Baliet</t>
  </si>
  <si>
    <t>710301: Dethok</t>
  </si>
  <si>
    <t>10: Son-In-Law/Daughter-In-Law</t>
  </si>
  <si>
    <t>-98: Don't know</t>
  </si>
  <si>
    <t>7111: Malakal</t>
  </si>
  <si>
    <t>710302: Kodok</t>
  </si>
  <si>
    <t>11: Domestic Help (Resident)</t>
  </si>
  <si>
    <t>-99: Refused to respond</t>
  </si>
  <si>
    <t>7112: Panyikang</t>
  </si>
  <si>
    <t>710303: Kodok Town</t>
  </si>
  <si>
    <t>12: Other Relation</t>
  </si>
  <si>
    <t>Outside Sudan</t>
  </si>
  <si>
    <t>7201: Fangak</t>
  </si>
  <si>
    <t>710304: Lul</t>
  </si>
  <si>
    <t>13: Other Non-Relation</t>
  </si>
  <si>
    <t>95- Sudan</t>
  </si>
  <si>
    <t>7202: Khorflus</t>
  </si>
  <si>
    <t>710401: Bimachuk</t>
  </si>
  <si>
    <t>96- Uganda</t>
  </si>
  <si>
    <t>7203: Ayod</t>
  </si>
  <si>
    <t>710402: Galdora</t>
  </si>
  <si>
    <t>97- Kenya</t>
  </si>
  <si>
    <t>7204: Duk</t>
  </si>
  <si>
    <t>710403: Melut</t>
  </si>
  <si>
    <t>99 - Other country</t>
  </si>
  <si>
    <t>7205: Uror</t>
  </si>
  <si>
    <t>710404: Paloch</t>
  </si>
  <si>
    <t>7206: Nyirol</t>
  </si>
  <si>
    <t>710405: Panomdit</t>
  </si>
  <si>
    <t>998: Don't know</t>
  </si>
  <si>
    <t>7207: Akobo</t>
  </si>
  <si>
    <t>710406: Wunamum</t>
  </si>
  <si>
    <t>999: Refused to respond</t>
  </si>
  <si>
    <t>7208: Pochalla</t>
  </si>
  <si>
    <t>710501: Banashowa</t>
  </si>
  <si>
    <t>7209: Pibor</t>
  </si>
  <si>
    <t>710502: Boung</t>
  </si>
  <si>
    <t>7210: Twic East</t>
  </si>
  <si>
    <t>710503: Jinkuta</t>
  </si>
  <si>
    <t>7211: Bor South</t>
  </si>
  <si>
    <t>710504: Jinmakda</t>
  </si>
  <si>
    <t>7301: Pariang</t>
  </si>
  <si>
    <t>710505: Khor El Amer</t>
  </si>
  <si>
    <t>7302: Abiemnhom</t>
  </si>
  <si>
    <t>710601: Jekow</t>
  </si>
  <si>
    <t>7303: Mayom</t>
  </si>
  <si>
    <t>710602: Jotoma</t>
  </si>
  <si>
    <t>7304: Rubkona</t>
  </si>
  <si>
    <t>710603: Kigila</t>
  </si>
  <si>
    <t>7305: Guit</t>
  </si>
  <si>
    <t>710604: Maiwut</t>
  </si>
  <si>
    <t>7306: Koch</t>
  </si>
  <si>
    <t>710605: Olang</t>
  </si>
  <si>
    <t>7307: Leer</t>
  </si>
  <si>
    <t>710606: Pagak</t>
  </si>
  <si>
    <t>7308: Mayendit</t>
  </si>
  <si>
    <t>710701: Dingkar</t>
  </si>
  <si>
    <t>7309: Panyijiar</t>
  </si>
  <si>
    <t>710702: Jikmir</t>
  </si>
  <si>
    <t>8101: Abyei</t>
  </si>
  <si>
    <t>710703: Kiech Kuon</t>
  </si>
  <si>
    <t>8102: Twic</t>
  </si>
  <si>
    <t>710704: Kuerenge-Ke</t>
  </si>
  <si>
    <t>8103: Gogrial West</t>
  </si>
  <si>
    <t>710705: Mading</t>
  </si>
  <si>
    <t>8104: Gogrial East</t>
  </si>
  <si>
    <t>710706: Maker</t>
  </si>
  <si>
    <t>8105: Tonj North</t>
  </si>
  <si>
    <t>710707: Nasir</t>
  </si>
  <si>
    <t>8106: Tonj East</t>
  </si>
  <si>
    <t>710708: Roam</t>
  </si>
  <si>
    <t>8107: Tonj South</t>
  </si>
  <si>
    <t>710801: Dajo</t>
  </si>
  <si>
    <t>8201: Aweil North</t>
  </si>
  <si>
    <t>710802: Guelguk</t>
  </si>
  <si>
    <t>8202: Aweil East</t>
  </si>
  <si>
    <t>710803: Longochuk</t>
  </si>
  <si>
    <t>8203: Aweil South</t>
  </si>
  <si>
    <t>710804: Malual</t>
  </si>
  <si>
    <t>8204: Aweil West</t>
  </si>
  <si>
    <t>710805: Pamach</t>
  </si>
  <si>
    <t>8205: Aweil Centre</t>
  </si>
  <si>
    <t>710806: Wudier</t>
  </si>
  <si>
    <t>8301: Raga</t>
  </si>
  <si>
    <t>710901: Doma</t>
  </si>
  <si>
    <t>8302: Jur River</t>
  </si>
  <si>
    <t>710902: Kurmuot</t>
  </si>
  <si>
    <t>8303: Wau</t>
  </si>
  <si>
    <t>710903: Ulang</t>
  </si>
  <si>
    <t>8401: Cueibet</t>
  </si>
  <si>
    <t>710904: Yomding</t>
  </si>
  <si>
    <t>8402: Rumbek North</t>
  </si>
  <si>
    <t>711001: Abwong</t>
  </si>
  <si>
    <t>8403: Rumbek Centre</t>
  </si>
  <si>
    <t>711002: Adong</t>
  </si>
  <si>
    <t>8404: Wulu</t>
  </si>
  <si>
    <t>711003: Akoka</t>
  </si>
  <si>
    <t>8405: Rumbek East</t>
  </si>
  <si>
    <t>711004: Akotweng</t>
  </si>
  <si>
    <t>8406: Yirol West</t>
  </si>
  <si>
    <t>711005: Gel Achiel</t>
  </si>
  <si>
    <t>8407: Yirol East</t>
  </si>
  <si>
    <t>711006: Kuel</t>
  </si>
  <si>
    <t>8408: Awerial</t>
  </si>
  <si>
    <t>711007: Nyongkuach</t>
  </si>
  <si>
    <t>9101: Tambura</t>
  </si>
  <si>
    <t>711008: Nyongrial</t>
  </si>
  <si>
    <t>9102: Nagero</t>
  </si>
  <si>
    <t>711009: Rom</t>
  </si>
  <si>
    <t>9103: Nzara</t>
  </si>
  <si>
    <t>711010: Wunthow</t>
  </si>
  <si>
    <t>55</t>
  </si>
  <si>
    <t>Awerial</t>
  </si>
  <si>
    <t>9104: Ezo</t>
  </si>
  <si>
    <t>711101: Central Malakal</t>
  </si>
  <si>
    <t>56</t>
  </si>
  <si>
    <t>Tambura</t>
  </si>
  <si>
    <t>9105: Yambio</t>
  </si>
  <si>
    <t>711102: Eastern Malakal</t>
  </si>
  <si>
    <t>57</t>
  </si>
  <si>
    <t>Nagero</t>
  </si>
  <si>
    <t>9106: Ibba</t>
  </si>
  <si>
    <t>711103: Lelo</t>
  </si>
  <si>
    <t>58</t>
  </si>
  <si>
    <t>Nzara</t>
  </si>
  <si>
    <t>9107: Maridi</t>
  </si>
  <si>
    <t>711104: Northern Malakal</t>
  </si>
  <si>
    <t>59</t>
  </si>
  <si>
    <t>Ezo</t>
  </si>
  <si>
    <t>9108: Mvolo</t>
  </si>
  <si>
    <t>711105: Ogot</t>
  </si>
  <si>
    <t>60</t>
  </si>
  <si>
    <t>Yambio</t>
  </si>
  <si>
    <t>9109: Mundri West</t>
  </si>
  <si>
    <t>711106: Southern Malakal</t>
  </si>
  <si>
    <t>61</t>
  </si>
  <si>
    <t>Ibba</t>
  </si>
  <si>
    <t>9110: Mundri East</t>
  </si>
  <si>
    <t>711201: Anakdiar</t>
  </si>
  <si>
    <t>9201: Terekeka</t>
  </si>
  <si>
    <t>711202: Dheteim</t>
  </si>
  <si>
    <t>9202: Juba</t>
  </si>
  <si>
    <t>711203: Pakang</t>
  </si>
  <si>
    <t>9203: Lainya</t>
  </si>
  <si>
    <t>711204: Panyidwoi</t>
  </si>
  <si>
    <t>9204: Yei</t>
  </si>
  <si>
    <t>711205: Panyikang</t>
  </si>
  <si>
    <t>9205: Morobo</t>
  </si>
  <si>
    <t>711206: Tonga</t>
  </si>
  <si>
    <t>9206: Kajo-Keji</t>
  </si>
  <si>
    <t>720101: Manajang</t>
  </si>
  <si>
    <t>9301: Torit</t>
  </si>
  <si>
    <t>720102: Mareang</t>
  </si>
  <si>
    <t>9302: Lafon/Lopa</t>
  </si>
  <si>
    <t>720103: Old Fangak</t>
  </si>
  <si>
    <t>9303: Kapoeta North</t>
  </si>
  <si>
    <t>720104: Paguer</t>
  </si>
  <si>
    <t>9304: Kapoeta East</t>
  </si>
  <si>
    <t>720105: Phom</t>
  </si>
  <si>
    <t>9305: Kapoeta South</t>
  </si>
  <si>
    <t>720201: Alam</t>
  </si>
  <si>
    <t>9306: Budi</t>
  </si>
  <si>
    <t>720202: Atar</t>
  </si>
  <si>
    <t>9307: Ikotos</t>
  </si>
  <si>
    <t>720203: Belewach</t>
  </si>
  <si>
    <t>9308: Magwi</t>
  </si>
  <si>
    <t>720204: Kadak</t>
  </si>
  <si>
    <t>720205: Korwai</t>
  </si>
  <si>
    <t>720206: Mareng</t>
  </si>
  <si>
    <t>720207: Nyainthokmalual</t>
  </si>
  <si>
    <t>720208: Wuonlam</t>
  </si>
  <si>
    <t>720301: Ayod</t>
  </si>
  <si>
    <t>720302: Korwai</t>
  </si>
  <si>
    <t>720303: Kuach-deng</t>
  </si>
  <si>
    <t>720304: Mogok</t>
  </si>
  <si>
    <t>720305: Pagiel</t>
  </si>
  <si>
    <t>720306: Pajiek</t>
  </si>
  <si>
    <t>720307: Wau</t>
  </si>
  <si>
    <t>720401: Ageer</t>
  </si>
  <si>
    <t>720402: Dongchak</t>
  </si>
  <si>
    <t>720403: Padiet</t>
  </si>
  <si>
    <t>720404: Pagak</t>
  </si>
  <si>
    <t>720405: Panyang</t>
  </si>
  <si>
    <t>720406: Payuel</t>
  </si>
  <si>
    <t>720501: Karam</t>
  </si>
  <si>
    <t>720502: Motot</t>
  </si>
  <si>
    <t>720503: Pathai</t>
  </si>
  <si>
    <t>720504: Payai</t>
  </si>
  <si>
    <t>720505: Pieri</t>
  </si>
  <si>
    <t>720506: Puolchuol</t>
  </si>
  <si>
    <t>720507: Tiam</t>
  </si>
  <si>
    <t>720508: Wuror</t>
  </si>
  <si>
    <t>720601: Chuil</t>
  </si>
  <si>
    <t>720602: Nyambor</t>
  </si>
  <si>
    <t>720603: Pading</t>
  </si>
  <si>
    <t>720604: Pulturuk</t>
  </si>
  <si>
    <t>720605: Thol</t>
  </si>
  <si>
    <t>720606: Waat</t>
  </si>
  <si>
    <t>720701: Alali</t>
  </si>
  <si>
    <t>720702: Barmach</t>
  </si>
  <si>
    <t>720703: Bilkey</t>
  </si>
  <si>
    <t>720704: Buong</t>
  </si>
  <si>
    <t>720705: Dengjok</t>
  </si>
  <si>
    <t>720706: Diror</t>
  </si>
  <si>
    <t>720707: Nyandit</t>
  </si>
  <si>
    <t>720708: Walgak</t>
  </si>
  <si>
    <t>720801: Adongo</t>
  </si>
  <si>
    <t>720802: Akiela</t>
  </si>
  <si>
    <t>720803: Burator</t>
  </si>
  <si>
    <t>720804: Omiela</t>
  </si>
  <si>
    <t>720805: Pochalla</t>
  </si>
  <si>
    <t>720901: Buma</t>
  </si>
  <si>
    <t>720902: Gumuruk</t>
  </si>
  <si>
    <t>720903: Kiziongora</t>
  </si>
  <si>
    <t>720904: Lekuangole</t>
  </si>
  <si>
    <t>720905: Marow</t>
  </si>
  <si>
    <t>720906: Miwono</t>
  </si>
  <si>
    <t>720907: Pibor</t>
  </si>
  <si>
    <t>720908: Verteth</t>
  </si>
  <si>
    <t>721001: Ajuong</t>
  </si>
  <si>
    <t>721002: Kongor</t>
  </si>
  <si>
    <t>721003: Lith</t>
  </si>
  <si>
    <t>721004: Nyuak</t>
  </si>
  <si>
    <t>721005: Pakeer</t>
  </si>
  <si>
    <t>721101: Anyidi</t>
  </si>
  <si>
    <t>721102: Baidit</t>
  </si>
  <si>
    <t>721103: Bor</t>
  </si>
  <si>
    <t>721104: Jalle</t>
  </si>
  <si>
    <t>721105: Kolnyang</t>
  </si>
  <si>
    <t>721106: Makuach</t>
  </si>
  <si>
    <t>730101: Aliiny</t>
  </si>
  <si>
    <t>730102: Biu</t>
  </si>
  <si>
    <t>730103: Jamjang</t>
  </si>
  <si>
    <t>730104: Nyeel</t>
  </si>
  <si>
    <t>730105: Pariang</t>
  </si>
  <si>
    <t>730106: Werthen</t>
  </si>
  <si>
    <t>730107: Wunkur</t>
  </si>
  <si>
    <t>730201: Abiemnhom</t>
  </si>
  <si>
    <t>730202: Aworpiny</t>
  </si>
  <si>
    <t>730203: Manjoga</t>
  </si>
  <si>
    <t>730204: Panyang</t>
  </si>
  <si>
    <t>730301: Bieh</t>
  </si>
  <si>
    <t>730302: Kuerbuone</t>
  </si>
  <si>
    <t>730303: Kueryiek</t>
  </si>
  <si>
    <t>730304: Mankien</t>
  </si>
  <si>
    <t>730305: Ngop</t>
  </si>
  <si>
    <t>730306: Pup</t>
  </si>
  <si>
    <t>730307: Riak</t>
  </si>
  <si>
    <t>730308: Ruathnyibuol</t>
  </si>
  <si>
    <t>730309: Wangbuor_1</t>
  </si>
  <si>
    <t>730310: Wangbuor_2</t>
  </si>
  <si>
    <t>730311: Wangbuor_3</t>
  </si>
  <si>
    <t>730312: Wangkei</t>
  </si>
  <si>
    <t>730401: Bentiu Town</t>
  </si>
  <si>
    <t>730402: Budaang</t>
  </si>
  <si>
    <t>730403: Dhorbor</t>
  </si>
  <si>
    <t>730404: Kaljak</t>
  </si>
  <si>
    <t>730405: Ngop</t>
  </si>
  <si>
    <t>730406: Nhialdiu</t>
  </si>
  <si>
    <t>730407: Panhiany</t>
  </si>
  <si>
    <t>730408: Rubkotne</t>
  </si>
  <si>
    <t>730409: Wathjaak</t>
  </si>
  <si>
    <t>730501: Guit</t>
  </si>
  <si>
    <t>730502: Kedad</t>
  </si>
  <si>
    <t>730503: Kuach</t>
  </si>
  <si>
    <t>730504: Kuerguini</t>
  </si>
  <si>
    <t>730505: Niemni</t>
  </si>
  <si>
    <t>730506: Nyathoar</t>
  </si>
  <si>
    <t>730507: Wathnyona</t>
  </si>
  <si>
    <t>730601: Boaw</t>
  </si>
  <si>
    <t>730602: Gany</t>
  </si>
  <si>
    <t>730603: Jaak</t>
  </si>
  <si>
    <t>730604: Kuachlual</t>
  </si>
  <si>
    <t>730605: Norbor</t>
  </si>
  <si>
    <t>730606: Ngony</t>
  </si>
  <si>
    <t>730607: Pakur</t>
  </si>
  <si>
    <t>730701: Adok</t>
  </si>
  <si>
    <t>730702: Bou</t>
  </si>
  <si>
    <t>730703: Dok</t>
  </si>
  <si>
    <t>730704: Guat</t>
  </si>
  <si>
    <t>730705: Juong Kang</t>
  </si>
  <si>
    <t>730706: Padeah</t>
  </si>
  <si>
    <t>730707: Pilieny</t>
  </si>
  <si>
    <t>730708: Yang</t>
  </si>
  <si>
    <t>730801: Bor</t>
  </si>
  <si>
    <t>730802: Dablual</t>
  </si>
  <si>
    <t>730803: Luom</t>
  </si>
  <si>
    <t>730804: Maal</t>
  </si>
  <si>
    <t>730805: Pabuong</t>
  </si>
  <si>
    <t>730806: Rubkuay</t>
  </si>
  <si>
    <t>730807: Thaker</t>
  </si>
  <si>
    <t>730808: Tharjiath</t>
  </si>
  <si>
    <t>730809: Tutnyang</t>
  </si>
  <si>
    <t>730901: Ganyliel</t>
  </si>
  <si>
    <t>730902: Kol</t>
  </si>
  <si>
    <t>730903: Mayom</t>
  </si>
  <si>
    <t>730904: Nyal</t>
  </si>
  <si>
    <t>730905: Pachaar</t>
  </si>
  <si>
    <t>730906: Pachak</t>
  </si>
  <si>
    <t>730907: Pachienjok</t>
  </si>
  <si>
    <t>730908: Panyijiar</t>
  </si>
  <si>
    <t>730909: Thoarnhoum</t>
  </si>
  <si>
    <t>730910: Tiap</t>
  </si>
  <si>
    <t>810101: Alel</t>
  </si>
  <si>
    <t>810102: Ameth-aguok</t>
  </si>
  <si>
    <t>810103: Rumameer</t>
  </si>
  <si>
    <t>810104: Mijak</t>
  </si>
  <si>
    <t>810105: Abyei</t>
  </si>
  <si>
    <t>810201: Ajak-kuac</t>
  </si>
  <si>
    <t>810202: Akoc</t>
  </si>
  <si>
    <t>810203: Aweeng</t>
  </si>
  <si>
    <t>810204: Pannyok</t>
  </si>
  <si>
    <t>810205: Turalei</t>
  </si>
  <si>
    <t>810206: Wunrok</t>
  </si>
  <si>
    <t>810301: Akon North</t>
  </si>
  <si>
    <t>810302: Akon South</t>
  </si>
  <si>
    <t>810303: Alek North</t>
  </si>
  <si>
    <t>810304: Alek South</t>
  </si>
  <si>
    <t>810305: Alek West</t>
  </si>
  <si>
    <t>810306: Gogrial</t>
  </si>
  <si>
    <t>810307: Kuac North</t>
  </si>
  <si>
    <t>810308: Kuac South</t>
  </si>
  <si>
    <t>810309: Riau</t>
  </si>
  <si>
    <t>810401: Nyang</t>
  </si>
  <si>
    <t>810402: Pathuon East</t>
  </si>
  <si>
    <t>810403: Pathuon West</t>
  </si>
  <si>
    <t>810404: Toch East</t>
  </si>
  <si>
    <t>810405: Toch North</t>
  </si>
  <si>
    <t>810406: Toch West</t>
  </si>
  <si>
    <t>810501: Akop</t>
  </si>
  <si>
    <t>810502: Alabek</t>
  </si>
  <si>
    <t>810503: Aliek</t>
  </si>
  <si>
    <t>810504: Warrap</t>
  </si>
  <si>
    <t>810505: Awuul</t>
  </si>
  <si>
    <t>810506: Kirik</t>
  </si>
  <si>
    <t>810507: Man-loor</t>
  </si>
  <si>
    <t>810508: Marial-lou</t>
  </si>
  <si>
    <t>810509: Pagol</t>
  </si>
  <si>
    <t>810510: Rual-bet</t>
  </si>
  <si>
    <t>810601: Ananatak</t>
  </si>
  <si>
    <t>810602: Makuac</t>
  </si>
  <si>
    <t>810603: Malual-cum</t>
  </si>
  <si>
    <t>810604: Maparah</t>
  </si>
  <si>
    <t>810605: Mayen</t>
  </si>
  <si>
    <t>810606: Pagor</t>
  </si>
  <si>
    <t>810607: Palaal</t>
  </si>
  <si>
    <t>810608: Paliang</t>
  </si>
  <si>
    <t>810609: Pan-nhial</t>
  </si>
  <si>
    <t>810610: Paweng</t>
  </si>
  <si>
    <t>810611: Wun-liit</t>
  </si>
  <si>
    <t>810701: Jak</t>
  </si>
  <si>
    <t>810702: Thiet</t>
  </si>
  <si>
    <t>810703: Wath-alel</t>
  </si>
  <si>
    <t>810704: Tonj</t>
  </si>
  <si>
    <t>810705: Manyang-ngok</t>
  </si>
  <si>
    <t>820101: Ariath</t>
  </si>
  <si>
    <t>820102: Malual Centre</t>
  </si>
  <si>
    <t>820103: Malual East</t>
  </si>
  <si>
    <t>820104: Malual North</t>
  </si>
  <si>
    <t>820105: Malual West</t>
  </si>
  <si>
    <t>820201: Baach</t>
  </si>
  <si>
    <t>820202: Madhol</t>
  </si>
  <si>
    <t>820203: Malual-bai</t>
  </si>
  <si>
    <t>820204: Mangar-tong I</t>
  </si>
  <si>
    <t>820205: Mangok</t>
  </si>
  <si>
    <t>820206: Wunlang</t>
  </si>
  <si>
    <t>820207: Yargot</t>
  </si>
  <si>
    <t>820208: Mangar-tong II</t>
  </si>
  <si>
    <t>820301: Ayai</t>
  </si>
  <si>
    <t>820302: Gakrol</t>
  </si>
  <si>
    <t>820304: Nyieth</t>
  </si>
  <si>
    <t>820305: Nyocawany I</t>
  </si>
  <si>
    <t>820306: Panthou</t>
  </si>
  <si>
    <t>820307: Tar-weng</t>
  </si>
  <si>
    <t>820308: Tiar-aleit</t>
  </si>
  <si>
    <t>820309: Wathmuok</t>
  </si>
  <si>
    <t>820310: Nyocawany II</t>
  </si>
  <si>
    <t>820401: Achana</t>
  </si>
  <si>
    <t>820402: Aweil Town</t>
  </si>
  <si>
    <t>820403: Ayat Centre</t>
  </si>
  <si>
    <t>820404: Ayat East</t>
  </si>
  <si>
    <t>820405: Ayat West</t>
  </si>
  <si>
    <t>820406: Gomjuer Centre</t>
  </si>
  <si>
    <t>820407: Gomjuer East</t>
  </si>
  <si>
    <t>820408: Gomjuer West</t>
  </si>
  <si>
    <t>820409: Mariem East</t>
  </si>
  <si>
    <t>820410: Mariem West</t>
  </si>
  <si>
    <t>820501: Abul</t>
  </si>
  <si>
    <t>820502: Achana</t>
  </si>
  <si>
    <t>820503: Aroyo</t>
  </si>
  <si>
    <t>820504: Bhar Mayen</t>
  </si>
  <si>
    <t>820505: Chel South</t>
  </si>
  <si>
    <t>820506: Nyalath</t>
  </si>
  <si>
    <t>830101: Ere</t>
  </si>
  <si>
    <t>830103: Raga</t>
  </si>
  <si>
    <t>830104: Ringi</t>
  </si>
  <si>
    <t>830105: Uyujuku</t>
  </si>
  <si>
    <t>830201: Kangi</t>
  </si>
  <si>
    <t>830202: Kuajena</t>
  </si>
  <si>
    <t>830203: Marial Bai</t>
  </si>
  <si>
    <t>830204: Rocrocdong</t>
  </si>
  <si>
    <t>830205: Udici</t>
  </si>
  <si>
    <t>830206: Wan-bai</t>
  </si>
  <si>
    <t>830301: Bagari</t>
  </si>
  <si>
    <t>830302: Besselia</t>
  </si>
  <si>
    <t>830303: Kpaile</t>
  </si>
  <si>
    <t>830304: Wau North</t>
  </si>
  <si>
    <t>830305: Wau South</t>
  </si>
  <si>
    <t>840101: Abiriu</t>
  </si>
  <si>
    <t>840102: Citcok</t>
  </si>
  <si>
    <t>840103: Duony</t>
  </si>
  <si>
    <t>840104: Malon Pec</t>
  </si>
  <si>
    <t>840105: Ngap</t>
  </si>
  <si>
    <t>840106: Pagor</t>
  </si>
  <si>
    <t>840201: Aloor</t>
  </si>
  <si>
    <t>840202: Madol</t>
  </si>
  <si>
    <t>840203: Malueeth</t>
  </si>
  <si>
    <t>840204: Maper</t>
  </si>
  <si>
    <t>840205: Mayen</t>
  </si>
  <si>
    <t>840206: Wun-rieng</t>
  </si>
  <si>
    <t>840301: Amongpiny</t>
  </si>
  <si>
    <t>840302: Jiir</t>
  </si>
  <si>
    <t>840303: Malek</t>
  </si>
  <si>
    <t>840304: Matangai</t>
  </si>
  <si>
    <t>840305: Mayom</t>
  </si>
  <si>
    <t>840401: Bargel</t>
  </si>
  <si>
    <t>840402: Domoloto</t>
  </si>
  <si>
    <t>840403: Makundi</t>
  </si>
  <si>
    <t>840404: Wulu</t>
  </si>
  <si>
    <t>840501: Akot</t>
  </si>
  <si>
    <t>840502: Atiaba</t>
  </si>
  <si>
    <t>840503: Cueicok</t>
  </si>
  <si>
    <t>840504: Maleng-agok</t>
  </si>
  <si>
    <t>840505: Pacong</t>
  </si>
  <si>
    <t>840506: Paloch</t>
  </si>
  <si>
    <t>840507: Aduel</t>
  </si>
  <si>
    <t>840601: Abang</t>
  </si>
  <si>
    <t>840602: Aluakluak</t>
  </si>
  <si>
    <t>840603: Anuol</t>
  </si>
  <si>
    <t>840604: Geng-geng</t>
  </si>
  <si>
    <t>840605: Ghar</t>
  </si>
  <si>
    <t>840606: Mapuordit</t>
  </si>
  <si>
    <t>840607: Yirol</t>
  </si>
  <si>
    <t>840701: Adior</t>
  </si>
  <si>
    <t>840702: Lekakedu</t>
  </si>
  <si>
    <t>840703: Malek</t>
  </si>
  <si>
    <t>840704: Pagarau</t>
  </si>
  <si>
    <t>840705: Tinagau</t>
  </si>
  <si>
    <t>840706: Yali</t>
  </si>
  <si>
    <t>840801: Abuyong</t>
  </si>
  <si>
    <t>840802: Bun-agok</t>
  </si>
  <si>
    <t>840803: Dor</t>
  </si>
  <si>
    <t>840804: Magok</t>
  </si>
  <si>
    <t>840805: Nile</t>
  </si>
  <si>
    <t>840806: Puluk</t>
  </si>
  <si>
    <t>840807: Alel one</t>
  </si>
  <si>
    <t>840808: Alel two</t>
  </si>
  <si>
    <t>910101: Mupoi</t>
  </si>
  <si>
    <t>910102: Namutina</t>
  </si>
  <si>
    <t>910103: Source Yubu</t>
  </si>
  <si>
    <t>910104: Tambura</t>
  </si>
  <si>
    <t>910201: Nagero</t>
  </si>
  <si>
    <t>910301: Basukangbi</t>
  </si>
  <si>
    <t>910302: Nzara Centre</t>
  </si>
  <si>
    <t>910303: Ringasi</t>
  </si>
  <si>
    <t>910304: Sakure</t>
  </si>
  <si>
    <t>910305: Sangua</t>
  </si>
  <si>
    <t>910401: Andari</t>
  </si>
  <si>
    <t>910402: Bagidi</t>
  </si>
  <si>
    <t>910403: Bariguna</t>
  </si>
  <si>
    <t>910404: Ezo Centre</t>
  </si>
  <si>
    <t>910405: Naandi</t>
  </si>
  <si>
    <t>910406: Yangiri</t>
  </si>
  <si>
    <t>910501: Bangasu</t>
  </si>
  <si>
    <t>910502: Gangura</t>
  </si>
  <si>
    <t>910503: Li_Rangu</t>
  </si>
  <si>
    <t>910504: Nadiangere</t>
  </si>
  <si>
    <t>910505: Yambio Town</t>
  </si>
  <si>
    <t>910601: Ibba Centre</t>
  </si>
  <si>
    <t>910602: Madebe</t>
  </si>
  <si>
    <t>910603: Manikakara</t>
  </si>
  <si>
    <t>910604: Maruko</t>
  </si>
  <si>
    <t>910605: Nabanga</t>
  </si>
  <si>
    <t>910701: Kozi</t>
  </si>
  <si>
    <t>910702: Landili</t>
  </si>
  <si>
    <t>910703: Mambe</t>
  </si>
  <si>
    <t>910704: Maridi</t>
  </si>
  <si>
    <t>910705: Ngamunde</t>
  </si>
  <si>
    <t>910801: Bagori</t>
  </si>
  <si>
    <t>910802: Bahr El Grindi</t>
  </si>
  <si>
    <t>910803: Dari</t>
  </si>
  <si>
    <t>910804: Kokori</t>
  </si>
  <si>
    <t>910805: Lessi</t>
  </si>
  <si>
    <t>910806: Mvolo</t>
  </si>
  <si>
    <t>910807: Yeri</t>
  </si>
  <si>
    <t>910901: Amadi</t>
  </si>
  <si>
    <t>910902: Bangolo</t>
  </si>
  <si>
    <t>910903: Kotobi</t>
  </si>
  <si>
    <t>910904: Mundri</t>
  </si>
  <si>
    <t>911001: Kediba</t>
  </si>
  <si>
    <t>911002: Lakamadi</t>
  </si>
  <si>
    <t>911003: Lozoh</t>
  </si>
  <si>
    <t>911004: Minga</t>
  </si>
  <si>
    <t>911005: Witto</t>
  </si>
  <si>
    <t>920101: Gameiza</t>
  </si>
  <si>
    <t>920102: Muni</t>
  </si>
  <si>
    <t>920103: Nyori</t>
  </si>
  <si>
    <t>920104: Reggo</t>
  </si>
  <si>
    <t>920105: Rijong</t>
  </si>
  <si>
    <t>920106: Tali</t>
  </si>
  <si>
    <t>920107: Terekeka</t>
  </si>
  <si>
    <t>920108: Tindilo</t>
  </si>
  <si>
    <t>920109: Tombek</t>
  </si>
  <si>
    <t>920201: Bungu</t>
  </si>
  <si>
    <t>920202: Dolo</t>
  </si>
  <si>
    <t>920203: Ganji</t>
  </si>
  <si>
    <t>920204: Gondokoro</t>
  </si>
  <si>
    <t>920205: Juba Town</t>
  </si>
  <si>
    <t>920206: Kator</t>
  </si>
  <si>
    <t>920207: Lirya</t>
  </si>
  <si>
    <t>920208: Lokiliri</t>
  </si>
  <si>
    <t>920209: Lobonok</t>
  </si>
  <si>
    <t>920210: Mangala</t>
  </si>
  <si>
    <t>920211: Munuki</t>
  </si>
  <si>
    <t>920212: Northern Bari</t>
  </si>
  <si>
    <t>920213: Rejaf</t>
  </si>
  <si>
    <t>920214: Rokon</t>
  </si>
  <si>
    <t>920215: Tijor</t>
  </si>
  <si>
    <t>920216: Wonduruba</t>
  </si>
  <si>
    <t>920301: Kenyi</t>
  </si>
  <si>
    <t>920302: Kupera</t>
  </si>
  <si>
    <t>920303: Lainya</t>
  </si>
  <si>
    <t>920304: Mukaya</t>
  </si>
  <si>
    <t>920305: Wuji</t>
  </si>
  <si>
    <t>920401: Lasu</t>
  </si>
  <si>
    <t>920402: Mugwo</t>
  </si>
  <si>
    <t>920403: Otogo</t>
  </si>
  <si>
    <t>920404: Tore</t>
  </si>
  <si>
    <t>920405: Yei Town</t>
  </si>
  <si>
    <t>920501: Gulumbi</t>
  </si>
  <si>
    <t>920502: Kimba</t>
  </si>
  <si>
    <t>920503: Lujulo</t>
  </si>
  <si>
    <t>920504: Panyume</t>
  </si>
  <si>
    <t>920505: Wudabi</t>
  </si>
  <si>
    <t>920601: Kangapo I</t>
  </si>
  <si>
    <t>920602: Kangapo II</t>
  </si>
  <si>
    <t>920603: Lire</t>
  </si>
  <si>
    <t>920604: Liwolo</t>
  </si>
  <si>
    <t>920605: Nyepo</t>
  </si>
  <si>
    <t>930101: Bur</t>
  </si>
  <si>
    <t>930102: Himodonge</t>
  </si>
  <si>
    <t>930103: Hiyala</t>
  </si>
  <si>
    <t>930104: Ifwotu</t>
  </si>
  <si>
    <t>930105: Imurok</t>
  </si>
  <si>
    <t>930106: Kudo</t>
  </si>
  <si>
    <t>930107: Torit</t>
  </si>
  <si>
    <t>930201: Arihilo</t>
  </si>
  <si>
    <t>930202: Burgilo</t>
  </si>
  <si>
    <t>930203: Imehejek</t>
  </si>
  <si>
    <t>930204: Kurumi</t>
  </si>
  <si>
    <t>930205: Lohutok</t>
  </si>
  <si>
    <t>930206: Longiro</t>
  </si>
  <si>
    <t>930207: Marguna</t>
  </si>
  <si>
    <t>930208: Pachidi</t>
  </si>
  <si>
    <t>930301: Chumakori</t>
  </si>
  <si>
    <t>930302: Karukomuge</t>
  </si>
  <si>
    <t>930303: Lomeyen</t>
  </si>
  <si>
    <t>930304: Mosingo</t>
  </si>
  <si>
    <t>930305: Najie</t>
  </si>
  <si>
    <t>930306: Paringa</t>
  </si>
  <si>
    <t>930401: Jie</t>
  </si>
  <si>
    <t>930402: Katodori</t>
  </si>
  <si>
    <t>930403: Kauto</t>
  </si>
  <si>
    <t>930404: Lotimor</t>
  </si>
  <si>
    <t>930405: Mogos</t>
  </si>
  <si>
    <t>930406: Narus</t>
  </si>
  <si>
    <t>930407: Natinga</t>
  </si>
  <si>
    <t>930501: Kapoeta Town</t>
  </si>
  <si>
    <t>930502: Longeleya</t>
  </si>
  <si>
    <t>930503: Machi One</t>
  </si>
  <si>
    <t>930504: Machi Two</t>
  </si>
  <si>
    <t>930505: Pwata</t>
  </si>
  <si>
    <t>930601: Kimotong</t>
  </si>
  <si>
    <t>930602: Komori</t>
  </si>
  <si>
    <t>930603: Loriyok</t>
  </si>
  <si>
    <t>930604: Lotukei</t>
  </si>
  <si>
    <t>930605: Loudo</t>
  </si>
  <si>
    <t>930606: Nagishot</t>
  </si>
  <si>
    <t>930607: Napak</t>
  </si>
  <si>
    <t>930608: Nauro</t>
  </si>
  <si>
    <t>930701: Hatire</t>
  </si>
  <si>
    <t>930702: Ikotos</t>
  </si>
  <si>
    <t>930703: Imotong</t>
  </si>
  <si>
    <t>930704: Lomohidang North</t>
  </si>
  <si>
    <t>930705: Lomohidang South</t>
  </si>
  <si>
    <t>930706: Losite</t>
  </si>
  <si>
    <t>930801: Lobone</t>
  </si>
  <si>
    <t>930802: Magwi</t>
  </si>
  <si>
    <t>930803: Mugali</t>
  </si>
  <si>
    <t>930804: Nimule</t>
  </si>
  <si>
    <t>930805: Pageri</t>
  </si>
  <si>
    <t>930806: Pajok</t>
  </si>
  <si>
    <t>How many boys in the household are now between 6-13?</t>
  </si>
  <si>
    <t xml:space="preserve"> /__/__/</t>
  </si>
  <si>
    <t>How many boys between 6-13 in the household are currently enrolled in primary school?</t>
  </si>
  <si>
    <t>How many girls in the household are between 6-13?</t>
  </si>
  <si>
    <t>How many girls between 6-13 in the household are currently enrolled in primary school?</t>
  </si>
  <si>
    <t>How many boys in the household are now between 14-18?</t>
  </si>
  <si>
    <t>How many boys between 14-18 in the household are currently enrolled in secondary school?</t>
  </si>
  <si>
    <t>How many girls in the household are now between 14-18?</t>
  </si>
  <si>
    <t>How many girls between 14-18 in the household are currently enrolled in secondary school?</t>
  </si>
  <si>
    <t>What type of school do the children who are enrolled attend? (Select all that apply)</t>
  </si>
  <si>
    <t>0- No; 1- Yes</t>
  </si>
  <si>
    <t>Ask if some kids are currently enrolled in school</t>
  </si>
  <si>
    <t>Government/ Public</t>
  </si>
  <si>
    <t>/__/</t>
  </si>
  <si>
    <t>Private religious/Faith-based</t>
  </si>
  <si>
    <t xml:space="preserve">Private non-religious </t>
  </si>
  <si>
    <t>Community school</t>
  </si>
  <si>
    <t xml:space="preserve">Other (specify) </t>
  </si>
  <si>
    <t>Ask if some kids are currently attending school</t>
  </si>
  <si>
    <t>Approximately, how many days per week did these kids attend classes during the 2024/25 school year? [Specify if multiple answers]</t>
  </si>
  <si>
    <t>Girls in primary</t>
  </si>
  <si>
    <t>Boys in primary</t>
  </si>
  <si>
    <t>Girls in secondary</t>
  </si>
  <si>
    <t>Boys in secondary</t>
  </si>
  <si>
    <t>Ask if some school ages girls or boys are not attending school</t>
  </si>
  <si>
    <t>Please list the main reasons why some or all children in your household are not enrolled in school. (DO NOT READ THE OPTIONS BELOW ALOUD. AFTER LISTING, SELECT ALL REASONS THAT APPLY.)</t>
  </si>
  <si>
    <t>School fees/costs are too high</t>
  </si>
  <si>
    <t>School is too far/no transport available</t>
  </si>
  <si>
    <t>No school available in the area</t>
  </si>
  <si>
    <t>Security concerns (conflict, violence, etc.)</t>
  </si>
  <si>
    <t>Need to work/help at home</t>
  </si>
  <si>
    <t>Health reasons/disability</t>
  </si>
  <si>
    <t>School does not provide useful skills or good quality education</t>
  </si>
  <si>
    <t>Education does not lead to better job opportunities</t>
  </si>
  <si>
    <t>Early marriage or pregnancy (for girls)</t>
  </si>
  <si>
    <t>Girls are expected to stay home for domestic duties</t>
  </si>
  <si>
    <t>Concerns over safety/harassment of girls on the way to school or at school</t>
  </si>
  <si>
    <t>Boys are expected to work to support the family</t>
  </si>
  <si>
    <t>Other (please specify)</t>
  </si>
  <si>
    <t>Ask if some school ages girls are not attending school</t>
  </si>
  <si>
    <t>If any school-aged girls (6-13) are not currently enrolled, what activities are they engaged in?</t>
  </si>
  <si>
    <t>1- Cooking</t>
  </si>
  <si>
    <t>2- Cleaning</t>
  </si>
  <si>
    <t>3- Taking care of younger siblings</t>
  </si>
  <si>
    <t>4- Selling goods in markets</t>
  </si>
  <si>
    <t>5- Agricultural activities</t>
  </si>
  <si>
    <t>6- Child marriage</t>
  </si>
  <si>
    <t>7- Other (Specify)</t>
  </si>
  <si>
    <t>Ask if some school ages boys are not attending school</t>
  </si>
  <si>
    <t>If any school-aged boys (6-13) are not currently enrolled, what activities are they engaged in?</t>
  </si>
  <si>
    <t>1- Herding work</t>
  </si>
  <si>
    <t>2- Agricultural activities</t>
  </si>
  <si>
    <t>3- Selling goods in the street</t>
  </si>
  <si>
    <t>4- Engaged in armed groups</t>
  </si>
  <si>
    <t>5- Other (Specify)</t>
  </si>
  <si>
    <t>Section B: Household Roster</t>
  </si>
  <si>
    <t>B17_specify</t>
  </si>
  <si>
    <t>B19_specify</t>
  </si>
  <si>
    <t>B24</t>
  </si>
  <si>
    <t>B25</t>
  </si>
  <si>
    <t>B26</t>
  </si>
  <si>
    <t>B27</t>
  </si>
  <si>
    <t>B28</t>
  </si>
  <si>
    <t>B29</t>
  </si>
  <si>
    <t>B30</t>
  </si>
  <si>
    <t>B31</t>
  </si>
  <si>
    <t>B32</t>
  </si>
  <si>
    <t>B33</t>
  </si>
  <si>
    <t>B34</t>
  </si>
  <si>
    <t>B35</t>
  </si>
  <si>
    <t>B36</t>
  </si>
  <si>
    <t>B37</t>
  </si>
  <si>
    <t>B38</t>
  </si>
  <si>
    <t>B39</t>
  </si>
  <si>
    <t>B40</t>
  </si>
  <si>
    <t>Please list all household members. Provide full names, including suffixes, nicknames or other details needed to differentiate members. Household members are {INSERT COUNTRY HOUSEHOLD DEFINITION HERE}</t>
  </si>
  <si>
    <t>What is [NAME]'s sex?</t>
  </si>
  <si>
    <t>What is [NAME]’s relationship to the head of household?</t>
  </si>
  <si>
    <t>Which county do you live in?
LIST TO BE POPULATED  BASED ON THE COUNTIES IN THE GIVEN STATE</t>
  </si>
  <si>
    <t>Which payam do you live in?
LIST TO BE POPULATED  BASED ON THE COUNTIES IN THE GIVEN STATE AND COUNTY</t>
  </si>
  <si>
    <t>In the last 12 months (since MONTH/YEAR), for how many months was [NAME] away from this household?</t>
  </si>
  <si>
    <t>Did [NAME] live with most of the household members and shared meals with them before the floods in 2024?</t>
  </si>
  <si>
    <t>Did [NAME] join this household because [NAME]
was forced to leave the usual place of residence due to the 2024 floods?</t>
  </si>
  <si>
    <t>Where did [NAME] live before joining this household?</t>
  </si>
  <si>
    <t>What is [NAME]'s date of birth? IF DON'T KNOW DAY OR MONTH, RECORD 99.</t>
  </si>
  <si>
    <t>How old is [NAME] (in completed years)? IF 5 YEARS AND OVER, RECORD YEARS ONLY. IF LESS THAN 5 YEARS IN AGE, RECORD YEARS AND MONTHS.</t>
  </si>
  <si>
    <t>What is [NAME]'s present marital status?</t>
  </si>
  <si>
    <t>At what age did [NAME] get married or start living with the first spouse or partner?</t>
  </si>
  <si>
    <t>Where was [NAME] born?</t>
  </si>
  <si>
    <t>Please specify the place of birth</t>
  </si>
  <si>
    <t>In which state in South Sudan was [NAME] born?</t>
  </si>
  <si>
    <t>Which tribe does [NAME] belong to?</t>
  </si>
  <si>
    <t>Please specify the tribe [NAME] belongs to</t>
  </si>
  <si>
    <t>Does [NAME] have any form of legal identification?</t>
  </si>
  <si>
    <t>Which form of legal identification does [NAME] own?
Select all that apply.</t>
  </si>
  <si>
    <t>Please specify the form of legal identification [NAME] owns</t>
  </si>
  <si>
    <t>CAPI: IS [NAME]
3 YEARS OLD
OR OLDER?
YES ...... 1
NO ...... 2 ►
NEXT PERSON</t>
  </si>
  <si>
    <t>IS [NAME]
ANSWERING FOR
HIMSELF/HERSELF?
YES ...... 1 ► Q3
NO ...... 2</t>
  </si>
  <si>
    <t>WHO IS
RESPONDING
FOR [NAME]?</t>
  </si>
  <si>
    <t>Can [NAME] read in any language?</t>
  </si>
  <si>
    <t>Can [NAME] write in any language?</t>
  </si>
  <si>
    <t>Has [NAME] ever attended school?</t>
  </si>
  <si>
    <t>What was the main reason [NAME] never attended school?
CAPI: AFTER ANSWER ► NEXT PERSON</t>
  </si>
  <si>
    <t>What is the highest level of schooling [NAME] has completed?</t>
  </si>
  <si>
    <t>What is [NAME]'s highest qualification attained?</t>
  </si>
  <si>
    <r>
      <t>IF LAST COMPLETED
SCHOOL YEAR: Did [NAME]
attend school during the [LAST
COMPLETED] school year?
IF CURRENT SCHOOL YEAR:
Is [NAME] currently attending
school (the 202</t>
    </r>
    <r>
      <rPr>
        <sz val="11"/>
        <color theme="1"/>
        <rFont val="Aptos Narrow"/>
        <family val="2"/>
        <scheme val="minor"/>
      </rPr>
      <t>4</t>
    </r>
    <r>
      <rPr>
        <b/>
        <sz val="11"/>
        <color theme="1"/>
        <rFont val="Aptos Narrow"/>
        <family val="2"/>
        <scheme val="minor"/>
      </rPr>
      <t>/2025 school
year)?</t>
    </r>
  </si>
  <si>
    <t>In what level was/is [NAME] attending during the [LAST COMPLETED/CURRENT] school year?</t>
  </si>
  <si>
    <t>What kind of organization runs the school that [NAME] attended/is attending during the [LAST COMPLETED/CURRENT] school year?</t>
  </si>
  <si>
    <t>Did/does the school follow a formal (government established) curriculum or informal?</t>
  </si>
  <si>
    <t>How does [NAME] mainly go to the school?</t>
  </si>
  <si>
    <t>How much time did/does it take [NAME] to get to school? (IN MINUTES)</t>
  </si>
  <si>
    <t>What was/is the main reason for [NAME] not attending school during the [LAST COMPLETED/CURRENT] year?</t>
  </si>
  <si>
    <t>Does [NAME] have a scholarship/stipend for the [LAST COMPLETED/CURRENT] school year?</t>
  </si>
  <si>
    <t>What kind of organization provides scholarship to [NAME] for the [LAST COMPLETED/CURRENT] school year?</t>
  </si>
  <si>
    <t>Does [NAME] get free meals at school as part of the school feeding program during the [LAST COMPLETED/CURRENT] school year?</t>
  </si>
  <si>
    <t>Does [NAME] receive from NGO, private organizations, other charitable organization the following school supplies free of charge during the [LAST COMPLETED/CURRENT] school year?</t>
  </si>
  <si>
    <t>Does [NAME] receive from the government the following school supplies free of charge during the [LAST COMPLETED/CURRENT] school year?</t>
  </si>
  <si>
    <t>During the [LAST COMPLETED/CURRENT] school year, how much did your household spend on [NAME]'s education on the following items?</t>
  </si>
  <si>
    <t>1: MALE</t>
  </si>
  <si>
    <t>1: HEAD</t>
  </si>
  <si>
    <t>1: Abyei</t>
  </si>
  <si>
    <t>1: Juba</t>
  </si>
  <si>
    <t>1: Ariath</t>
  </si>
  <si>
    <t>1: Yes</t>
  </si>
  <si>
    <t>1: Same county</t>
  </si>
  <si>
    <t xml:space="preserve">1: MARRIED (MONOGAMOUS) </t>
  </si>
  <si>
    <t>1: Below 10 years</t>
  </si>
  <si>
    <t>1: South Sudan</t>
  </si>
  <si>
    <t>1: Acholi</t>
  </si>
  <si>
    <t>1: Birth Certificate</t>
  </si>
  <si>
    <t>ID CODE</t>
  </si>
  <si>
    <t>1: Too young</t>
  </si>
  <si>
    <t>1: Preschool</t>
  </si>
  <si>
    <t>1: FSLC</t>
  </si>
  <si>
    <t>1: Private religious</t>
  </si>
  <si>
    <t>1: Formal</t>
  </si>
  <si>
    <t>1: Walking</t>
  </si>
  <si>
    <t>Value (in minutes)</t>
  </si>
  <si>
    <t>1: Had enough/completed schooling</t>
  </si>
  <si>
    <t>1: Government</t>
  </si>
  <si>
    <t>1: Uniforms and/or shoes</t>
  </si>
  <si>
    <t>Value (in South Sudanese Pounds)</t>
  </si>
  <si>
    <t>2: FEMALE</t>
  </si>
  <si>
    <t>2: SPOUSE</t>
  </si>
  <si>
    <t>2: Upper Nile</t>
  </si>
  <si>
    <t>2: Kajo Keji</t>
  </si>
  <si>
    <t>2: Malual Centre</t>
  </si>
  <si>
    <t>2: No</t>
  </si>
  <si>
    <t>2: Another county in the same state in South Sudan</t>
  </si>
  <si>
    <t>2: MARRIED (POLYGAMOUS)</t>
  </si>
  <si>
    <t>2: 10-12 years</t>
  </si>
  <si>
    <t>2: Sudan</t>
  </si>
  <si>
    <t>2: Aja</t>
  </si>
  <si>
    <t>2: Nationality certificate</t>
  </si>
  <si>
    <t>2: Too far away</t>
  </si>
  <si>
    <t>2:In the first year of primary school</t>
  </si>
  <si>
    <t>2: MSLC</t>
  </si>
  <si>
    <t>2: Private non-religious</t>
  </si>
  <si>
    <t>2: Informal</t>
  </si>
  <si>
    <t>2: Bus</t>
  </si>
  <si>
    <t>2: Awaiting admission</t>
  </si>
  <si>
    <t>2: School</t>
  </si>
  <si>
    <t>2: Textbooks</t>
  </si>
  <si>
    <t>3: OWN CHILD</t>
  </si>
  <si>
    <t>3: Jonglei</t>
  </si>
  <si>
    <t>3: Lainya</t>
  </si>
  <si>
    <t>3: Malual East</t>
  </si>
  <si>
    <t>3: Another state in South Sudan</t>
  </si>
  <si>
    <t>3: INFORMAL UNION</t>
  </si>
  <si>
    <t>3: 13-15 years</t>
  </si>
  <si>
    <t>3: Kenya</t>
  </si>
  <si>
    <t>3: Anuak, Anyuak</t>
  </si>
  <si>
    <t>3: Identity card</t>
  </si>
  <si>
    <t>3: Too expensive/lack of money</t>
  </si>
  <si>
    <t>3:Primary 1</t>
  </si>
  <si>
    <t>3: JSS</t>
  </si>
  <si>
    <t>3: Public religious</t>
  </si>
  <si>
    <t>3: Bicyle</t>
  </si>
  <si>
    <t>3: Nearby school closed</t>
  </si>
  <si>
    <t>3: NGO</t>
  </si>
  <si>
    <t>3: Other school supplies</t>
  </si>
  <si>
    <t>4: STEP CHILD</t>
  </si>
  <si>
    <t>4: Unity</t>
  </si>
  <si>
    <t>4: Morobo</t>
  </si>
  <si>
    <t>4: Malual North</t>
  </si>
  <si>
    <t>4: Outside South Sudan</t>
  </si>
  <si>
    <t>4: DIVORCED</t>
  </si>
  <si>
    <t>4: 16-18 years</t>
  </si>
  <si>
    <t>4: Uganda</t>
  </si>
  <si>
    <t>4: Atuot</t>
  </si>
  <si>
    <t>4: Driver’s License</t>
  </si>
  <si>
    <t>4: No school available/lack of teachers</t>
  </si>
  <si>
    <t xml:space="preserve"> 4:Primary 2</t>
  </si>
  <si>
    <t>4: SSS 'O Level'</t>
  </si>
  <si>
    <t>4: Public non-religious</t>
  </si>
  <si>
    <t>4: Motorcycle</t>
  </si>
  <si>
    <t>4: School is too far</t>
  </si>
  <si>
    <t>4: Private organization</t>
  </si>
  <si>
    <t>5: ADOPTED CHILD</t>
  </si>
  <si>
    <t>5: Warrap</t>
  </si>
  <si>
    <t>5: Terekeka</t>
  </si>
  <si>
    <t>5: Malual West</t>
  </si>
  <si>
    <t>5: SEPARATED</t>
  </si>
  <si>
    <t>5: 19-21 years</t>
  </si>
  <si>
    <t>5: Ethiopia</t>
  </si>
  <si>
    <t>5: Atwot, Atuot</t>
  </si>
  <si>
    <t>5: Passport</t>
  </si>
  <si>
    <t>5: No schools that offer instruction in the preferred language</t>
  </si>
  <si>
    <t xml:space="preserve"> 5:Primary 3</t>
  </si>
  <si>
    <t>5: A Level</t>
  </si>
  <si>
    <t>5: Car</t>
  </si>
  <si>
    <t>5: Lack of teachers</t>
  </si>
  <si>
    <t>6: GRANDCHILD</t>
  </si>
  <si>
    <t>6: Northern Bahr el Ghazal</t>
  </si>
  <si>
    <t>6: Yei</t>
  </si>
  <si>
    <t>6: Baach</t>
  </si>
  <si>
    <t>6: WIDOWED</t>
  </si>
  <si>
    <t>6: Above 21 years</t>
  </si>
  <si>
    <t>6: Eritrea</t>
  </si>
  <si>
    <t>6: Avukaya</t>
  </si>
  <si>
    <t>6: Resident's permit</t>
  </si>
  <si>
    <t>6: Working (home or job)</t>
  </si>
  <si>
    <t xml:space="preserve"> 6:Primary 4</t>
  </si>
  <si>
    <t>6: Voc/Comm Certificate</t>
  </si>
  <si>
    <t>6: No time</t>
  </si>
  <si>
    <t>7: BROTHER/SISTER</t>
  </si>
  <si>
    <t>7: Western Bahr el Ghazal</t>
  </si>
  <si>
    <t>7: Budi</t>
  </si>
  <si>
    <t>7: Madhol</t>
  </si>
  <si>
    <t>7: NEVER MARRIED</t>
  </si>
  <si>
    <t>7: Egypt</t>
  </si>
  <si>
    <t>7: Azande, Zande</t>
  </si>
  <si>
    <t>7: Work permit</t>
  </si>
  <si>
    <t>7: Death of parent/guardian</t>
  </si>
  <si>
    <t xml:space="preserve"> 7:Primary 5</t>
  </si>
  <si>
    <t>7: Voc/Comm Diploma</t>
  </si>
  <si>
    <t>7: No interest</t>
  </si>
  <si>
    <t>8: NIECE/NEPHEW</t>
  </si>
  <si>
    <t>8: Lakes</t>
  </si>
  <si>
    <t>8: Ikotos</t>
  </si>
  <si>
    <t>8: Malual-bai</t>
  </si>
  <si>
    <t>8: Other Africa</t>
  </si>
  <si>
    <t>8: Bai</t>
  </si>
  <si>
    <t>8: Visa</t>
  </si>
  <si>
    <t>8: Separation of parents/guardians</t>
  </si>
  <si>
    <t>8:Primary 6</t>
  </si>
  <si>
    <t>8: NCE/OND Nursing</t>
  </si>
  <si>
    <t>8: Lack of money</t>
  </si>
  <si>
    <t>9: BROTHER/SISTER-IN-LAW</t>
  </si>
  <si>
    <t>9: Western Equatoria</t>
  </si>
  <si>
    <t>9: Kapoeta East</t>
  </si>
  <si>
    <t>9: Mangar-tong I</t>
  </si>
  <si>
    <t>9: India</t>
  </si>
  <si>
    <t>9: Baka</t>
  </si>
  <si>
    <t>9: Foreign registrations</t>
  </si>
  <si>
    <t>9: Did not have interest</t>
  </si>
  <si>
    <t>9:Primary 7</t>
  </si>
  <si>
    <t>9: BA/BSC/HND</t>
  </si>
  <si>
    <t>9: Marital obligation</t>
  </si>
  <si>
    <t>10: PARENT</t>
  </si>
  <si>
    <t>10: Central Equatoria</t>
  </si>
  <si>
    <t>10: Kapoeta North</t>
  </si>
  <si>
    <t>10: Mangok</t>
  </si>
  <si>
    <t>10: Lebanon</t>
  </si>
  <si>
    <t>10: Balanda Bor</t>
  </si>
  <si>
    <t>10: Emergency Travel Permits</t>
  </si>
  <si>
    <t>10: Parents/guardian do not think it is important</t>
  </si>
  <si>
    <t>10:Primary 8</t>
  </si>
  <si>
    <t>10: Masters</t>
  </si>
  <si>
    <t>10: Sickness</t>
  </si>
  <si>
    <t>11: PARENT-IN-LAW</t>
  </si>
  <si>
    <t>11: Eastern Equatoria</t>
  </si>
  <si>
    <t>11: Kapoeta South</t>
  </si>
  <si>
    <t>11: Wunlang</t>
  </si>
  <si>
    <t>11: China</t>
  </si>
  <si>
    <t>11: Balanda Viri</t>
  </si>
  <si>
    <t>11: Refugee / IDP ID Cards</t>
  </si>
  <si>
    <t>11: Parents/guardian opposed to school</t>
  </si>
  <si>
    <t>11:Intermediate 1</t>
  </si>
  <si>
    <t>11: PhD/Doctorate</t>
  </si>
  <si>
    <t>11: Disability</t>
  </si>
  <si>
    <t>12: SON-IN-LAW/DAUGHTER-IN-LAW</t>
  </si>
  <si>
    <t>12: Lafon\Lopa</t>
  </si>
  <si>
    <t>12: Yargot</t>
  </si>
  <si>
    <t>12: Japan</t>
  </si>
  <si>
    <t>12: Bari</t>
  </si>
  <si>
    <t>12: Illness</t>
  </si>
  <si>
    <t>12:Intermediate 2</t>
  </si>
  <si>
    <t>12: Separation of parents</t>
  </si>
  <si>
    <t>13: DOMESTIC HELP (RESIDENT)</t>
  </si>
  <si>
    <t>13: Magwi</t>
  </si>
  <si>
    <t>13: Ayai</t>
  </si>
  <si>
    <t>13: Australia</t>
  </si>
  <si>
    <t>13: Binga</t>
  </si>
  <si>
    <t>13: Disability</t>
  </si>
  <si>
    <t>13:Intermediate 3</t>
  </si>
  <si>
    <t>13: Death of parents</t>
  </si>
  <si>
    <t>14: OTHER RELATION</t>
  </si>
  <si>
    <t>14: Torit</t>
  </si>
  <si>
    <t>14: Nyieth</t>
  </si>
  <si>
    <t>14: Europe</t>
  </si>
  <si>
    <t>14: Bongo</t>
  </si>
  <si>
    <t>14: Refugee status</t>
  </si>
  <si>
    <t>14:Secondary 1</t>
  </si>
  <si>
    <t>14: Too old to attend</t>
  </si>
  <si>
    <t>15: OTHER NON-RELATION</t>
  </si>
  <si>
    <t>15: Ezo</t>
  </si>
  <si>
    <t>15: Panthou</t>
  </si>
  <si>
    <t>15: USA/Canada</t>
  </si>
  <si>
    <t>15: Boya</t>
  </si>
  <si>
    <t>15: Conflict (militancy/insurgency)</t>
  </si>
  <si>
    <t>15:Secondary 2</t>
  </si>
  <si>
    <t>15: Domestic obligation</t>
  </si>
  <si>
    <t>16: Ibba</t>
  </si>
  <si>
    <t>16: Tiar-aleit</t>
  </si>
  <si>
    <t>16: Latin America</t>
  </si>
  <si>
    <t>16: Burun</t>
  </si>
  <si>
    <t>16: Natural disaster (e.g., flood, drought, etc.)</t>
  </si>
  <si>
    <t>16:Secondary 3</t>
  </si>
  <si>
    <t>16: Conflict (militancy/insurgency)</t>
  </si>
  <si>
    <t>17: Maridi</t>
  </si>
  <si>
    <t>17: Wathmuok(Wuthmuok)</t>
  </si>
  <si>
    <t>17: Bviri</t>
  </si>
  <si>
    <t>17:Secondary 4</t>
  </si>
  <si>
    <t>17: Pregnancy</t>
  </si>
  <si>
    <t>18: Mundri East</t>
  </si>
  <si>
    <t>18: Aweil Town</t>
  </si>
  <si>
    <t>18: Didinga</t>
  </si>
  <si>
    <t>18:Secondary 5</t>
  </si>
  <si>
    <t>18: Too young</t>
  </si>
  <si>
    <t>19: Mundri West</t>
  </si>
  <si>
    <t>19: Ayat Centre</t>
  </si>
  <si>
    <t>19: Dinka, Jieeng, Muonyjang</t>
  </si>
  <si>
    <t>19:Secondary 6</t>
  </si>
  <si>
    <t>19: Natural disaster (e.g., flood, drought, etc.)</t>
  </si>
  <si>
    <t>20: Mvolo</t>
  </si>
  <si>
    <t>20: Ayat West</t>
  </si>
  <si>
    <t>20: Dongotono, Dongotona</t>
  </si>
  <si>
    <t>20:Part of University</t>
  </si>
  <si>
    <t>21: Nagero</t>
  </si>
  <si>
    <t>21: Gomjuer Centre</t>
  </si>
  <si>
    <t>21: Donyiro</t>
  </si>
  <si>
    <t xml:space="preserve"> 21:University degree</t>
  </si>
  <si>
    <t>22: Nzara</t>
  </si>
  <si>
    <t>22: Gomjuer East</t>
  </si>
  <si>
    <t>22: Dukpu</t>
  </si>
  <si>
    <t xml:space="preserve"> 22:Diploma</t>
  </si>
  <si>
    <t>23: Tambura</t>
  </si>
  <si>
    <t>23: Gomjuer West</t>
  </si>
  <si>
    <t>23: Feroghe</t>
  </si>
  <si>
    <t>23:Masters degree</t>
  </si>
  <si>
    <t>24: Yambio</t>
  </si>
  <si>
    <t>24: Mariem West</t>
  </si>
  <si>
    <t>24: Fertit</t>
  </si>
  <si>
    <t>24:PhD</t>
  </si>
  <si>
    <t>25: Aweil Centre</t>
  </si>
  <si>
    <t>25: Achana</t>
  </si>
  <si>
    <t>25: Gollo</t>
  </si>
  <si>
    <t>25:Kalwa</t>
  </si>
  <si>
    <t>26: Aweil East</t>
  </si>
  <si>
    <t>26: Bhar Mayen</t>
  </si>
  <si>
    <t>26: Ifoto</t>
  </si>
  <si>
    <t>27: Aweil North</t>
  </si>
  <si>
    <t>27: Raga</t>
  </si>
  <si>
    <t>27: Imatong</t>
  </si>
  <si>
    <t>28: Aweil South</t>
  </si>
  <si>
    <t>28: Ringi</t>
  </si>
  <si>
    <t>28: Indri</t>
  </si>
  <si>
    <t>29: Aweil West</t>
  </si>
  <si>
    <t>29: Uyujuku</t>
  </si>
  <si>
    <t>29: Jiye</t>
  </si>
  <si>
    <t>30: Jur River</t>
  </si>
  <si>
    <t>30: Kangi</t>
  </si>
  <si>
    <t>30: Jur Beli, Jurbiel, Bel</t>
  </si>
  <si>
    <t>31: Raga</t>
  </si>
  <si>
    <t>31: Kuajena</t>
  </si>
  <si>
    <t>31: Jur Manager</t>
  </si>
  <si>
    <t>32: Wau</t>
  </si>
  <si>
    <t>32: Marial Bai</t>
  </si>
  <si>
    <t>32: Jur Modo</t>
  </si>
  <si>
    <t>33: Awerial</t>
  </si>
  <si>
    <t>33: Rocrocdong</t>
  </si>
  <si>
    <t>33: Jurchol, Jo-Luo, Jur Chol</t>
  </si>
  <si>
    <t>34: Cueibet</t>
  </si>
  <si>
    <t>34: Udici</t>
  </si>
  <si>
    <t>34: Kachipo, Kichepo</t>
  </si>
  <si>
    <t>35: Rumbek Centre</t>
  </si>
  <si>
    <t>35: Wau Bai</t>
  </si>
  <si>
    <t>35: Kakowa</t>
  </si>
  <si>
    <t>36: Rumbek East</t>
  </si>
  <si>
    <t>36: Bagari</t>
  </si>
  <si>
    <t>36: Kakwa</t>
  </si>
  <si>
    <t>37: Rumbek North</t>
  </si>
  <si>
    <t>37: Besselia</t>
  </si>
  <si>
    <t>37: Kaliko</t>
  </si>
  <si>
    <t>38: Wulu</t>
  </si>
  <si>
    <t>38: Kpaile</t>
  </si>
  <si>
    <t>38: Kara</t>
  </si>
  <si>
    <t>39: Yirol East</t>
  </si>
  <si>
    <t>39: Wau North</t>
  </si>
  <si>
    <t>39: Ketebo</t>
  </si>
  <si>
    <t>40: Yirol West</t>
  </si>
  <si>
    <t>40: Wau South</t>
  </si>
  <si>
    <t>40: Kresh</t>
  </si>
  <si>
    <t>41: Abiriu</t>
  </si>
  <si>
    <t>41: Kuku</t>
  </si>
  <si>
    <t>42: Citcok</t>
  </si>
  <si>
    <t>42: Lango</t>
  </si>
  <si>
    <t>43: Duony</t>
  </si>
  <si>
    <t>43: Larim</t>
  </si>
  <si>
    <t>44: Malon Pec</t>
  </si>
  <si>
    <t>44: Laro</t>
  </si>
  <si>
    <t>45: Pagor</t>
  </si>
  <si>
    <t>45: Logir</t>
  </si>
  <si>
    <t>46: Aloor</t>
  </si>
  <si>
    <t>46: Logo</t>
  </si>
  <si>
    <t>47: Malueeth</t>
  </si>
  <si>
    <t>47: Lokoja</t>
  </si>
  <si>
    <t>48: Amongpiny</t>
  </si>
  <si>
    <t>48: Lokoya</t>
  </si>
  <si>
    <t>49: Jiir</t>
  </si>
  <si>
    <t>49: Lopid</t>
  </si>
  <si>
    <t>50: Rumbek Centre - Malek</t>
  </si>
  <si>
    <t>50: Lopit</t>
  </si>
  <si>
    <t>51: Matangai</t>
  </si>
  <si>
    <t>51: Lotuko, Lotuka</t>
  </si>
  <si>
    <t>52: Bargel</t>
  </si>
  <si>
    <t>52: Lugbwara</t>
  </si>
  <si>
    <t>53: Domoloto</t>
  </si>
  <si>
    <t>53: Lulubo</t>
  </si>
  <si>
    <t>54: Makundi</t>
  </si>
  <si>
    <t>54: Luo</t>
  </si>
  <si>
    <t>55: Akot</t>
  </si>
  <si>
    <t>55: Maban</t>
  </si>
  <si>
    <t>56: Atiaba</t>
  </si>
  <si>
    <t>56: Madi</t>
  </si>
  <si>
    <t>57: Cueicok</t>
  </si>
  <si>
    <t>57: Makaraka</t>
  </si>
  <si>
    <t>58: Pacong</t>
  </si>
  <si>
    <t>58: Mangaya</t>
  </si>
  <si>
    <t>59: Paloch</t>
  </si>
  <si>
    <t>59: Mangayat</t>
  </si>
  <si>
    <t>60: Aduel</t>
  </si>
  <si>
    <t>60: Moro Nuba</t>
  </si>
  <si>
    <t>61: Abang</t>
  </si>
  <si>
    <t>62: Moru, Moro</t>
  </si>
  <si>
    <t>62: Aluakluak</t>
  </si>
  <si>
    <t>63: Mundari</t>
  </si>
  <si>
    <t>63: Anuol</t>
  </si>
  <si>
    <t>65: Mundu</t>
  </si>
  <si>
    <t>64: Geng-geng</t>
  </si>
  <si>
    <t>66: Murle</t>
  </si>
  <si>
    <t>65: Ghar(Gher)</t>
  </si>
  <si>
    <t>67: Narim, Longarim</t>
  </si>
  <si>
    <t>66: Mapuordit</t>
  </si>
  <si>
    <t>68: Ndogo</t>
  </si>
  <si>
    <t>67: Adior</t>
  </si>
  <si>
    <t>69: Ngulgule</t>
  </si>
  <si>
    <t>68: Lekakedu</t>
  </si>
  <si>
    <t>70: Nuer, Naath</t>
  </si>
  <si>
    <t>69: Yirol East - Malek</t>
  </si>
  <si>
    <t>71: Nyamusa</t>
  </si>
  <si>
    <t>70: Pagarau</t>
  </si>
  <si>
    <t>72: Nyangatom</t>
  </si>
  <si>
    <t>71: Yali</t>
  </si>
  <si>
    <t>73: Nyangwara</t>
  </si>
  <si>
    <t>72: Bun-agok</t>
  </si>
  <si>
    <t>74: Nyepu</t>
  </si>
  <si>
    <t>73: Dor</t>
  </si>
  <si>
    <t>75: Olubo</t>
  </si>
  <si>
    <t>74: Puluk</t>
  </si>
  <si>
    <t>76: Pari, Paeri</t>
  </si>
  <si>
    <t>75: Mupoi</t>
  </si>
  <si>
    <t>78: Pojulu</t>
  </si>
  <si>
    <t>76: Source Yubu</t>
  </si>
  <si>
    <t>79: Rek</t>
  </si>
  <si>
    <t>77: Tambura</t>
  </si>
  <si>
    <t>80: Sebei</t>
  </si>
  <si>
    <t>78: Basukangbi</t>
  </si>
  <si>
    <t>81: Sere</t>
  </si>
  <si>
    <t>79: Nzara Centre</t>
  </si>
  <si>
    <t>82: Shatt</t>
  </si>
  <si>
    <t>80: Sakure</t>
  </si>
  <si>
    <t>83: Shilluk, Chollo, Collo</t>
  </si>
  <si>
    <t>81: Sangua</t>
  </si>
  <si>
    <t>84: Shita</t>
  </si>
  <si>
    <t>82: Andari</t>
  </si>
  <si>
    <t>85: Shwai</t>
  </si>
  <si>
    <t>83: Bagidi</t>
  </si>
  <si>
    <t>86: Tacho</t>
  </si>
  <si>
    <t>84: Ezo Centre</t>
  </si>
  <si>
    <t>87: Tenet</t>
  </si>
  <si>
    <t>85: Naandi</t>
  </si>
  <si>
    <t>88: Thuri</t>
  </si>
  <si>
    <t>86: Yangiri</t>
  </si>
  <si>
    <t>89: Tid, Teuth</t>
  </si>
  <si>
    <t>87: Bangasu</t>
  </si>
  <si>
    <t>90: Toposa</t>
  </si>
  <si>
    <t>88: Gangura</t>
  </si>
  <si>
    <t>91: Uduk</t>
  </si>
  <si>
    <t>89: Li_Rangu</t>
  </si>
  <si>
    <t>92: Vidiri</t>
  </si>
  <si>
    <t>90: Yambio Town</t>
  </si>
  <si>
    <t>93: Welega, Wallega</t>
  </si>
  <si>
    <t>91: Ibba Centre</t>
  </si>
  <si>
    <t>94: Woro</t>
  </si>
  <si>
    <t>92: Madebe</t>
  </si>
  <si>
    <t>95: Yulu</t>
  </si>
  <si>
    <t>93: Manikakara</t>
  </si>
  <si>
    <t>96: Arabic</t>
  </si>
  <si>
    <t>94: Nabanga</t>
  </si>
  <si>
    <t>97: Falata</t>
  </si>
  <si>
    <t>95: Mambe</t>
  </si>
  <si>
    <t>98: Nuba</t>
  </si>
  <si>
    <t>96: Maridi</t>
  </si>
  <si>
    <t>97: Ngamunde</t>
  </si>
  <si>
    <t>98: Bahr El Grindi</t>
  </si>
  <si>
    <t>-99: Refuse to answer</t>
  </si>
  <si>
    <t>99: Mvolo</t>
  </si>
  <si>
    <t>100: Kotobi</t>
  </si>
  <si>
    <t>101: Mundri</t>
  </si>
  <si>
    <t>102: Kediba</t>
  </si>
  <si>
    <t>103: Minga</t>
  </si>
  <si>
    <t>104: Gameiza</t>
  </si>
  <si>
    <t>105: Reggo</t>
  </si>
  <si>
    <t>106: Tali</t>
  </si>
  <si>
    <t>107: Terekeka</t>
  </si>
  <si>
    <t>108: Tombek</t>
  </si>
  <si>
    <t>109: Lokiliri</t>
  </si>
  <si>
    <t>110: Northern Bari</t>
  </si>
  <si>
    <t>111: Rejaf</t>
  </si>
  <si>
    <t>112: Wonduruba</t>
  </si>
  <si>
    <t>113: Lainya</t>
  </si>
  <si>
    <t>114: Lasu</t>
  </si>
  <si>
    <t>115: Otogo</t>
  </si>
  <si>
    <t>116: Tore</t>
  </si>
  <si>
    <t>117: Yei Town</t>
  </si>
  <si>
    <t>118: Gulumbi</t>
  </si>
  <si>
    <t>119: Kimba</t>
  </si>
  <si>
    <t>120: Wudabi</t>
  </si>
  <si>
    <t>121: Kangapo Two</t>
  </si>
  <si>
    <t>122: Lire</t>
  </si>
  <si>
    <t>123: Liwolo</t>
  </si>
  <si>
    <t>124: Bur</t>
  </si>
  <si>
    <t>125: Hiyala</t>
  </si>
  <si>
    <t>126: Imurok</t>
  </si>
  <si>
    <t>127: Torit</t>
  </si>
  <si>
    <t>128: Arihilo</t>
  </si>
  <si>
    <t>129: Burgilo</t>
  </si>
  <si>
    <t>130: Kurumi</t>
  </si>
  <si>
    <t>131: Lohutok</t>
  </si>
  <si>
    <t>132: Longiro</t>
  </si>
  <si>
    <t>133: Chumakori</t>
  </si>
  <si>
    <t>134: Karukomuge</t>
  </si>
  <si>
    <t>135: Lomeyen</t>
  </si>
  <si>
    <t>136: Najie</t>
  </si>
  <si>
    <t>137: Paringa</t>
  </si>
  <si>
    <t>138: Katodori</t>
  </si>
  <si>
    <t>139: Kauto</t>
  </si>
  <si>
    <t>140: Lotimor</t>
  </si>
  <si>
    <t>141: Mogos</t>
  </si>
  <si>
    <t>142: Narus</t>
  </si>
  <si>
    <t>143: Kapoeta Town</t>
  </si>
  <si>
    <t>144: Longeleya</t>
  </si>
  <si>
    <t>145: Machi Two</t>
  </si>
  <si>
    <t>146: Pwata</t>
  </si>
  <si>
    <t>147: Komori</t>
  </si>
  <si>
    <t>148: Lotukei</t>
  </si>
  <si>
    <t>149: Loudo</t>
  </si>
  <si>
    <t>150: Napak</t>
  </si>
  <si>
    <t>151: Hatire</t>
  </si>
  <si>
    <t>152: Ikotos</t>
  </si>
  <si>
    <t>153: Imotong</t>
  </si>
  <si>
    <t>154: Lomohidang South</t>
  </si>
  <si>
    <t>155: Losite</t>
  </si>
  <si>
    <t>156: Lobone</t>
  </si>
  <si>
    <t>157: Magwi</t>
  </si>
  <si>
    <t>158: Mugali</t>
  </si>
  <si>
    <t>159: Nimule</t>
  </si>
  <si>
    <t>160: Pageri</t>
  </si>
  <si>
    <t>161: Pajok</t>
  </si>
  <si>
    <t>Has [NAME]'s birth been registered with {the civil authorities, the civil registrar}?</t>
  </si>
  <si>
    <t>Does [NAME]'s father live in this household?</t>
  </si>
  <si>
    <t>Which household member is the father of [NAME]?</t>
  </si>
  <si>
    <t>Is [NAME]'s father alive?</t>
  </si>
  <si>
    <t>What is/was [NAME]'s father's highest educational level completed?</t>
  </si>
  <si>
    <t>Does [NAME]'s mother live in this household?</t>
  </si>
  <si>
    <t>Which household member is the mother of [NAME]?</t>
  </si>
  <si>
    <t>Is [NAME]'s mother alive?</t>
  </si>
  <si>
    <t>What is/was [NAME]'s mother's highest educational level completed?</t>
  </si>
  <si>
    <t>In which month and year did [NAME] join this household?</t>
  </si>
  <si>
    <t>Why did [NAME] join this household?</t>
  </si>
  <si>
    <t>In which month and year did [NAME] leave this household?</t>
  </si>
  <si>
    <t>In which month and year did [NAME] pass away?</t>
  </si>
  <si>
    <t>What is the address where [NAME] currently resides?</t>
  </si>
  <si>
    <t>What is the name of the village/town where [NAME] currently resides?</t>
  </si>
  <si>
    <t>What country did this person move to?</t>
  </si>
  <si>
    <t>Did this person move abroad?</t>
  </si>
  <si>
    <t>Is there a phone number where [NAME] can be reached?</t>
  </si>
  <si>
    <t>What is the phone number?</t>
  </si>
  <si>
    <t>Why did [NAME] leave this household?</t>
  </si>
  <si>
    <t>YES: 1</t>
  </si>
  <si>
    <t>NEW BORN: 1</t>
  </si>
  <si>
    <t>DIVORCE/SEPARATION: 1</t>
  </si>
  <si>
    <t>NO: 2</t>
  </si>
  <si>
    <t>ADOPTED CHILD: 2</t>
  </si>
  <si>
    <t>LEFT FOR STUDIES/EDUCATIONAL OPPORTUNITY: 2</t>
  </si>
  <si>
    <t>DON'T KNOW: 99</t>
  </si>
  <si>
    <t>MARRIAGE/COHABITATION: 3</t>
  </si>
  <si>
    <t>LEFT FOR WORK: 3</t>
  </si>
  <si>
    <t>DIVORCE/SEPARATION: 4</t>
  </si>
  <si>
    <t>LEFT TO FIND BETTER LAND: 4</t>
  </si>
  <si>
    <t>RETURNED FROM COLLEGE/UNIV: 5</t>
  </si>
  <si>
    <t>HEALTH REASONS: 5</t>
  </si>
  <si>
    <t>RETURNED FROM INSTITUTION: 6</t>
  </si>
  <si>
    <t>THEFT/ROBBERY: 6</t>
  </si>
  <si>
    <t>MOVED IN WITH PARENT OR RELATIVE: 7</t>
  </si>
  <si>
    <t>FOR MARRIAGE/COHABITATION: 7</t>
  </si>
  <si>
    <t>SHARED ACCOMMODATION: 8</t>
  </si>
  <si>
    <t>TO JOIN THEIR FAMILY ALREADY LIVING IN ANOTHER LOCATION: 8</t>
  </si>
  <si>
    <t>RETURN FROM WORK MIGRATION: 9</t>
  </si>
  <si>
    <t>MOVED WITH FAMILY: 9</t>
  </si>
  <si>
    <t>MISTAKENLY NOT REPORTED OR FORGOTTEN LAST VISIT: 10</t>
  </si>
  <si>
    <t>LEFT TO SET UP OWN HOME: 10</t>
  </si>
  <si>
    <t>FLED PROBLEM AREAS/INTERNALLY DISPLACED PERSONS/CRISIS: 11</t>
  </si>
  <si>
    <t>STAYED WITH ORIGINAL HOUSEHOLD: 12</t>
  </si>
  <si>
    <t>OTHER (SPECIFY): 96</t>
  </si>
  <si>
    <t>NEVER BEEN A MEMBER/RECORDED WRONGLY IN PREVIOUS SURVEY: 13</t>
  </si>
  <si>
    <t>CONFLICT, LOCAL UNREST/VIOLENCE: 14</t>
  </si>
  <si>
    <t>ENVIRONMENTAL/NATURAL DISASTER (E.G. FLOOD, DROUGHT, HURRICANE, EARTHQUAKE): 16</t>
  </si>
  <si>
    <t>HUMAN-MADE DISASTER (E.G. FIRE, CHEMICAL OR NUCLEAR DISASTER): 17</t>
  </si>
  <si>
    <t>HEALTH CRISIS (E.G. EBOLA, MARBURG DISEASE, COVID-19): 18</t>
  </si>
  <si>
    <t>DECEASED: 11</t>
  </si>
  <si>
    <t>Section C: Education</t>
  </si>
  <si>
    <t>C1</t>
  </si>
  <si>
    <t>C2</t>
  </si>
  <si>
    <t>C3</t>
  </si>
  <si>
    <t>C4</t>
  </si>
  <si>
    <t>C5</t>
  </si>
  <si>
    <t>C6</t>
  </si>
  <si>
    <t>C7</t>
  </si>
  <si>
    <t>C8</t>
  </si>
  <si>
    <t>C9</t>
  </si>
  <si>
    <t>C10</t>
  </si>
  <si>
    <t>C11</t>
  </si>
  <si>
    <t>C12</t>
  </si>
  <si>
    <t>C13</t>
  </si>
  <si>
    <t>C14</t>
  </si>
  <si>
    <t>C15</t>
  </si>
  <si>
    <t>C16</t>
  </si>
  <si>
    <t>C17</t>
  </si>
  <si>
    <t>C18</t>
  </si>
  <si>
    <t>C19</t>
  </si>
  <si>
    <t>C20</t>
  </si>
  <si>
    <t>C21</t>
  </si>
  <si>
    <t>Value (in LCU)</t>
  </si>
  <si>
    <t>….</t>
  </si>
  <si>
    <t>3: Train</t>
  </si>
  <si>
    <t>4: Bicycle</t>
  </si>
  <si>
    <t>5: Motorcycle</t>
  </si>
  <si>
    <t>6: Car</t>
  </si>
  <si>
    <t>FILTER 1</t>
  </si>
  <si>
    <t>D1</t>
  </si>
  <si>
    <t>D2</t>
  </si>
  <si>
    <t>D3</t>
  </si>
  <si>
    <t>D4</t>
  </si>
  <si>
    <t>D5</t>
  </si>
  <si>
    <t>D6</t>
  </si>
  <si>
    <t>D7</t>
  </si>
  <si>
    <t>D8</t>
  </si>
  <si>
    <t>D9</t>
  </si>
  <si>
    <t>FILTER 2</t>
  </si>
  <si>
    <t>D10</t>
  </si>
  <si>
    <t>D11</t>
  </si>
  <si>
    <t>D12</t>
  </si>
  <si>
    <t>D13</t>
  </si>
  <si>
    <t>FILTER 3</t>
  </si>
  <si>
    <t>FILTER 4</t>
  </si>
  <si>
    <t>D14</t>
  </si>
  <si>
    <t>D15</t>
  </si>
  <si>
    <t>D16</t>
  </si>
  <si>
    <t>D17</t>
  </si>
  <si>
    <t>D18</t>
  </si>
  <si>
    <t>D19</t>
  </si>
  <si>
    <t>D20</t>
  </si>
  <si>
    <t>D21</t>
  </si>
  <si>
    <t>D22</t>
  </si>
  <si>
    <t>D23</t>
  </si>
  <si>
    <t>D24</t>
  </si>
  <si>
    <t>D25</t>
  </si>
  <si>
    <t>D26</t>
  </si>
  <si>
    <t>D27</t>
  </si>
  <si>
    <t>D28</t>
  </si>
  <si>
    <t>D29</t>
  </si>
  <si>
    <t>D30</t>
  </si>
  <si>
    <t>Filter 5</t>
  </si>
  <si>
    <t>D31</t>
  </si>
  <si>
    <t>D33</t>
  </si>
  <si>
    <t>D34</t>
  </si>
  <si>
    <t>D35</t>
  </si>
  <si>
    <t>D36</t>
  </si>
  <si>
    <t>D37</t>
  </si>
  <si>
    <t>D38</t>
  </si>
  <si>
    <t>Filter 6</t>
  </si>
  <si>
    <t>D39</t>
  </si>
  <si>
    <t>D40</t>
  </si>
  <si>
    <t>D41</t>
  </si>
  <si>
    <t>D42</t>
  </si>
  <si>
    <t>D43</t>
  </si>
  <si>
    <t>D44</t>
  </si>
  <si>
    <t>CAPI/ENUMERATOR: IS 
[NAME] 15 YEARS OR
OLDER? 
YES ...... 1
NO ...... 2 ►
NEXT PERSON</t>
  </si>
  <si>
    <t xml:space="preserve">Last week, that is from Monday [DATE] up to Sunday [DATE], did [NAME] work for someone for pay, for one or more hours?
INCLUDE WORK FOR A COMPANY, GOVERNMENT OR SOMEONE THAT IS NOT A MEMBER OF THE HOUSEHOLD. INCLUDES PAID APPRENTICESHIPS AND PAID INTERNSHIPS.
</t>
  </si>
  <si>
    <t>Last week, did [NAME] work in a non-farm  household enterprise that [NAME] operates
for one or more hours?</t>
  </si>
  <si>
    <t>Last week, did [NAME]
WORK in a non-farm
household enterprise
that is operated by
another household
member for one or
more hours?</t>
  </si>
  <si>
    <t>Last week, did [NAME] HELP in a non-farm household enterprise
that is operated by
another household
member for one or
more hours?</t>
  </si>
  <si>
    <t>Last week, did [NAME]
work on household
farming, livestock,
fishing or forestry
activities for one or
more hours?</t>
  </si>
  <si>
    <t>Last week, did [NAME] help growing crops in a household farm, raising livestock, fishing or
foraging/ hunting for
one or more hours?</t>
  </si>
  <si>
    <t>Thinking about all the products [NAME] worked on,
are they intended...
READ OPTIONS</t>
  </si>
  <si>
    <t>Last week, did [NAME] run or do any kind of business, farming or other activity to generate income including using web-based platforms, or "apps" to work or earn any income, such
as Uber or {LIST 1-2 MOST POPULAR APPS IN COUNTRY} ?
PLEASE READ: For example: making things for sale, buying or reselling things, provided paid
services, growing products, raising animals, catching fish, hunting or foraging for sale.</t>
  </si>
  <si>
    <t>Does [NAME] not work during the last week? have a job, business or
family farm from which he/she was absent last week?</t>
  </si>
  <si>
    <t>Why did [NAME] not work during the last week?</t>
  </si>
  <si>
    <t>Including the time that [NAME] has already been absent, will [NAME] return to that same job, business or household farm in three months or less?</t>
  </si>
  <si>
    <t>During the low
or off-season,
does [NAME]
continue to do
some work for
that job,
business, or
household farm?</t>
  </si>
  <si>
    <t>Was [NAME]'s
work in
household
farming,
livestock, fishing
or forestry
activities?</t>
  </si>
  <si>
    <t>Thinking about all the products [NAME]
worked on, are they intended…
READ OPTIONS</t>
  </si>
  <si>
    <t>During the last four weeks, did [NAME] do anything to find a paid job?</t>
  </si>
  <si>
    <t>Or did
[NAME] try
to start a
business?</t>
  </si>
  <si>
    <t>What did [NAME] mainly do in the last four weeks to find a paid job or start a business?
SELECT UP TO TWO</t>
  </si>
  <si>
    <t>For how long has [NAME] been
without work and trying to find a job or start a business?</t>
  </si>
  <si>
    <t>At present does [NAME] want to work?</t>
  </si>
  <si>
    <t>What is the main reason [NAME] did not try to find a paid job or start a business in the last 4 weeks?</t>
  </si>
  <si>
    <t xml:space="preserve">If a job or business opportunity had
been available, could [NAME]
have started working last week?
</t>
  </si>
  <si>
    <t>Or could [NAME] start working within the next 2 weeks?</t>
  </si>
  <si>
    <t>Why is [NAME] not available to start working?</t>
  </si>
  <si>
    <t>Which of the following best describes what [NAME] is mainly
doing at present?
PLEASE READ ALL OPTIONS
ANY ► Q66</t>
  </si>
  <si>
    <t xml:space="preserve">Last week, that is from Monday [DATE] up to Sunday [DATE], did
[NAME] have more than one job or business?
</t>
  </si>
  <si>
    <t>1: Only For Sale</t>
  </si>
  <si>
    <t>1: Waiting To Start New Job Or Business</t>
  </si>
  <si>
    <t>1: Apply To Prospective Employers For A Paid Job Or Internship</t>
  </si>
  <si>
    <t>Less Than 1 Month</t>
  </si>
  <si>
    <t>1: Waiting For Results Of A Previous Search</t>
  </si>
  <si>
    <t>1: Awaiting Recall From A Previous Job</t>
  </si>
  <si>
    <t>1: Studying Or Training</t>
  </si>
  <si>
    <t xml:space="preserve">1: Yes </t>
  </si>
  <si>
    <t>2: Mainly For Sale</t>
  </si>
  <si>
    <t xml:space="preserve">2: Place Or Answer Job Advertisetments </t>
  </si>
  <si>
    <t>1 Month To &lt; 3 Months</t>
  </si>
  <si>
    <t xml:space="preserve">2: Awaiting Recall From A Previous Job </t>
  </si>
  <si>
    <t>2: Waiting For Season To Start</t>
  </si>
  <si>
    <t>2: Engaged In Household Responsibilities</t>
  </si>
  <si>
    <t>3: Mainly For Household Use</t>
  </si>
  <si>
    <t>3: Shift Work, Flexi Time, Nature Of Work</t>
  </si>
  <si>
    <t>3: Post/Update Resume On Professional/Social Networking Sites</t>
  </si>
  <si>
    <t>3 Months To &lt; 6 Months</t>
  </si>
  <si>
    <t>3: Waiting For The Season To Start</t>
  </si>
  <si>
    <t>3: In Studies, Training</t>
  </si>
  <si>
    <t>3: Household Farming, Livestock, Fishing, Or Forest Actvities For Household Use</t>
  </si>
  <si>
    <t>4: Only For Household Use</t>
  </si>
  <si>
    <t>4: Vacation, Holidays</t>
  </si>
  <si>
    <t xml:space="preserve">4: Register With Public Employment Service </t>
  </si>
  <si>
    <t>6 Months To &lt; 12 Months</t>
  </si>
  <si>
    <t>4: Waiting To Start New Job Or Business</t>
  </si>
  <si>
    <t>4: Household / Household Responsibilities</t>
  </si>
  <si>
    <t xml:space="preserve">4: Retired Or Pensioner With A Long Term Illness, </t>
  </si>
  <si>
    <t>5: Sickness, Illness, Accident</t>
  </si>
  <si>
    <t>5: Register With A Private Employment Centre/Agency</t>
  </si>
  <si>
    <t xml:space="preserve">1 Year To &lt; 2 Years </t>
  </si>
  <si>
    <t>5: Tired Of Looking For Jobs, No Jobs In Area</t>
  </si>
  <si>
    <t>5: In Household Farming/ Livestock/Fishing For Household Use</t>
  </si>
  <si>
    <t>5: Injury Or Disability</t>
  </si>
  <si>
    <t>6: Maternity, Paternity Leave</t>
  </si>
  <si>
    <t>6: Take Public Service Exam Or Interview</t>
  </si>
  <si>
    <t>2 Years Or More</t>
  </si>
  <si>
    <t>6: No Jobs Matching Skills, Lacks Experience</t>
  </si>
  <si>
    <t>6: Retired, Pensioner</t>
  </si>
  <si>
    <t xml:space="preserve">6: Doing Volunteering, Community Or Charity  Work </t>
  </si>
  <si>
    <t>7: Education Leave Or Training</t>
  </si>
  <si>
    <t>7: Take Private Company'S Exam Or Interview</t>
  </si>
  <si>
    <t>7: Considered Too Young/Old By Employers</t>
  </si>
  <si>
    <t>7: Own Disability, Injury, Or Illness</t>
  </si>
  <si>
    <t>7: Engaged In Cultural Or Leisure Activities</t>
  </si>
  <si>
    <t>8: Other Personal Leave (Care For Household, Civic Duties)</t>
  </si>
  <si>
    <t>8: Seek Help From Relatives, Friends, Others</t>
  </si>
  <si>
    <t>8: In Studies, Training</t>
  </si>
  <si>
    <t>8: Old Age</t>
  </si>
  <si>
    <t>9: Temporary Lay Off, No Clients Or Materials, Work Break</t>
  </si>
  <si>
    <t>9: Check At Factories, Work Sites</t>
  </si>
  <si>
    <t>9: Household Responsibilities</t>
  </si>
  <si>
    <t>10: Bad Weather, Natural Disaster</t>
  </si>
  <si>
    <t>10: Wait On The Street To Be Recruited</t>
  </si>
  <si>
    <t>10: In Agriculture / Fishing For Household Use</t>
  </si>
  <si>
    <t>11: Strike Or Labour Dispute</t>
  </si>
  <si>
    <t>11: Seek Financial Help To Start A Business</t>
  </si>
  <si>
    <t>11: Own Disability, Injury, Illness</t>
  </si>
  <si>
    <t>12: Long-Term Disability</t>
  </si>
  <si>
    <t>12: Look For Land/ Building,/Equipment/Materials To Start A Business</t>
  </si>
  <si>
    <t>12: Retired, Pensioner</t>
  </si>
  <si>
    <t>-96: Other (Specify)</t>
  </si>
  <si>
    <t>13: Developed A Business Plan</t>
  </si>
  <si>
    <t>13: Other Sources Of Income</t>
  </si>
  <si>
    <t xml:space="preserve">14: Apply For A Permit Or License To Start A Business </t>
  </si>
  <si>
    <t>14: Old Age</t>
  </si>
  <si>
    <t>15: No Second Activity</t>
  </si>
  <si>
    <t>Relevance</t>
  </si>
  <si>
    <t>Of your household members, how many members that are 15 and above worked in the last 7 days? Even if they worked for one hour.</t>
  </si>
  <si>
    <t>How many of which are female?</t>
  </si>
  <si>
    <t>Did any children (younger than 15) in the household work in the last 7 days? Even if they worked for one hour.</t>
  </si>
  <si>
    <t>1 - Yes</t>
  </si>
  <si>
    <t xml:space="preserve"> /__/</t>
  </si>
  <si>
    <t>2 - No</t>
  </si>
  <si>
    <t xml:space="preserve">2 - No </t>
  </si>
  <si>
    <t>Do you have more than one job or type of work?</t>
  </si>
  <si>
    <t>During the past 7 days were you mainly working as:
(READ OPTIONS OUT LOUD)</t>
  </si>
  <si>
    <t>1 - Wage worker or employee</t>
  </si>
  <si>
    <t>2 - Own-account worker or employer (including household enterprises)</t>
  </si>
  <si>
    <t>3 - Unpaid family member</t>
  </si>
  <si>
    <t>4 - Other, specify</t>
  </si>
  <si>
    <t>During the past 7 days what type of sector were you working in?
(READ OPTIONS OUT LOUD)</t>
  </si>
  <si>
    <t>1 - Private sector</t>
  </si>
  <si>
    <t>2 - Public sector/government</t>
  </si>
  <si>
    <t>3 - Mixed sector (for example Sudan construction bank, Sudan mobile, Social Fund for Development)</t>
  </si>
  <si>
    <t>4 - Non-governmental organization or civil society organization</t>
  </si>
  <si>
    <t>5 - International organization</t>
  </si>
  <si>
    <t>What is the main economic activity of the enterprise that you work at over the past 7 days?</t>
  </si>
  <si>
    <t>1 - Agriculture, forestry and fishing</t>
  </si>
  <si>
    <t>2 - Manufacturing, mining and quarrying and other industrial activities</t>
  </si>
  <si>
    <t>3 - Construction</t>
  </si>
  <si>
    <t>4 - Wholesale and retail trade, transportation and storage, accommodation and food service activities</t>
  </si>
  <si>
    <t>5 - Information and communication</t>
  </si>
  <si>
    <t>6 - Financial and insurance activities</t>
  </si>
  <si>
    <t>7 - Real estate activities</t>
  </si>
  <si>
    <t>8 - Professional, scientific, technical, administrative and support service activities</t>
  </si>
  <si>
    <t>9 - Public administration and defense, education, human health
and social work activities</t>
  </si>
  <si>
    <t>10 - Other service activities</t>
  </si>
  <si>
    <t>What was the main type of job or work that you were doing at this enterprise over the past 7 days?</t>
  </si>
  <si>
    <t>1 - Manager</t>
  </si>
  <si>
    <t>2 - Professional</t>
  </si>
  <si>
    <t>3 - Technicians and associate professional</t>
  </si>
  <si>
    <t>4 - Clerical support workers</t>
  </si>
  <si>
    <t>5 - Service and sales workers</t>
  </si>
  <si>
    <t>6 - Skilled agricultural, forestry and fishery workers</t>
  </si>
  <si>
    <t>7 - Skilled Craft and related trades workers</t>
  </si>
  <si>
    <t>8 - Skilled Plant and machine operators and assemblers</t>
  </si>
  <si>
    <t>9 - Elementary occupations (Cleaners and helpers, Agricultural, forestry and fishery laborers, labourers in mining, construction, manufacturing, and transport,  food preparation assistants,  Street and related sales and service workers, Refuse workers and other elementary workers)</t>
  </si>
  <si>
    <t>10 - Other</t>
  </si>
  <si>
    <t>Why are you not currently working?</t>
  </si>
  <si>
    <t>Business/office closed due to flood damage</t>
  </si>
  <si>
    <t>Business/office closed due to communal violence</t>
  </si>
  <si>
    <t>Temporarily laid off due to economic conditions</t>
  </si>
  <si>
    <t>Displaced/evacuated due to floods</t>
  </si>
  <si>
    <t>Need to care for displaced family members</t>
  </si>
  <si>
    <t>Seasonal worker</t>
  </si>
  <si>
    <t>Not able to reach workplace due to flood damage to roads/infrastructure</t>
  </si>
  <si>
    <t>Not able to reach workplace due to security concerns</t>
  </si>
  <si>
    <t>Cannot afford transport costs due to high inflation</t>
  </si>
  <si>
    <t>No jobs available in the area</t>
  </si>
  <si>
    <t>98 - Don't know</t>
  </si>
  <si>
    <t>Last year (i.e., 12 months ago), were you mainly working as:
(READ OPTIONS OUT LOUD)</t>
  </si>
  <si>
    <t>What was the main economic activity of the enterprise that you worked for last year (i.e. 12 months ago)?</t>
  </si>
  <si>
    <t>What was the status of your job?</t>
  </si>
  <si>
    <t>1 - Permanent</t>
  </si>
  <si>
    <t>2 - Temporary</t>
  </si>
  <si>
    <t>3 - Seasonal</t>
  </si>
  <si>
    <t>4 - Occasional</t>
  </si>
  <si>
    <t xml:space="preserve"> - </t>
  </si>
  <si>
    <t>Now, from your household's income sources, can you rank the three most important source? This could include wages, sale of crops, remittances, support from family or friends…
SHOULD RECORD THREE IN ORDER OF IMPORTANCE</t>
  </si>
  <si>
    <t>1 - Wages</t>
  </si>
  <si>
    <t>2 - Profit from non-household based enterprise</t>
  </si>
  <si>
    <t>3 - Sale of food crops</t>
  </si>
  <si>
    <t>4 - Sale of livestock/animal products</t>
  </si>
  <si>
    <t>5 - Sale of food assistance</t>
  </si>
  <si>
    <t>1.  /__/__/</t>
  </si>
  <si>
    <t>6 - Sale of other goods or profit from other household based enterprise (Qat, handicrafts, meals, vegetables, internet services)</t>
  </si>
  <si>
    <t>2.  /__/__/</t>
  </si>
  <si>
    <t>7 - Cash transfers from humanitarian agencies</t>
  </si>
  <si>
    <t>3.  /__/__/</t>
  </si>
  <si>
    <t>8 - International remittances</t>
  </si>
  <si>
    <t>9 - National remittances</t>
  </si>
  <si>
    <t>10 - Renting of land, buildings or machinery</t>
  </si>
  <si>
    <t>11 - Support from family or friends</t>
  </si>
  <si>
    <t>12 - Pensions</t>
  </si>
  <si>
    <t>13 - Other social benefits</t>
  </si>
  <si>
    <t>14 - Begging</t>
  </si>
  <si>
    <t>15 - Regular government salary</t>
  </si>
  <si>
    <t>16 - Irregular government salary</t>
  </si>
  <si>
    <t>17 - Other (specify)</t>
  </si>
  <si>
    <t>Last year (i.e., 12 months ago), from your household's income sources, can you rank the three most important source? This could include wages, sale of crops, remittances, support from family or friends…
SHOULD RECORD THREE IN ORDER OF IMPORTANCE</t>
  </si>
  <si>
    <t xml:space="preserve">Compared to last year (i.e., 12 months ago), has income from [MAIN SOURCE] ..? </t>
  </si>
  <si>
    <t>1 - Increased</t>
  </si>
  <si>
    <t>2 - Stayed the same</t>
  </si>
  <si>
    <t>3 - Decreased somewhat</t>
  </si>
  <si>
    <t>4 - Decreased by half</t>
  </si>
  <si>
    <t>5 - Decreased by more than half</t>
  </si>
  <si>
    <t>6 - No income anymore</t>
  </si>
  <si>
    <t>1-Yes; 2-No</t>
  </si>
  <si>
    <t>01 - Lack of employment opportunities</t>
  </si>
  <si>
    <t>02 - Loss of necessary assets or inputs/ destruction of dwellings</t>
  </si>
  <si>
    <t>03 - Restricted acces or Loss of access to input markets</t>
  </si>
  <si>
    <t>04 - Restrictted or Loss of access to output markets</t>
  </si>
  <si>
    <t>05 - Market is closed/destroyed/unsafe</t>
  </si>
  <si>
    <t>06 - No credit available</t>
  </si>
  <si>
    <t>07 - Lack of manpower</t>
  </si>
  <si>
    <t>08 - Vandalism or crime in the area</t>
  </si>
  <si>
    <t>09 - Discrimination</t>
  </si>
  <si>
    <t>10 - Business closed but reopen or can be reopened</t>
  </si>
  <si>
    <t xml:space="preserve">11 - Business lost and closed completely                               </t>
  </si>
  <si>
    <t>12 - Forced military service/abduction</t>
  </si>
  <si>
    <t>13 - Had to pay money to armed groups</t>
  </si>
  <si>
    <t>14 - Setbacks in terms of health (e.g. injuries, handicaps, psychological distress) caused by violence</t>
  </si>
  <si>
    <t>15 - Household member sick/killed/left</t>
  </si>
  <si>
    <t>16 - Inflation; volatility of prices</t>
  </si>
  <si>
    <t>17 - Non payment of salary</t>
  </si>
  <si>
    <t>98 - Other reasons (specify)</t>
  </si>
  <si>
    <t>______________</t>
  </si>
  <si>
    <t>What type of shelter is your household currently living in?</t>
  </si>
  <si>
    <t>Does your household own, rent or stay for free in the dwelling that your household currently occupies?</t>
  </si>
  <si>
    <t>What is the main source of lighting for this household?</t>
  </si>
  <si>
    <t>What is the main source of energy for cooking in this household?</t>
  </si>
  <si>
    <t>What is the main type of toilet facility used by this household?</t>
  </si>
  <si>
    <t xml:space="preserve">What is the main material of the dwelling floor? </t>
  </si>
  <si>
    <t xml:space="preserve">What is the main material of the exterior wall of the dwelling unit? 
</t>
  </si>
  <si>
    <t>What is the main material of roof of the dwelling unit?</t>
  </si>
  <si>
    <t xml:space="preserve">What is the main source of drinking water for the household?
</t>
  </si>
  <si>
    <t xml:space="preserve">We will now ask questions about the assets owned by people within the household. </t>
  </si>
  <si>
    <t>ASSET ID</t>
  </si>
  <si>
    <t>ASSET NAME</t>
  </si>
  <si>
    <t>How many of this [ITEM] does your household own?
IF NONE RECORD 0
NUMBER OF ITEMS</t>
  </si>
  <si>
    <t>1: Tukul</t>
  </si>
  <si>
    <t>1: Owned</t>
  </si>
  <si>
    <t>1: Public electricity</t>
  </si>
  <si>
    <t>1: Firewood</t>
  </si>
  <si>
    <t>1: Flush or pour/flush toilet</t>
  </si>
  <si>
    <t>1: earth / sand</t>
  </si>
  <si>
    <t>1: No walls</t>
  </si>
  <si>
    <t>1: No roof</t>
  </si>
  <si>
    <t>1: Piped into dwelling</t>
  </si>
  <si>
    <t>Cars/vehicle</t>
  </si>
  <si>
    <t>Family home</t>
  </si>
  <si>
    <t>2: Rakooba</t>
  </si>
  <si>
    <t>2: Rented</t>
  </si>
  <si>
    <t>2: Private electricity (generator)</t>
  </si>
  <si>
    <t>2: Charcoal</t>
  </si>
  <si>
    <t>2: Pit latrine without a snab or platform</t>
  </si>
  <si>
    <t>2: dung</t>
  </si>
  <si>
    <t>2: Cane / Palm / Trunks</t>
  </si>
  <si>
    <t>2: Thatch / palm leaf</t>
  </si>
  <si>
    <t>2: Piped into yard/plot</t>
  </si>
  <si>
    <t>Motorcycle</t>
  </si>
  <si>
    <t>Other buildings</t>
  </si>
  <si>
    <t>3: Improvised shelter (plastic sheet and other materials)</t>
  </si>
  <si>
    <t>3: Housing provided as part of work</t>
  </si>
  <si>
    <t>3: Gas</t>
  </si>
  <si>
    <t>3: Pit latrine with a slab and platform</t>
  </si>
  <si>
    <t>3: wood planks</t>
  </si>
  <si>
    <t>3: Dirt</t>
  </si>
  <si>
    <t>3: Sod</t>
  </si>
  <si>
    <t>3: Piped to neighbor</t>
  </si>
  <si>
    <t>Bicycles</t>
  </si>
  <si>
    <t>Lands</t>
  </si>
  <si>
    <t>4: Permanent Semi/ Concrete building</t>
  </si>
  <si>
    <t>4: Free</t>
  </si>
  <si>
    <t>4: Paraffin lantern</t>
  </si>
  <si>
    <t>4: Electricity</t>
  </si>
  <si>
    <t>4: Open hole</t>
  </si>
  <si>
    <t>4: palm / bamboo</t>
  </si>
  <si>
    <t>4: Bamboo with mud</t>
  </si>
  <si>
    <t>4: Rustic mat</t>
  </si>
  <si>
    <t>4: Public tap / Standpipe serving not more than 5 households</t>
  </si>
  <si>
    <t>Rickshaws</t>
  </si>
  <si>
    <t>Machinery Equipment/ Tools</t>
  </si>
  <si>
    <t>5: Community building (church, school, etc)</t>
  </si>
  <si>
    <t>5: Paraffin lamp</t>
  </si>
  <si>
    <t>5: Paraffin</t>
  </si>
  <si>
    <t>5: Pit VIP (ventilated) toilet</t>
  </si>
  <si>
    <t>5: parquet or polished wood</t>
  </si>
  <si>
    <t>5: Stone with mud</t>
  </si>
  <si>
    <t>5: Palm / bamboo</t>
  </si>
  <si>
    <t>5: Public tap / Standpipe serving more than 5 households</t>
  </si>
  <si>
    <t>Truck/pickup</t>
  </si>
  <si>
    <t>Motorcycle / Bicycles</t>
  </si>
  <si>
    <t>6: Communal shelter  (used by several households)</t>
  </si>
  <si>
    <t>6: Firewood</t>
  </si>
  <si>
    <t>6: Cow dung</t>
  </si>
  <si>
    <t>6: Bucket toilet</t>
  </si>
  <si>
    <t>6: vinyl or asphalt strips</t>
  </si>
  <si>
    <t>6: Uncovered adobe</t>
  </si>
  <si>
    <t>6: Wood planks</t>
  </si>
  <si>
    <t>6: Tube well / Borehole</t>
  </si>
  <si>
    <t>Boats</t>
  </si>
  <si>
    <t>7: No shelter (sleeping in the open)</t>
  </si>
  <si>
    <t>7: Grass</t>
  </si>
  <si>
    <t>7: Plastic bag</t>
  </si>
  <si>
    <t>7: ceramic tiles</t>
  </si>
  <si>
    <t>7: Plywood</t>
  </si>
  <si>
    <t>7: Cardboard</t>
  </si>
  <si>
    <t>7: Protected dug well</t>
  </si>
  <si>
    <t>Animal-drawn cart</t>
  </si>
  <si>
    <t>Cars</t>
  </si>
  <si>
    <t>8: Emergency/ transitional shelter by Agency</t>
  </si>
  <si>
    <t>8: Candle wax</t>
  </si>
  <si>
    <t>8: Biogas</t>
  </si>
  <si>
    <t>8: Hanging toilet/latrine</t>
  </si>
  <si>
    <t>8: cement</t>
  </si>
  <si>
    <t>8: Cardboard</t>
  </si>
  <si>
    <t>8: Metal/Tin</t>
  </si>
  <si>
    <t>8: Unprotected dug well</t>
  </si>
  <si>
    <t>Cattle</t>
  </si>
  <si>
    <t>-96: Other Specify</t>
  </si>
  <si>
    <t>9: Solar power</t>
  </si>
  <si>
    <t>9: No cooking</t>
  </si>
  <si>
    <t>9: Open defecation/Uses the bush</t>
  </si>
  <si>
    <t>9: carpet</t>
  </si>
  <si>
    <t>9: Reused wood</t>
  </si>
  <si>
    <t>9: Wood</t>
  </si>
  <si>
    <t>9: Protected spring</t>
  </si>
  <si>
    <t>Goats / Sheep</t>
  </si>
  <si>
    <t>98: Don´t know</t>
  </si>
  <si>
    <t>10: Biogas</t>
  </si>
  <si>
    <t>10: plastic sheeting or canvas</t>
  </si>
  <si>
    <t>10: Cement</t>
  </si>
  <si>
    <t>10: Calamine/Ciment Fiber</t>
  </si>
  <si>
    <t>10: Unprotected spring</t>
  </si>
  <si>
    <t>Barnyard animals (poultry, rabbits, etc.)</t>
  </si>
  <si>
    <t>99: Refused to respond</t>
  </si>
  <si>
    <t>11: Torch</t>
  </si>
  <si>
    <t>-96: other: specify</t>
  </si>
  <si>
    <t>11: Stone with lime / cement</t>
  </si>
  <si>
    <t>11: Ceramic tiles</t>
  </si>
  <si>
    <t>11: Collected rainwater</t>
  </si>
  <si>
    <t>Mobile phone</t>
  </si>
  <si>
    <t>12: Phone</t>
  </si>
  <si>
    <t>12: Bricks</t>
  </si>
  <si>
    <t>12: Cement</t>
  </si>
  <si>
    <t>12: Tanker truck / Water vendor</t>
  </si>
  <si>
    <t>Real Estate/Building</t>
  </si>
  <si>
    <t>Radio</t>
  </si>
  <si>
    <t>13: Car battery</t>
  </si>
  <si>
    <t>13: Cement blocks</t>
  </si>
  <si>
    <t>13: Roofing shingles</t>
  </si>
  <si>
    <t>13: Cart with small tank / Drum</t>
  </si>
  <si>
    <t>Stove/kanun (traditional)</t>
  </si>
  <si>
    <t>14: No lighting</t>
  </si>
  <si>
    <t>14: Covered adobe</t>
  </si>
  <si>
    <t>14: Surface water (shallow well, river, stream, pond, dam, canal)</t>
  </si>
  <si>
    <t>Agriculture tools (plough, hoe, maloda, spade, axe, etc.)</t>
  </si>
  <si>
    <t>Mattress or bed</t>
  </si>
  <si>
    <t>15: Wood planks / Shingles</t>
  </si>
  <si>
    <t>15: Bottled water</t>
  </si>
  <si>
    <t>Refrigerator</t>
  </si>
  <si>
    <t>Mosquito net</t>
  </si>
  <si>
    <t>16: Mud bricks</t>
  </si>
  <si>
    <t>96: Other (Specify)</t>
  </si>
  <si>
    <t>Fan</t>
  </si>
  <si>
    <t>Freezer</t>
  </si>
  <si>
    <t>Generator</t>
  </si>
  <si>
    <t>Radio/transitor</t>
  </si>
  <si>
    <t>Television</t>
  </si>
  <si>
    <t>Computer or laptop</t>
  </si>
  <si>
    <t>Grain grinding tool</t>
  </si>
  <si>
    <t>Module E - Access to services</t>
  </si>
  <si>
    <t>E1</t>
  </si>
  <si>
    <t>E2</t>
  </si>
  <si>
    <t>E3</t>
  </si>
  <si>
    <t>E4</t>
  </si>
  <si>
    <t>E5</t>
  </si>
  <si>
    <t>E6</t>
  </si>
  <si>
    <t xml:space="preserve">Code </t>
  </si>
  <si>
    <t>How long does it take to reach the nearest…</t>
  </si>
  <si>
    <t>Response options</t>
  </si>
  <si>
    <t xml:space="preserve"> Mode of transport used [Walking, Bicycle, Motorcycle, Car/Taxi, Bus, Other]</t>
  </si>
  <si>
    <t>During the rainy season, how many days per month is your community typically cut off from the nearest market town?</t>
  </si>
  <si>
    <t>Where do you usually go to get reliable mobile phone signal?</t>
  </si>
  <si>
    <t>How long does it take to reach a location with reliable mobile network coverage?
(Time in minutes)</t>
  </si>
  <si>
    <t xml:space="preserve"> Mode of transport used [Walking, Bicycle, Motorcycle, Car/Taxi, Bus, Other, NA]</t>
  </si>
  <si>
    <t xml:space="preserve">Primary school </t>
  </si>
  <si>
    <t>Enter time in minutes: _____</t>
  </si>
  <si>
    <t>1: Within the dwelling/at home</t>
  </si>
  <si>
    <t xml:space="preserve">Secondary school </t>
  </si>
  <si>
    <t xml:space="preserve">-97: No [Facility] accessible </t>
  </si>
  <si>
    <t xml:space="preserve">2: Outside the dwelling/home but within my neighborhood/village </t>
  </si>
  <si>
    <t xml:space="preserve">Health clinic/center </t>
  </si>
  <si>
    <t xml:space="preserve">3: Outside the neighborhood/village </t>
  </si>
  <si>
    <t xml:space="preserve">All-weather road </t>
  </si>
  <si>
    <t xml:space="preserve">Public transport stop/station </t>
  </si>
  <si>
    <t xml:space="preserve">Food market </t>
  </si>
  <si>
    <t>Main water source</t>
  </si>
  <si>
    <t>Do you or any member of your household use any plots
for crop cultivation?</t>
  </si>
  <si>
    <t>What type of crops do you or any member of your household grow ….?</t>
  </si>
  <si>
    <t>1. Cereals (Sorghum, Corn, Rice, etc.)</t>
  </si>
  <si>
    <t>2. Legumes</t>
  </si>
  <si>
    <t>3. Tubers/Roots</t>
  </si>
  <si>
    <t>4. Cash crop (coffee, cocoa, cotton?)</t>
  </si>
  <si>
    <t>5. Onions/Shallot</t>
  </si>
  <si>
    <t>6. Others (Specify the most important)</t>
  </si>
  <si>
    <t>Is your plot of [CROP] small, medium, or large?</t>
  </si>
  <si>
    <t>1- Small (&lt;0.5 ha); 2- Medium (0.5-2.0 ha); 3- Large (&gt;2.0 ha)</t>
  </si>
  <si>
    <t>6. Others</t>
  </si>
  <si>
    <t>What do you use [CROP] for?</t>
  </si>
  <si>
    <t>1- Commercial; 2- Subsistence; 3- Other (Specify)</t>
  </si>
  <si>
    <t>To what extent does your own production suffice to cover your family's food needs? Would you say that it covers 1. less than a quarter, 2. a little less than half, 3. a little more than half, 4. significantly more than half, 5. the entirety.</t>
  </si>
  <si>
    <t>1- Less than a quarter, 2- A little less than half, 3. A little more than half, 4. Significantly more than half, 5. Entirety cover our food needs.</t>
  </si>
  <si>
    <t>Do you or any member of your household use … ?</t>
  </si>
  <si>
    <t>Fertilizers</t>
  </si>
  <si>
    <t>Pesticides</t>
  </si>
  <si>
    <t>Improved seeds</t>
  </si>
  <si>
    <t>Large agricultural equipment (tactors, …)</t>
  </si>
  <si>
    <t>Hired labor</t>
  </si>
  <si>
    <t>What are the main challenges faced in crop production?</t>
  </si>
  <si>
    <t>1- Pests</t>
  </si>
  <si>
    <t>2- Looting/thefts</t>
  </si>
  <si>
    <t>3- Lack of inputs</t>
  </si>
  <si>
    <t>4- Water unavailability</t>
  </si>
  <si>
    <t>5- Drought</t>
  </si>
  <si>
    <t>6- Flood</t>
  </si>
  <si>
    <t>7- Availability of cropland</t>
  </si>
  <si>
    <t>8- Other (Specify)</t>
  </si>
  <si>
    <t>Did you or any household member have access to agricultural extension services?</t>
  </si>
  <si>
    <t>Did you or any household member have access to credit or financial services?</t>
  </si>
  <si>
    <t>Have you or any household member participated in any agricultural training programs?</t>
  </si>
  <si>
    <t>In the past few months, did you lose any of your …</t>
  </si>
  <si>
    <t>1- Yes; 2- No</t>
  </si>
  <si>
    <t>What's the main reason why this happen for …</t>
  </si>
  <si>
    <t>1- Theft; 2- Looting; 3- Violence; 4- Flooding; 5- Drought; 6-Pests;  9- Other (Specify)</t>
  </si>
  <si>
    <t>How often did this happen for …</t>
  </si>
  <si>
    <t>1- Very often; 2- Often; 3- Sometimes; 4- Rarely</t>
  </si>
  <si>
    <t>1- All</t>
  </si>
  <si>
    <t>2- More than the half</t>
  </si>
  <si>
    <t>3- Around the half</t>
  </si>
  <si>
    <t>4- Less than the half</t>
  </si>
  <si>
    <t>5- None</t>
  </si>
  <si>
    <t>1- Local markets</t>
  </si>
  <si>
    <t>2- Middle men</t>
  </si>
  <si>
    <t>3- Direct sales</t>
  </si>
  <si>
    <t>4- Export</t>
  </si>
  <si>
    <t>What challenges do you face in selling agricultural products?ASK IF Q604 IS NOT 2</t>
  </si>
  <si>
    <t>1- Distance to market</t>
  </si>
  <si>
    <t>2- Difficulty with transport and logistics</t>
  </si>
  <si>
    <t>3- Prices volatility</t>
  </si>
  <si>
    <t>4- High competition</t>
  </si>
  <si>
    <t xml:space="preserve">Are you aware of the existence of any farmers' association or cooperative? </t>
  </si>
  <si>
    <t xml:space="preserve">Do you belong to any farmers' association or cooperative? </t>
  </si>
  <si>
    <t>If yes, how do they support you?</t>
  </si>
  <si>
    <t>1- Market access</t>
  </si>
  <si>
    <t>2- Training and capacity buiding</t>
  </si>
  <si>
    <t>3- Access to agricultural extension services</t>
  </si>
  <si>
    <t>4- Access to inputs</t>
  </si>
  <si>
    <t>5- Access to financial services</t>
  </si>
  <si>
    <t>6- Political voice</t>
  </si>
  <si>
    <t xml:space="preserve">In the near future, do you plan to expand crop production ? </t>
  </si>
  <si>
    <t xml:space="preserve">In the near future, are you interested in adopting new farming technologies ? </t>
  </si>
  <si>
    <t>No</t>
  </si>
  <si>
    <t>Module I: Food Prices</t>
  </si>
  <si>
    <t>I-1</t>
  </si>
  <si>
    <t>I-2</t>
  </si>
  <si>
    <t>I-3</t>
  </si>
  <si>
    <t>I-4</t>
  </si>
  <si>
    <t>I-5</t>
  </si>
  <si>
    <t>Is [ITEM] available for sale in your community or nearby
at the present time?
YES...1
NO....2 &gt;&gt;
NEXT ITEM</t>
  </si>
  <si>
    <t>Do you know the
price of a KG/L of
[ITEM] in your
community or
nearby?
YES...1
NO....2 &gt;&gt;
NEXT ITEM</t>
  </si>
  <si>
    <t>What is the current price for
a KG/L for [ITEM] in your
community or nearby?
Price in South Sudanese Pound</t>
  </si>
  <si>
    <t>In the last month did
the price of [ITEM]…
INCREASE.........1
STAY THE SAME....2
DECREASE.........3</t>
  </si>
  <si>
    <t>What was the price
for a KG/L of [ITEM]
last month?
IF RESPONDENT DOES
NOT KNOW, RECORD
"99"</t>
  </si>
  <si>
    <t>Item code</t>
  </si>
  <si>
    <t>Item name</t>
  </si>
  <si>
    <t>MAIZE (FLOUR)</t>
  </si>
  <si>
    <t>RICE</t>
  </si>
  <si>
    <t>DRY BEANS</t>
  </si>
  <si>
    <t>BEEF, INCLUDING MINCED SAUSAGE</t>
  </si>
  <si>
    <t>SUGAR</t>
  </si>
  <si>
    <t>COOKING OIL</t>
  </si>
  <si>
    <t>SALT</t>
  </si>
  <si>
    <t>Source: Tanzania High Frequency Welfare Monitoring Phone Survey Round 11 Questionnaire</t>
  </si>
  <si>
    <t>Have you or anyone in
your household ever
bought [FUEL]?
YES...1
NO....2 &gt;&gt; NEXT
ITEM</t>
  </si>
  <si>
    <t>When was the last time that you or someone in your
household bought [FUEL]?
TODAY...............................1
IN THE PAST 7 DAYS..................2
IN THE PAST 30 DAYS, BUT MORE
THAN 7 DAYS AGO.....................3
MORE THAN 30 DAYS AGO...............4 &gt;&gt; NEXT ITEM</t>
  </si>
  <si>
    <t>The last time your household bought
[FUEL], how many liters were purchased?</t>
  </si>
  <si>
    <t>The last time your household bought [FUEL], what was the total amount paid for [QUANTITY IN Q3]
liters? 
Price in South Sudanese Pound</t>
  </si>
  <si>
    <t>In the last month did the
price of [FUEL]…
INCREASE.........1
STAY THE SAME....2
DECREASE.........3</t>
  </si>
  <si>
    <t>Petrol</t>
  </si>
  <si>
    <t>Diesel</t>
  </si>
  <si>
    <t>LPG</t>
  </si>
  <si>
    <t>Kerosene</t>
  </si>
  <si>
    <t>Module J: Transport Prices</t>
  </si>
  <si>
    <t>J1</t>
  </si>
  <si>
    <t>J2</t>
  </si>
  <si>
    <t>J3</t>
  </si>
  <si>
    <t>J4</t>
  </si>
  <si>
    <t>J5</t>
  </si>
  <si>
    <t>In the last month, did you or anyone in your household use any paid transportation service to travel to
the/your [DESTINATION]?
YES.....1
NO......2 &gt;&gt;
NEXT DESTINATION</t>
  </si>
  <si>
    <t>What was the mode of paid transportation
that you used?
SCHOOL BUS............1
PUBLIC BUS............2
PRIVATE CAR/VEHICLE...3
PUBLIC CAR/MINIBUS....4
TRAIN.................5
BICYCLE...............6
MOTORCYCLE............7
TRICYCLE/TUKTUK.......8
TAXI..................9
BOAT/CANOE...........10
OTHER (SPECIFY)......11</t>
  </si>
  <si>
    <t>How much did you pay in total for transportation using [Q2] in the last trip to the [DESTINATION]?
Price in South Sudanese Pound</t>
  </si>
  <si>
    <t>In the last month did the
price of transportation
using [Q2]…
INCREASE.........1
STAY THE SAME....2
DECREASE.........3</t>
  </si>
  <si>
    <t>Market</t>
  </si>
  <si>
    <t>School</t>
  </si>
  <si>
    <t>Job / Work place</t>
  </si>
  <si>
    <t>Place of worship</t>
  </si>
  <si>
    <t>Health Facility (dispensary, health center, hospital)</t>
  </si>
  <si>
    <t xml:space="preserve">Food source codes </t>
  </si>
  <si>
    <t>Main food source: Where do you primarily get your food from?</t>
  </si>
  <si>
    <t>1 = Own production (crops, animals)</t>
  </si>
  <si>
    <t>(Insert code from the list below)</t>
  </si>
  <si>
    <t xml:space="preserve">2 = Fishing / Hunting </t>
  </si>
  <si>
    <t xml:space="preserve">3 = Gathering </t>
  </si>
  <si>
    <t xml:space="preserve">4 = Loan </t>
  </si>
  <si>
    <t>5 = Market (purchase on cash)</t>
  </si>
  <si>
    <t xml:space="preserve">6 = Market (purchase on credit) </t>
  </si>
  <si>
    <t xml:space="preserve">7 = Beg for food </t>
  </si>
  <si>
    <t xml:space="preserve">8 = Exchange labor or items for food </t>
  </si>
  <si>
    <t xml:space="preserve">9 = Gift (food) from family/relatives </t>
  </si>
  <si>
    <t>10= Food aid (NGOs, WFP)</t>
  </si>
  <si>
    <r>
      <t xml:space="preserve">Food Consumption (Past 7 days) </t>
    </r>
    <r>
      <rPr>
        <sz val="10"/>
        <color rgb="FF000000"/>
        <rFont val="Arial Narrow"/>
        <family val="2"/>
      </rPr>
      <t>For the following questions, please indicate the number of days your household consumed the specified food items in the past 7 days:</t>
    </r>
  </si>
  <si>
    <r>
      <rPr>
        <b/>
        <sz val="10"/>
        <color rgb="FF000000"/>
        <rFont val="Arial Narrow"/>
        <family val="2"/>
      </rPr>
      <t>Main staple starches</t>
    </r>
    <r>
      <rPr>
        <sz val="10"/>
        <color rgb="FF000000"/>
        <rFont val="Arial Narrow"/>
        <family val="2"/>
      </rPr>
      <t>, including cereals, grains, tubers and/or roots (such as potatoes, rice, pasta, bread, wheat flour, or other grains/cereals)</t>
    </r>
  </si>
  <si>
    <t>Days</t>
  </si>
  <si>
    <r>
      <rPr>
        <b/>
        <sz val="10"/>
        <color rgb="FF000000"/>
        <rFont val="Arial Narrow"/>
        <family val="2"/>
      </rPr>
      <t>Pulses, nuts, and/or seeds</t>
    </r>
    <r>
      <rPr>
        <sz val="10"/>
        <color rgb="FF000000"/>
        <rFont val="Arial Narrow"/>
        <family val="2"/>
      </rPr>
      <t xml:space="preserve"> (Including beans, fava bean, peas, peanuts, lentils or others)</t>
    </r>
  </si>
  <si>
    <r>
      <rPr>
        <b/>
        <sz val="10"/>
        <color rgb="FF000000"/>
        <rFont val="Arial Narrow"/>
        <family val="2"/>
      </rPr>
      <t>Vegetables and/or leaves</t>
    </r>
    <r>
      <rPr>
        <sz val="10"/>
        <color rgb="FF000000"/>
        <rFont val="Arial Narrow"/>
        <family val="2"/>
      </rPr>
      <t xml:space="preserve"> (including carrots, tomatoes, cucumbers, red peppers, pumpkin, kale, jarjir, onions, broccoli, spinach, lettuce or other vegetables) </t>
    </r>
  </si>
  <si>
    <r>
      <rPr>
        <b/>
        <sz val="10"/>
        <color rgb="FF000000"/>
        <rFont val="Arial Narrow"/>
        <family val="2"/>
      </rPr>
      <t>Fruits</t>
    </r>
    <r>
      <rPr>
        <sz val="10"/>
        <color rgb="FF000000"/>
        <rFont val="Arial Narrow"/>
        <family val="2"/>
      </rPr>
      <t xml:space="preserve"> (including citrus fruits such as oranges and limes, apricots, apples, dates, tangerine and other fruits)</t>
    </r>
  </si>
  <si>
    <r>
      <rPr>
        <b/>
        <sz val="10"/>
        <color rgb="FF000000"/>
        <rFont val="Arial Narrow"/>
        <family val="2"/>
      </rPr>
      <t>Meat, eggs and/or fish or other seafood</t>
    </r>
    <r>
      <rPr>
        <sz val="10"/>
        <color rgb="FF000000"/>
        <rFont val="Arial Narrow"/>
        <family val="2"/>
      </rPr>
      <t xml:space="preserve"> as a main dish, so not as a condiment</t>
    </r>
  </si>
  <si>
    <t xml:space="preserve">In the past 7 days, how many days did your household consume a substantial amount of milk (powdered or fresh) or other dairy products (including yogurt/Kefir, cheese, curd, condensed milk, sour cream or others)? (Excluding butter) </t>
  </si>
  <si>
    <t xml:space="preserve">In the past 7 days, how many days did your household eat oil, fat or butter? (Including vegetable oil, palm oil, margarine, other fats / oil)  </t>
  </si>
  <si>
    <t>In the past 7 days, how many days did your household consumed sugar or sweets? (Sugar, honey, jam, cakes, candy, cookies, sugary drinks, other)</t>
  </si>
  <si>
    <t>CODE</t>
  </si>
  <si>
    <t>1 = No, because it wasn't necessary</t>
  </si>
  <si>
    <t>1= Yes</t>
  </si>
  <si>
    <t>2 = No, because I already aplied this strategy i.e (read strategy... ) and I cannot continue to do</t>
  </si>
  <si>
    <t>2= No</t>
  </si>
  <si>
    <r>
      <t xml:space="preserve">3 = N.A. (I did not have animals/Assets in the first place; </t>
    </r>
    <r>
      <rPr>
        <sz val="10"/>
        <color rgb="FFFF0000"/>
        <rFont val="Arial Narrow"/>
        <family val="2"/>
      </rPr>
      <t>Not socially acceptable</t>
    </r>
    <r>
      <rPr>
        <sz val="10"/>
        <color theme="1"/>
        <rFont val="Arial Narrow"/>
        <family val="2"/>
      </rPr>
      <t>)</t>
    </r>
  </si>
  <si>
    <t>3 = Don't know</t>
  </si>
  <si>
    <t>4 = Other (to be precised).</t>
  </si>
  <si>
    <t>1. Sold household assets/goods (radio, furniture, refrigerator, television, jewelry etc.)</t>
  </si>
  <si>
    <t>2. Reduced non-food expenses on health (including drugs) and education</t>
  </si>
  <si>
    <t>3. Sold productive assets or means of transport (sewing machine, wheelbarrow, bicycle, car, etc.)</t>
  </si>
  <si>
    <t>4. Spent savings</t>
  </si>
  <si>
    <t>5. Borrowed money / food from a formal lender / bank</t>
  </si>
  <si>
    <t>6. Sold house or land</t>
  </si>
  <si>
    <t>7. Withdrew children from school</t>
  </si>
  <si>
    <t>9. Begging</t>
  </si>
  <si>
    <t>8. Sold last female animals</t>
  </si>
  <si>
    <t>9. Sold more animals (non-productive) than usual</t>
  </si>
  <si>
    <t>Overall Perception of Country Situation</t>
  </si>
  <si>
    <t xml:space="preserve">In general, how would you describe […]?                                                           </t>
  </si>
  <si>
    <t>5 - Very good</t>
  </si>
  <si>
    <t>4 - Fairly good</t>
  </si>
  <si>
    <t>3 - Neither good nor bad</t>
  </si>
  <si>
    <t>2 - Fairly bad</t>
  </si>
  <si>
    <t>1 - Very bad</t>
  </si>
  <si>
    <t>9 - Don't know</t>
  </si>
  <si>
    <t>A. The present economic conditions of the country?</t>
  </si>
  <si>
    <t>B. Your own present living conditions?</t>
  </si>
  <si>
    <t>Looking back, how do you rate economic conditions in this country compared to 12 months ago? [Read out options]</t>
  </si>
  <si>
    <t>Much worse</t>
  </si>
  <si>
    <t>Worse</t>
  </si>
  <si>
    <t>Same</t>
  </si>
  <si>
    <t>Better</t>
  </si>
  <si>
    <t>Much better</t>
  </si>
  <si>
    <t>Don’t know [Do not read]</t>
  </si>
  <si>
    <t>Looking ahead, in 12 months time, do you expect economic conditions in this country to be.... ? [Read out options]</t>
  </si>
  <si>
    <t>Looking ahead, in 12 months time, do you expect political stability in this country to be..... ? [Read out options]</t>
  </si>
  <si>
    <t>In this village/neighborhood, had there been cases of sexual violence against women in the last 12 months?</t>
  </si>
  <si>
    <t>Yes</t>
  </si>
  <si>
    <t>How frequent were these cases of aggression against women?</t>
  </si>
  <si>
    <t>Infrequent</t>
  </si>
  <si>
    <t>Somewhat frequent</t>
  </si>
  <si>
    <t>Frequent</t>
  </si>
  <si>
    <t>Social Cohesion</t>
  </si>
  <si>
    <t>To what extent would you agree that there is a sense of unity within your community?</t>
  </si>
  <si>
    <t>Strongly disagree</t>
  </si>
  <si>
    <t>Disagree</t>
  </si>
  <si>
    <t>Neutral</t>
  </si>
  <si>
    <t>Strongly agree</t>
  </si>
  <si>
    <t>Have community events or gatherings increased or decreased in the past 12 months?</t>
  </si>
  <si>
    <t>Increased</t>
  </si>
  <si>
    <t>No change</t>
  </si>
  <si>
    <t>Decreased</t>
  </si>
  <si>
    <t>How do you think acts of violence have impacted trust among community members?</t>
  </si>
  <si>
    <t>Not applicable</t>
  </si>
  <si>
    <t>In the last 12 months, have you experienced or witnessed any discrimination or tension between different ethnic or social groups in your community?</t>
  </si>
  <si>
    <t>Yes, frequently</t>
  </si>
  <si>
    <t>Yes, occasionally</t>
  </si>
  <si>
    <t>No, never</t>
  </si>
  <si>
    <t>Prefer not to say</t>
  </si>
  <si>
    <t>Have you ever personally experienced or witnessed acts of mistrust or betrayal within your community (e.g., false accusations, broken agreements)?</t>
  </si>
  <si>
    <t>What are the biggest barriers to unity in your community? (Select all that apply)</t>
  </si>
  <si>
    <t>1- Yes 2-No</t>
  </si>
  <si>
    <t>A - Ethnic or tribal differences</t>
  </si>
  <si>
    <t>B - Economic inequality</t>
  </si>
  <si>
    <t>C - Political differences</t>
  </si>
  <si>
    <t>D - Historical grievances</t>
  </si>
  <si>
    <t>E - Lack of leadership or organization</t>
  </si>
  <si>
    <t>F - Other (please specify)</t>
  </si>
  <si>
    <t>What steps could help build trust and improve cohesion in your community? (Select all that apply)</t>
  </si>
  <si>
    <t>A - Community dialogue and peacebuilding initiatives</t>
  </si>
  <si>
    <t>B - Stronger leadership or mediation by trusted figures</t>
  </si>
  <si>
    <t>C - Greater economic opportunities</t>
  </si>
  <si>
    <t>D - Improved access to services (e.g., education, healthcare)</t>
  </si>
  <si>
    <t>E - Increased security and safety measures</t>
  </si>
  <si>
    <t>Variable</t>
  </si>
  <si>
    <t>Urban model</t>
  </si>
  <si>
    <t>Light: Torch/phone</t>
  </si>
  <si>
    <t>Household size</t>
  </si>
  <si>
    <t>Food insecurity: No food to eat</t>
  </si>
  <si>
    <t>Module L - FIES</t>
  </si>
  <si>
    <t>Light: No lighting</t>
  </si>
  <si>
    <t>Education: None</t>
  </si>
  <si>
    <t>House: Rakooba</t>
  </si>
  <si>
    <t>Education: University</t>
  </si>
  <si>
    <t>House: Tukul</t>
  </si>
  <si>
    <t>Rural Model</t>
  </si>
  <si>
    <t>Light: Paraffin/firewood/gras s/candle</t>
  </si>
  <si>
    <t>Activity: Food assistance/Sale of food assistance</t>
  </si>
  <si>
    <t>Need clarity from SS do-files</t>
  </si>
  <si>
    <t>Asset: Motorbike</t>
  </si>
  <si>
    <t>House: Permanent semi/concrete</t>
  </si>
  <si>
    <t>Asset: Stove</t>
  </si>
  <si>
    <t>Asset: Bed</t>
  </si>
  <si>
    <t>Food insecurity: Composite indicator</t>
  </si>
  <si>
    <t>Camp  Model</t>
  </si>
  <si>
    <t>Cooking: Firewood/cow dung/grass/ no cooking</t>
  </si>
  <si>
    <t>House: Improvised/ Communal/ emergency</t>
  </si>
  <si>
    <t>Household head: Male</t>
  </si>
  <si>
    <t>Asset: Radio</t>
  </si>
  <si>
    <t>Education: Primary</t>
  </si>
  <si>
    <t>F- Crop production</t>
  </si>
  <si>
    <t>J. Food Security</t>
  </si>
  <si>
    <t>M. Social cohesion</t>
  </si>
  <si>
    <t>C. Labor and employment income</t>
  </si>
  <si>
    <t xml:space="preserve">B2. Household Education module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</si>
</sst>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Aptos Narrow"/>
      <family val="2"/>
      <scheme val="minor"/>
    </font>
    <font>
      <sz val="7"/>
      <color rgb="FF242424"/>
      <name val="Segoe UI"/>
      <family val="2"/>
    </font>
    <font>
      <b/>
      <sz val="11"/>
      <color theme="1"/>
      <name val="Aptos Narrow"/>
      <family val="2"/>
      <scheme val="minor"/>
    </font>
    <font>
      <sz val="11"/>
      <color rgb="FF242424"/>
      <name val="Aptos"/>
      <family val="2"/>
    </font>
    <font>
      <sz val="8"/>
      <name val="Aptos Narrow"/>
      <family val="2"/>
      <scheme val="minor"/>
    </font>
    <font>
      <sz val="11"/>
      <color theme="1"/>
      <name val="Aptos"/>
      <family val="2"/>
    </font>
    <font>
      <b/>
      <sz val="7"/>
      <color rgb="FF242424"/>
      <name val="Aptos Narrow"/>
      <family val="2"/>
      <scheme val="minor"/>
    </font>
    <font>
      <b/>
      <sz val="11"/>
      <color rgb="FF242424"/>
      <name val="Aptos Narrow"/>
      <family val="2"/>
      <scheme val="minor"/>
    </font>
    <font>
      <sz val="11"/>
      <color rgb="FF242424"/>
      <name val="Aptos Narrow"/>
      <family val="2"/>
      <scheme val="minor"/>
    </font>
    <font>
      <u/>
      <sz val="11"/>
      <color theme="1"/>
      <name val="Aptos Narrow"/>
      <family val="2"/>
      <scheme val="minor"/>
    </font>
    <font>
      <sz val="10"/>
      <name val="Arial"/>
      <family val="2"/>
    </font>
    <font>
      <b/>
      <sz val="14"/>
      <color theme="1"/>
      <name val="Aptos Narrow"/>
      <family val="2"/>
      <scheme val="minor"/>
    </font>
    <font>
      <sz val="8"/>
      <name val="Courier New"/>
      <family val="3"/>
    </font>
    <font>
      <sz val="9"/>
      <name val="Arial"/>
      <family val="2"/>
    </font>
    <font>
      <b/>
      <u/>
      <sz val="11"/>
      <color theme="1"/>
      <name val="Aptos Narrow"/>
      <family val="2"/>
      <scheme val="minor"/>
    </font>
    <font>
      <b/>
      <sz val="12"/>
      <color theme="1"/>
      <name val="Aptos Narrow"/>
      <family val="2"/>
      <scheme val="minor"/>
    </font>
    <font>
      <sz val="11"/>
      <color rgb="FF000000"/>
      <name val="Aptos Narrow"/>
      <family val="2"/>
    </font>
    <font>
      <b/>
      <sz val="11"/>
      <color rgb="FF000000"/>
      <name val="Aptos Narrow"/>
      <family val="2"/>
    </font>
    <font>
      <b/>
      <sz val="10"/>
      <name val="Arial Narrow"/>
      <family val="2"/>
    </font>
    <font>
      <sz val="10"/>
      <name val="Arial Narrow"/>
      <family val="2"/>
    </font>
    <font>
      <sz val="11"/>
      <color theme="1"/>
      <name val="Aptos Narrow"/>
      <family val="2"/>
      <scheme val="minor"/>
    </font>
    <font>
      <b/>
      <sz val="9"/>
      <name val="Arial"/>
      <family val="2"/>
    </font>
    <font>
      <sz val="9"/>
      <color theme="1"/>
      <name val="Arial"/>
      <family val="2"/>
    </font>
    <font>
      <sz val="9"/>
      <color rgb="FF242424"/>
      <name val="Arial"/>
      <family val="2"/>
    </font>
    <font>
      <b/>
      <sz val="9"/>
      <color theme="1"/>
      <name val="Arial"/>
      <family val="2"/>
    </font>
    <font>
      <sz val="10"/>
      <color theme="1"/>
      <name val="Arial Narrow"/>
      <family val="2"/>
    </font>
    <font>
      <sz val="10"/>
      <color theme="2"/>
      <name val="Arial Narrow"/>
      <family val="2"/>
    </font>
    <font>
      <b/>
      <sz val="10"/>
      <color theme="1"/>
      <name val="Arial Narrow"/>
      <family val="2"/>
    </font>
    <font>
      <sz val="10"/>
      <color rgb="FF000000"/>
      <name val="Arial Narrow"/>
      <family val="2"/>
    </font>
    <font>
      <i/>
      <sz val="10"/>
      <color theme="1"/>
      <name val="Arial Narrow"/>
      <family val="2"/>
    </font>
    <font>
      <sz val="10"/>
      <color rgb="FFFF0000"/>
      <name val="Arial Narrow"/>
      <family val="2"/>
    </font>
    <font>
      <b/>
      <sz val="10"/>
      <color rgb="FF000000"/>
      <name val="Arial Narrow"/>
      <family val="2"/>
    </font>
    <font>
      <b/>
      <sz val="12"/>
      <color theme="1"/>
      <name val="Arial Narrow"/>
      <family val="2"/>
    </font>
    <font>
      <sz val="12"/>
      <color theme="1"/>
      <name val="Aptos"/>
      <family val="2"/>
    </font>
    <font>
      <sz val="12"/>
      <color theme="1"/>
      <name val="Courier New"/>
      <family val="3"/>
    </font>
    <font>
      <b/>
      <sz val="11"/>
      <color rgb="FFFF0000"/>
      <name val="Aptos Narrow"/>
      <family val="2"/>
      <scheme val="minor"/>
    </font>
    <font>
      <b/>
      <sz val="11"/>
      <name val="Aptos Narrow"/>
      <family val="2"/>
    </font>
    <font>
      <b/>
      <sz val="14"/>
      <name val="Aptos Narrow"/>
      <family val="2"/>
      <scheme val="minor"/>
    </font>
    <font>
      <i/>
      <sz val="12"/>
      <name val="Gill Sans MT"/>
      <family val="2"/>
    </font>
    <font>
      <b/>
      <sz val="10"/>
      <color rgb="FFFF0000"/>
      <name val="Arial Narrow"/>
      <family val="2"/>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right/>
      <top/>
      <bottom style="thin">
        <color rgb="FF000000"/>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right style="thin">
        <color rgb="FF000000"/>
      </right>
      <top style="thin">
        <color indexed="64"/>
      </top>
      <bottom/>
      <diagonal/>
    </border>
    <border>
      <left style="thin">
        <color rgb="FF000000"/>
      </left>
      <right/>
      <top/>
      <bottom/>
      <diagonal/>
    </border>
    <border>
      <left/>
      <right style="thin">
        <color rgb="FF000000"/>
      </right>
      <top style="thin">
        <color indexed="64"/>
      </top>
      <bottom style="thin">
        <color indexed="64"/>
      </bottom>
      <diagonal/>
    </border>
    <border>
      <left/>
      <right style="thin">
        <color rgb="FF000000"/>
      </right>
      <top/>
      <bottom style="thin">
        <color indexed="64"/>
      </bottom>
      <diagonal/>
    </border>
    <border>
      <left style="thin">
        <color rgb="FF000000"/>
      </left>
      <right/>
      <top style="thin">
        <color indexed="64"/>
      </top>
      <bottom style="thin">
        <color indexed="64"/>
      </bottom>
      <diagonal/>
    </border>
    <border>
      <left style="thin">
        <color rgb="FF000000"/>
      </left>
      <right/>
      <top/>
      <bottom style="thin">
        <color indexed="64"/>
      </bottom>
      <diagonal/>
    </border>
    <border>
      <left style="thin">
        <color rgb="FF000000"/>
      </left>
      <right/>
      <top/>
      <bottom style="thin">
        <color rgb="FF000000"/>
      </bottom>
      <diagonal/>
    </border>
    <border>
      <left/>
      <right/>
      <top style="thin">
        <color auto="1"/>
      </top>
      <bottom style="thin">
        <color rgb="FF000000"/>
      </bottom>
      <diagonal/>
    </border>
    <border>
      <left/>
      <right style="thin">
        <color rgb="FF000000"/>
      </right>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double">
        <color indexed="64"/>
      </bottom>
      <diagonal/>
    </border>
    <border>
      <left style="thin">
        <color indexed="64"/>
      </left>
      <right style="thin">
        <color indexed="64"/>
      </right>
      <top style="hair">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rgb="FF000000"/>
      </right>
      <top/>
      <bottom/>
      <diagonal/>
    </border>
    <border>
      <left style="thin">
        <color rgb="FF000000"/>
      </left>
      <right style="thin">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medium">
        <color indexed="64"/>
      </left>
      <right style="thin">
        <color indexed="64"/>
      </right>
      <top style="thin">
        <color rgb="FF000000"/>
      </top>
      <bottom/>
      <diagonal/>
    </border>
    <border>
      <left/>
      <right/>
      <top style="medium">
        <color indexed="64"/>
      </top>
      <bottom style="medium">
        <color indexed="64"/>
      </bottom>
      <diagonal/>
    </border>
    <border>
      <left/>
      <right/>
      <top style="thin">
        <color rgb="FF000000"/>
      </top>
      <bottom/>
      <diagonal/>
    </border>
    <border>
      <left/>
      <right style="thin">
        <color rgb="FF000000"/>
      </right>
      <top style="thin">
        <color rgb="FF000000"/>
      </top>
      <bottom style="thin">
        <color rgb="FF000000"/>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diagonal/>
    </border>
    <border>
      <left/>
      <right style="thin">
        <color rgb="FF000000"/>
      </right>
      <top style="thin">
        <color rgb="FF000000"/>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s>
  <cellStyleXfs count="6">
    <xf numFmtId="0" fontId="0" fillId="0" borderId="0"/>
    <xf numFmtId="0" fontId="10" fillId="0" borderId="0"/>
    <xf numFmtId="0" fontId="12" fillId="0" borderId="0" applyNumberFormat="0" applyFill="0" applyBorder="0" applyProtection="0">
      <alignment vertical="center"/>
    </xf>
    <xf numFmtId="0" fontId="13" fillId="0" borderId="0" applyNumberFormat="0" applyFill="0" applyBorder="0" applyProtection="0">
      <alignment vertical="top" wrapText="1"/>
    </xf>
    <xf numFmtId="0" fontId="10" fillId="0" borderId="0"/>
    <xf numFmtId="0" fontId="20" fillId="0" borderId="0"/>
  </cellStyleXfs>
  <cellXfs count="385">
    <xf numFmtId="0" fontId="0" fillId="0" borderId="0" xfId="0"/>
    <xf numFmtId="0" fontId="2" fillId="0" borderId="1" xfId="0" applyFont="1" applyBorder="1" applyAlignment="1">
      <alignment horizontal="center" vertical="center" wrapText="1"/>
    </xf>
    <xf numFmtId="0" fontId="0" fillId="0" borderId="1" xfId="0" applyBorder="1" applyAlignment="1">
      <alignment vertical="center" wrapText="1"/>
    </xf>
    <xf numFmtId="0" fontId="1" fillId="2" borderId="1" xfId="0" applyFont="1" applyFill="1" applyBorder="1" applyAlignment="1">
      <alignment horizontal="left" vertical="center" wrapText="1"/>
    </xf>
    <xf numFmtId="0" fontId="0" fillId="0" borderId="1" xfId="0" applyBorder="1"/>
    <xf numFmtId="0" fontId="3" fillId="2" borderId="1" xfId="0" applyFont="1" applyFill="1" applyBorder="1" applyAlignment="1">
      <alignment horizontal="left" vertical="center" wrapText="1"/>
    </xf>
    <xf numFmtId="0" fontId="0" fillId="3" borderId="1" xfId="0" applyFill="1" applyBorder="1"/>
    <xf numFmtId="0" fontId="0" fillId="0" borderId="1" xfId="0" applyBorder="1" applyAlignment="1">
      <alignment vertical="center"/>
    </xf>
    <xf numFmtId="0" fontId="5" fillId="0" borderId="1" xfId="0" applyFont="1" applyBorder="1"/>
    <xf numFmtId="0" fontId="2" fillId="0" borderId="1" xfId="0" applyFont="1" applyBorder="1" applyAlignment="1">
      <alignment vertical="center" wrapText="1"/>
    </xf>
    <xf numFmtId="0" fontId="6" fillId="0" borderId="0" xfId="0" applyFont="1" applyAlignment="1">
      <alignment horizontal="left" vertical="center" wrapText="1"/>
    </xf>
    <xf numFmtId="0" fontId="7" fillId="0" borderId="1" xfId="0" applyFont="1" applyBorder="1" applyAlignment="1">
      <alignment horizontal="left" vertical="center" wrapText="1" indent="1"/>
    </xf>
    <xf numFmtId="0" fontId="8" fillId="0" borderId="1" xfId="0" applyFont="1" applyBorder="1" applyAlignment="1">
      <alignment horizontal="left" vertical="center" wrapText="1"/>
    </xf>
    <xf numFmtId="0" fontId="8" fillId="0" borderId="1" xfId="0" applyFont="1" applyBorder="1" applyAlignment="1">
      <alignment horizontal="left" vertical="center" wrapText="1" indent="2"/>
    </xf>
    <xf numFmtId="0" fontId="0" fillId="0" borderId="1" xfId="0" applyBorder="1" applyAlignment="1">
      <alignment horizontal="left" vertical="center" wrapText="1" indent="1"/>
    </xf>
    <xf numFmtId="0" fontId="2" fillId="0" borderId="1" xfId="0" applyFont="1" applyBorder="1" applyAlignment="1">
      <alignment vertical="center"/>
    </xf>
    <xf numFmtId="0" fontId="2" fillId="0" borderId="1" xfId="0" applyFont="1" applyBorder="1" applyAlignment="1">
      <alignment wrapText="1"/>
    </xf>
    <xf numFmtId="0" fontId="2" fillId="0" borderId="2" xfId="0" applyFont="1" applyBorder="1" applyAlignment="1">
      <alignment vertical="center" wrapText="1"/>
    </xf>
    <xf numFmtId="0" fontId="0" fillId="0" borderId="4" xfId="0" applyBorder="1"/>
    <xf numFmtId="0" fontId="0" fillId="0" borderId="5" xfId="0" applyBorder="1"/>
    <xf numFmtId="0" fontId="2" fillId="0" borderId="0" xfId="0" applyFont="1"/>
    <xf numFmtId="0" fontId="9" fillId="0" borderId="0" xfId="0" applyFont="1"/>
    <xf numFmtId="0" fontId="0" fillId="0" borderId="6" xfId="0" applyBorder="1"/>
    <xf numFmtId="0" fontId="0" fillId="0" borderId="3" xfId="0" applyBorder="1"/>
    <xf numFmtId="0" fontId="0" fillId="3" borderId="1" xfId="0" applyFill="1" applyBorder="1" applyAlignment="1">
      <alignment vertical="center" wrapText="1"/>
    </xf>
    <xf numFmtId="0" fontId="0" fillId="3" borderId="1" xfId="0" applyFill="1" applyBorder="1" applyAlignment="1">
      <alignment vertical="center"/>
    </xf>
    <xf numFmtId="0" fontId="2" fillId="0" borderId="4" xfId="0" applyFont="1" applyBorder="1" applyAlignment="1">
      <alignment vertical="center" wrapText="1"/>
    </xf>
    <xf numFmtId="0" fontId="6" fillId="0" borderId="1" xfId="0" applyFont="1" applyBorder="1" applyAlignment="1">
      <alignment horizontal="left" vertical="center" wrapText="1"/>
    </xf>
    <xf numFmtId="0" fontId="14" fillId="0" borderId="0" xfId="0" applyFont="1"/>
    <xf numFmtId="0" fontId="0" fillId="3" borderId="0" xfId="0" applyFill="1"/>
    <xf numFmtId="0" fontId="15" fillId="0" borderId="0" xfId="0" applyFont="1"/>
    <xf numFmtId="0" fontId="2" fillId="0" borderId="6" xfId="0" applyFont="1" applyBorder="1" applyAlignment="1">
      <alignment vertical="center" wrapText="1"/>
    </xf>
    <xf numFmtId="0" fontId="2" fillId="0" borderId="3" xfId="0" applyFont="1" applyBorder="1" applyAlignment="1">
      <alignment vertical="center" wrapText="1"/>
    </xf>
    <xf numFmtId="0" fontId="0" fillId="0" borderId="1" xfId="0" applyBorder="1" applyAlignment="1">
      <alignment horizontal="center"/>
    </xf>
    <xf numFmtId="0" fontId="0" fillId="0" borderId="2" xfId="0" applyBorder="1"/>
    <xf numFmtId="0" fontId="18" fillId="0" borderId="0" xfId="0" applyFont="1" applyAlignment="1">
      <alignment vertical="center"/>
    </xf>
    <xf numFmtId="0" fontId="19" fillId="0" borderId="0" xfId="0" applyFont="1" applyAlignment="1">
      <alignment vertical="center" wrapText="1"/>
    </xf>
    <xf numFmtId="0" fontId="19" fillId="0" borderId="0" xfId="0" applyFont="1" applyAlignment="1">
      <alignment vertical="center"/>
    </xf>
    <xf numFmtId="0" fontId="18" fillId="0" borderId="0" xfId="0" applyFont="1" applyAlignment="1">
      <alignment vertical="center" wrapText="1"/>
    </xf>
    <xf numFmtId="0" fontId="18" fillId="0" borderId="0" xfId="0" applyFont="1" applyAlignment="1">
      <alignment horizontal="center" vertical="center"/>
    </xf>
    <xf numFmtId="0" fontId="25" fillId="0" borderId="48" xfId="0" applyFont="1" applyBorder="1" applyAlignment="1">
      <alignment vertical="top"/>
    </xf>
    <xf numFmtId="0" fontId="25" fillId="0" borderId="46" xfId="0" applyFont="1" applyBorder="1" applyAlignment="1">
      <alignment vertical="top"/>
    </xf>
    <xf numFmtId="0" fontId="19" fillId="0" borderId="49" xfId="0" applyFont="1" applyBorder="1" applyAlignment="1">
      <alignment horizontal="center" vertical="center" wrapText="1"/>
    </xf>
    <xf numFmtId="0" fontId="19" fillId="0" borderId="2" xfId="0" applyFont="1" applyBorder="1" applyAlignment="1">
      <alignment horizontal="left" vertical="top" wrapText="1"/>
    </xf>
    <xf numFmtId="0" fontId="25" fillId="0" borderId="0" xfId="0" applyFont="1" applyAlignment="1">
      <alignment vertical="top"/>
    </xf>
    <xf numFmtId="0" fontId="25" fillId="0" borderId="2" xfId="0" applyFont="1" applyBorder="1" applyAlignment="1">
      <alignment vertical="top"/>
    </xf>
    <xf numFmtId="0" fontId="19" fillId="0" borderId="51" xfId="0" applyFont="1" applyBorder="1" applyAlignment="1">
      <alignment horizontal="center" vertical="center" wrapText="1"/>
    </xf>
    <xf numFmtId="0" fontId="25" fillId="0" borderId="7" xfId="0" applyFont="1" applyBorder="1" applyAlignment="1">
      <alignment vertical="top"/>
    </xf>
    <xf numFmtId="0" fontId="25" fillId="0" borderId="3" xfId="0" applyFont="1" applyBorder="1" applyAlignment="1">
      <alignment vertical="top"/>
    </xf>
    <xf numFmtId="0" fontId="19" fillId="0" borderId="52" xfId="0" applyFont="1" applyBorder="1" applyAlignment="1">
      <alignment horizontal="center" vertical="center" wrapText="1"/>
    </xf>
    <xf numFmtId="0" fontId="19" fillId="0" borderId="3" xfId="0" applyFont="1" applyBorder="1" applyAlignment="1">
      <alignment vertical="top" wrapText="1"/>
    </xf>
    <xf numFmtId="0" fontId="25" fillId="0" borderId="8" xfId="0" applyFont="1" applyBorder="1" applyAlignment="1">
      <alignment vertical="top"/>
    </xf>
    <xf numFmtId="0" fontId="19" fillId="0" borderId="54" xfId="0" applyFont="1" applyBorder="1" applyAlignment="1">
      <alignment horizontal="center" vertical="center" wrapText="1"/>
    </xf>
    <xf numFmtId="0" fontId="19" fillId="0" borderId="6" xfId="0" applyFont="1" applyBorder="1" applyAlignment="1">
      <alignment horizontal="left" vertical="top" wrapText="1"/>
    </xf>
    <xf numFmtId="0" fontId="25" fillId="0" borderId="37" xfId="0" applyFont="1" applyBorder="1" applyAlignment="1">
      <alignment vertical="top"/>
    </xf>
    <xf numFmtId="0" fontId="25" fillId="0" borderId="6" xfId="0" applyFont="1" applyBorder="1" applyAlignment="1">
      <alignment vertical="top"/>
    </xf>
    <xf numFmtId="0" fontId="19" fillId="0" borderId="56" xfId="0" applyFont="1" applyBorder="1" applyAlignment="1">
      <alignment horizontal="center" vertical="center" wrapText="1"/>
    </xf>
    <xf numFmtId="0" fontId="28" fillId="0" borderId="2" xfId="0" applyFont="1" applyBorder="1" applyAlignment="1">
      <alignment vertical="top" wrapText="1"/>
    </xf>
    <xf numFmtId="0" fontId="28" fillId="0" borderId="3" xfId="0" applyFont="1" applyBorder="1" applyAlignment="1">
      <alignment vertical="top" wrapText="1"/>
    </xf>
    <xf numFmtId="0" fontId="25" fillId="0" borderId="0" xfId="0" applyFont="1" applyAlignment="1">
      <alignment horizontal="center" vertical="center"/>
    </xf>
    <xf numFmtId="0" fontId="25" fillId="0" borderId="0" xfId="0" applyFont="1"/>
    <xf numFmtId="0" fontId="26" fillId="0" borderId="0" xfId="0" applyFont="1" applyAlignment="1">
      <alignment horizontal="center" vertical="center"/>
    </xf>
    <xf numFmtId="0" fontId="27" fillId="0" borderId="0" xfId="0" applyFont="1" applyAlignment="1">
      <alignment horizontal="center" vertical="center"/>
    </xf>
    <xf numFmtId="0" fontId="27" fillId="0" borderId="35" xfId="0" applyFont="1" applyBorder="1" applyAlignment="1">
      <alignment horizontal="center" vertical="center"/>
    </xf>
    <xf numFmtId="0" fontId="25" fillId="0" borderId="36" xfId="0" applyFont="1" applyBorder="1" applyAlignment="1">
      <alignment horizontal="center" vertical="center"/>
    </xf>
    <xf numFmtId="0" fontId="25" fillId="0" borderId="36" xfId="0" applyFont="1" applyBorder="1" applyAlignment="1">
      <alignment horizontal="left" vertical="center"/>
    </xf>
    <xf numFmtId="0" fontId="28" fillId="0" borderId="0" xfId="0" applyFont="1" applyAlignment="1">
      <alignment readingOrder="2"/>
    </xf>
    <xf numFmtId="0" fontId="27" fillId="0" borderId="32" xfId="0" applyFont="1" applyBorder="1" applyAlignment="1">
      <alignment horizontal="center" vertical="center" wrapText="1"/>
    </xf>
    <xf numFmtId="0" fontId="27" fillId="0" borderId="0" xfId="0" applyFont="1"/>
    <xf numFmtId="0" fontId="25" fillId="0" borderId="1" xfId="0" applyFont="1" applyBorder="1" applyAlignment="1">
      <alignment horizontal="center" vertical="center" wrapText="1"/>
    </xf>
    <xf numFmtId="0" fontId="25" fillId="0" borderId="1" xfId="0" applyFont="1" applyBorder="1" applyAlignment="1">
      <alignment horizontal="left" vertical="center" wrapText="1"/>
    </xf>
    <xf numFmtId="0" fontId="28" fillId="0" borderId="0" xfId="0" applyFont="1"/>
    <xf numFmtId="0" fontId="29" fillId="0" borderId="0" xfId="0" applyFont="1"/>
    <xf numFmtId="0" fontId="30" fillId="0" borderId="1" xfId="0" applyFont="1" applyBorder="1" applyAlignment="1">
      <alignment horizontal="left" vertical="center" wrapText="1"/>
    </xf>
    <xf numFmtId="0" fontId="27" fillId="0" borderId="34" xfId="0" applyFont="1" applyBorder="1" applyAlignment="1">
      <alignment horizontal="center" vertical="center" wrapText="1"/>
    </xf>
    <xf numFmtId="0" fontId="31" fillId="0" borderId="1" xfId="0" applyFont="1" applyBorder="1" applyAlignment="1">
      <alignment horizontal="center" vertical="center" wrapText="1"/>
    </xf>
    <xf numFmtId="0" fontId="25" fillId="0" borderId="0" xfId="0" applyFont="1" applyAlignment="1">
      <alignment wrapText="1"/>
    </xf>
    <xf numFmtId="0" fontId="28" fillId="0" borderId="1" xfId="0" applyFont="1" applyBorder="1" applyAlignment="1">
      <alignment horizontal="center" vertical="center" wrapText="1"/>
    </xf>
    <xf numFmtId="0" fontId="27" fillId="0" borderId="34" xfId="0" applyFont="1" applyBorder="1" applyAlignment="1">
      <alignment horizontal="center" vertical="center"/>
    </xf>
    <xf numFmtId="0" fontId="25" fillId="0" borderId="1" xfId="0" applyFont="1" applyBorder="1" applyAlignment="1">
      <alignment horizontal="center" vertical="center"/>
    </xf>
    <xf numFmtId="0" fontId="21" fillId="0" borderId="0" xfId="0" applyFont="1" applyAlignment="1">
      <alignment horizontal="left" vertical="center" wrapText="1"/>
    </xf>
    <xf numFmtId="0" fontId="13" fillId="0" borderId="0" xfId="0" applyFont="1" applyAlignment="1">
      <alignment horizontal="left" vertical="center" wrapText="1"/>
    </xf>
    <xf numFmtId="0" fontId="13" fillId="0" borderId="0" xfId="0" applyFont="1" applyAlignment="1">
      <alignment wrapText="1"/>
    </xf>
    <xf numFmtId="0" fontId="21" fillId="0" borderId="0" xfId="0" applyFont="1" applyAlignment="1">
      <alignment wrapText="1"/>
    </xf>
    <xf numFmtId="0" fontId="22" fillId="0" borderId="0" xfId="0" applyFont="1" applyAlignment="1">
      <alignment horizontal="left" vertical="center" indent="1"/>
    </xf>
    <xf numFmtId="0" fontId="21" fillId="0" borderId="1" xfId="0" applyFont="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applyAlignment="1">
      <alignment wrapText="1"/>
    </xf>
    <xf numFmtId="0" fontId="13" fillId="0" borderId="30" xfId="0" applyFont="1" applyBorder="1" applyAlignment="1">
      <alignment wrapText="1"/>
    </xf>
    <xf numFmtId="0" fontId="21" fillId="0" borderId="6" xfId="0" applyFont="1" applyBorder="1" applyAlignment="1">
      <alignment horizontal="left" vertical="center" wrapText="1"/>
    </xf>
    <xf numFmtId="0" fontId="23" fillId="0" borderId="6" xfId="0" applyFont="1" applyBorder="1" applyAlignment="1">
      <alignment horizontal="left" vertical="top" wrapText="1" indent="1"/>
    </xf>
    <xf numFmtId="0" fontId="22" fillId="0" borderId="6" xfId="0" applyFont="1" applyBorder="1" applyAlignment="1">
      <alignment vertical="top"/>
    </xf>
    <xf numFmtId="0" fontId="22" fillId="0" borderId="6" xfId="0" applyFont="1" applyBorder="1" applyAlignment="1">
      <alignment vertical="top" wrapText="1"/>
    </xf>
    <xf numFmtId="0" fontId="21" fillId="0" borderId="3" xfId="0" applyFont="1" applyBorder="1" applyAlignment="1">
      <alignment horizontal="left" vertical="center" wrapText="1"/>
    </xf>
    <xf numFmtId="0" fontId="13" fillId="0" borderId="3" xfId="0" applyFont="1" applyBorder="1" applyAlignment="1">
      <alignment horizontal="left" vertical="top" wrapText="1"/>
    </xf>
    <xf numFmtId="0" fontId="22" fillId="0" borderId="3" xfId="0" applyFont="1" applyBorder="1" applyAlignment="1">
      <alignment vertical="top" wrapText="1"/>
    </xf>
    <xf numFmtId="0" fontId="13" fillId="0" borderId="31" xfId="0" applyFont="1" applyBorder="1" applyAlignment="1">
      <alignment horizontal="center" vertical="top" wrapText="1"/>
    </xf>
    <xf numFmtId="0" fontId="22" fillId="0" borderId="0" xfId="0" applyFont="1"/>
    <xf numFmtId="0" fontId="22" fillId="0" borderId="6" xfId="0" applyFont="1" applyBorder="1" applyAlignment="1">
      <alignment horizontal="center" vertical="top"/>
    </xf>
    <xf numFmtId="0" fontId="13" fillId="0" borderId="6" xfId="0" applyFont="1" applyBorder="1" applyAlignment="1">
      <alignment wrapText="1"/>
    </xf>
    <xf numFmtId="0" fontId="21" fillId="0" borderId="2" xfId="0" applyFont="1" applyBorder="1" applyAlignment="1">
      <alignment horizontal="left" vertical="center" wrapText="1"/>
    </xf>
    <xf numFmtId="0" fontId="23" fillId="0" borderId="2" xfId="0" applyFont="1" applyBorder="1" applyAlignment="1">
      <alignment horizontal="left" vertical="top" wrapText="1" indent="1"/>
    </xf>
    <xf numFmtId="0" fontId="13" fillId="0" borderId="0" xfId="0" applyFont="1"/>
    <xf numFmtId="0" fontId="13" fillId="0" borderId="2" xfId="0" applyFont="1" applyBorder="1" applyAlignment="1">
      <alignment horizontal="center" wrapText="1"/>
    </xf>
    <xf numFmtId="0" fontId="22" fillId="0" borderId="3" xfId="0" applyFont="1" applyBorder="1" applyAlignment="1">
      <alignment horizontal="left" wrapText="1"/>
    </xf>
    <xf numFmtId="0" fontId="13" fillId="0" borderId="3" xfId="0" applyFont="1" applyBorder="1" applyAlignment="1">
      <alignment horizontal="center" wrapText="1"/>
    </xf>
    <xf numFmtId="0" fontId="24" fillId="0" borderId="6" xfId="0" applyFont="1" applyBorder="1" applyAlignment="1">
      <alignment horizontal="left"/>
    </xf>
    <xf numFmtId="0" fontId="22" fillId="0" borderId="6" xfId="0" applyFont="1" applyBorder="1"/>
    <xf numFmtId="0" fontId="22" fillId="0" borderId="6" xfId="0" applyFont="1" applyBorder="1" applyAlignment="1">
      <alignment horizontal="center"/>
    </xf>
    <xf numFmtId="0" fontId="24" fillId="0" borderId="2" xfId="0" applyFont="1" applyBorder="1" applyAlignment="1">
      <alignment horizontal="left"/>
    </xf>
    <xf numFmtId="0" fontId="22" fillId="0" borderId="2" xfId="0" applyFont="1" applyBorder="1"/>
    <xf numFmtId="0" fontId="22" fillId="0" borderId="2" xfId="0" applyFont="1" applyBorder="1" applyAlignment="1">
      <alignment horizontal="center"/>
    </xf>
    <xf numFmtId="0" fontId="0" fillId="0" borderId="9" xfId="0" applyBorder="1"/>
    <xf numFmtId="0" fontId="0" fillId="0" borderId="6" xfId="0" applyBorder="1" applyAlignment="1">
      <alignment vertical="center" wrapText="1"/>
    </xf>
    <xf numFmtId="0" fontId="0" fillId="0" borderId="2" xfId="0" applyBorder="1" applyAlignment="1">
      <alignment vertical="center" wrapText="1"/>
    </xf>
    <xf numFmtId="0" fontId="0" fillId="0" borderId="10" xfId="0" applyBorder="1"/>
    <xf numFmtId="0" fontId="0" fillId="0" borderId="0" xfId="0" quotePrefix="1"/>
    <xf numFmtId="20" fontId="0" fillId="0" borderId="1" xfId="0" applyNumberFormat="1" applyBorder="1"/>
    <xf numFmtId="0" fontId="0" fillId="0" borderId="1" xfId="0" quotePrefix="1" applyBorder="1"/>
    <xf numFmtId="0" fontId="0" fillId="0" borderId="3" xfId="0" applyBorder="1" applyAlignment="1">
      <alignment vertical="center" wrapText="1"/>
    </xf>
    <xf numFmtId="0" fontId="18" fillId="0" borderId="0" xfId="0" applyFont="1" applyAlignment="1">
      <alignment horizontal="left" vertical="center"/>
    </xf>
    <xf numFmtId="0" fontId="19" fillId="0" borderId="0" xfId="0" applyFont="1" applyAlignment="1">
      <alignment horizontal="center" vertical="center"/>
    </xf>
    <xf numFmtId="0" fontId="19" fillId="0" borderId="0" xfId="0" applyFont="1" applyAlignment="1">
      <alignment wrapText="1"/>
    </xf>
    <xf numFmtId="0" fontId="18" fillId="0" borderId="1" xfId="0" applyFont="1" applyBorder="1" applyAlignment="1">
      <alignment horizontal="left" vertical="center" wrapText="1"/>
    </xf>
    <xf numFmtId="0" fontId="19" fillId="0" borderId="5" xfId="0" applyFont="1" applyBorder="1" applyAlignment="1">
      <alignment horizontal="left" vertical="center" wrapText="1"/>
    </xf>
    <xf numFmtId="0" fontId="19" fillId="0" borderId="1" xfId="0" applyFont="1" applyBorder="1" applyAlignment="1">
      <alignment wrapText="1"/>
    </xf>
    <xf numFmtId="0" fontId="19" fillId="0" borderId="1" xfId="0" applyFont="1" applyBorder="1" applyAlignment="1">
      <alignment horizontal="center" vertical="top" wrapText="1"/>
    </xf>
    <xf numFmtId="0" fontId="18" fillId="0" borderId="6" xfId="0" applyFont="1" applyBorder="1" applyAlignment="1">
      <alignment horizontal="left" vertical="center" wrapText="1"/>
    </xf>
    <xf numFmtId="0" fontId="19" fillId="0" borderId="11" xfId="0" applyFont="1" applyBorder="1" applyAlignment="1">
      <alignment horizontal="left" vertical="center" wrapText="1"/>
    </xf>
    <xf numFmtId="0" fontId="19" fillId="0" borderId="5" xfId="0" applyFont="1" applyBorder="1" applyAlignment="1">
      <alignment wrapText="1"/>
    </xf>
    <xf numFmtId="0" fontId="19" fillId="0" borderId="15" xfId="0" applyFont="1" applyBorder="1" applyAlignment="1">
      <alignment horizontal="center" vertical="top" wrapText="1"/>
    </xf>
    <xf numFmtId="0" fontId="18" fillId="0" borderId="67" xfId="0" applyFont="1" applyBorder="1" applyAlignment="1">
      <alignment horizontal="left" vertical="center"/>
    </xf>
    <xf numFmtId="0" fontId="19" fillId="0" borderId="63" xfId="0" applyFont="1" applyBorder="1" applyAlignment="1">
      <alignment vertical="center"/>
    </xf>
    <xf numFmtId="0" fontId="19" fillId="0" borderId="10" xfId="0" applyFont="1" applyBorder="1" applyAlignment="1">
      <alignment vertical="center"/>
    </xf>
    <xf numFmtId="0" fontId="19" fillId="0" borderId="58" xfId="0" applyFont="1" applyBorder="1" applyAlignment="1">
      <alignment horizontal="center" vertical="top"/>
    </xf>
    <xf numFmtId="0" fontId="19" fillId="0" borderId="1" xfId="0" applyFont="1" applyBorder="1" applyAlignment="1">
      <alignment vertical="center" wrapText="1"/>
    </xf>
    <xf numFmtId="0" fontId="18" fillId="0" borderId="3" xfId="0" applyFont="1" applyBorder="1" applyAlignment="1">
      <alignment horizontal="left" vertical="center" wrapText="1"/>
    </xf>
    <xf numFmtId="0" fontId="19" fillId="0" borderId="5" xfId="0" applyFont="1" applyBorder="1" applyAlignment="1">
      <alignment vertical="center" wrapText="1"/>
    </xf>
    <xf numFmtId="0" fontId="18" fillId="0" borderId="2" xfId="0" applyFont="1" applyBorder="1" applyAlignment="1">
      <alignment horizontal="left" vertical="center" wrapText="1"/>
    </xf>
    <xf numFmtId="0" fontId="21" fillId="0" borderId="0" xfId="0" applyFont="1" applyAlignment="1">
      <alignment horizontal="center" vertical="center" wrapText="1"/>
    </xf>
    <xf numFmtId="0" fontId="33" fillId="0" borderId="0" xfId="0" applyFont="1" applyAlignment="1">
      <alignment horizontal="left" vertical="center" indent="1"/>
    </xf>
    <xf numFmtId="0" fontId="21" fillId="0" borderId="34" xfId="0" applyFont="1" applyBorder="1" applyAlignment="1">
      <alignment horizontal="center" vertical="center" wrapText="1"/>
    </xf>
    <xf numFmtId="0" fontId="21" fillId="0" borderId="32" xfId="0" applyFont="1" applyBorder="1" applyAlignment="1">
      <alignment horizontal="center" vertical="center" wrapText="1"/>
    </xf>
    <xf numFmtId="0" fontId="21" fillId="0" borderId="31" xfId="0" applyFont="1" applyBorder="1" applyAlignment="1">
      <alignment horizontal="center" vertical="center" wrapText="1"/>
    </xf>
    <xf numFmtId="0" fontId="13" fillId="0" borderId="3" xfId="0" applyFont="1" applyBorder="1" applyAlignment="1">
      <alignment wrapText="1"/>
    </xf>
    <xf numFmtId="0" fontId="22" fillId="0" borderId="3" xfId="0" applyFont="1" applyBorder="1" applyAlignment="1">
      <alignment horizontal="center" wrapText="1"/>
    </xf>
    <xf numFmtId="0" fontId="22" fillId="0" borderId="6" xfId="0" applyFont="1" applyBorder="1" applyAlignment="1">
      <alignment wrapText="1"/>
    </xf>
    <xf numFmtId="0" fontId="22" fillId="0" borderId="0" xfId="0" applyFont="1" applyAlignment="1">
      <alignment wrapText="1"/>
    </xf>
    <xf numFmtId="0" fontId="24" fillId="0" borderId="31" xfId="0" applyFont="1" applyBorder="1" applyAlignment="1">
      <alignment horizontal="center" vertical="center" wrapText="1"/>
    </xf>
    <xf numFmtId="0" fontId="22" fillId="0" borderId="3" xfId="0" applyFont="1" applyBorder="1" applyAlignment="1">
      <alignment wrapText="1"/>
    </xf>
    <xf numFmtId="0" fontId="0" fillId="0" borderId="0" xfId="0" applyAlignment="1">
      <alignment horizontal="left" vertical="center" wrapText="1"/>
    </xf>
    <xf numFmtId="0" fontId="0" fillId="0" borderId="0" xfId="0" applyAlignment="1">
      <alignment wrapText="1"/>
    </xf>
    <xf numFmtId="0" fontId="2" fillId="0" borderId="0" xfId="0" applyFont="1" applyAlignment="1">
      <alignment horizontal="left" vertical="center" wrapText="1"/>
    </xf>
    <xf numFmtId="0" fontId="2" fillId="0" borderId="0" xfId="0" applyFont="1" applyAlignment="1">
      <alignment wrapText="1"/>
    </xf>
    <xf numFmtId="0" fontId="0" fillId="0" borderId="36" xfId="0" applyBorder="1" applyAlignment="1">
      <alignment horizontal="left" vertical="center" wrapText="1"/>
    </xf>
    <xf numFmtId="0" fontId="0" fillId="0" borderId="36" xfId="0" applyBorder="1" applyAlignment="1">
      <alignment wrapText="1"/>
    </xf>
    <xf numFmtId="0" fontId="0" fillId="0" borderId="70" xfId="0" applyBorder="1" applyAlignment="1">
      <alignment wrapText="1"/>
    </xf>
    <xf numFmtId="0" fontId="0" fillId="0" borderId="47" xfId="0" applyBorder="1" applyAlignment="1">
      <alignment wrapText="1"/>
    </xf>
    <xf numFmtId="0" fontId="0" fillId="0" borderId="73" xfId="0" applyBorder="1" applyAlignment="1">
      <alignment wrapText="1"/>
    </xf>
    <xf numFmtId="0" fontId="0" fillId="0" borderId="53" xfId="0" applyBorder="1" applyAlignment="1">
      <alignment wrapText="1"/>
    </xf>
    <xf numFmtId="0" fontId="0" fillId="0" borderId="16" xfId="0" applyBorder="1" applyAlignment="1">
      <alignment wrapText="1"/>
    </xf>
    <xf numFmtId="0" fontId="38" fillId="0" borderId="0" xfId="0" applyFont="1" applyAlignment="1">
      <alignment wrapText="1"/>
    </xf>
    <xf numFmtId="0" fontId="0" fillId="0" borderId="5" xfId="0" applyBorder="1" applyAlignment="1">
      <alignment horizontal="center"/>
    </xf>
    <xf numFmtId="0" fontId="18" fillId="0" borderId="21" xfId="0" applyFont="1" applyBorder="1" applyAlignment="1">
      <alignment wrapText="1"/>
    </xf>
    <xf numFmtId="0" fontId="2" fillId="0" borderId="0" xfId="0" applyFont="1" applyAlignment="1">
      <alignment vertical="center" wrapText="1"/>
    </xf>
    <xf numFmtId="0" fontId="17" fillId="0" borderId="1" xfId="0" applyFont="1" applyBorder="1" applyAlignment="1">
      <alignment wrapText="1"/>
    </xf>
    <xf numFmtId="0" fontId="17" fillId="0" borderId="11" xfId="0" applyFont="1" applyBorder="1" applyAlignment="1">
      <alignment wrapText="1"/>
    </xf>
    <xf numFmtId="0" fontId="36" fillId="0" borderId="21" xfId="0" applyFont="1" applyBorder="1" applyAlignment="1">
      <alignment wrapText="1"/>
    </xf>
    <xf numFmtId="0" fontId="16" fillId="0" borderId="1" xfId="0" applyFont="1" applyBorder="1"/>
    <xf numFmtId="0" fontId="19" fillId="0" borderId="23" xfId="0" applyFont="1" applyBorder="1" applyAlignment="1">
      <alignment wrapText="1"/>
    </xf>
    <xf numFmtId="0" fontId="0" fillId="0" borderId="5" xfId="0" applyBorder="1" applyAlignment="1">
      <alignment horizontal="left"/>
    </xf>
    <xf numFmtId="0" fontId="16" fillId="0" borderId="3" xfId="0" applyFont="1" applyBorder="1"/>
    <xf numFmtId="0" fontId="16" fillId="0" borderId="24" xfId="0" applyFont="1" applyBorder="1"/>
    <xf numFmtId="0" fontId="16" fillId="0" borderId="25" xfId="0" applyFont="1" applyBorder="1"/>
    <xf numFmtId="0" fontId="16" fillId="0" borderId="26" xfId="0" applyFont="1" applyBorder="1"/>
    <xf numFmtId="20" fontId="0" fillId="0" borderId="5" xfId="0" applyNumberFormat="1" applyBorder="1"/>
    <xf numFmtId="0" fontId="16" fillId="0" borderId="27" xfId="0" applyFont="1" applyBorder="1"/>
    <xf numFmtId="0" fontId="16" fillId="0" borderId="28" xfId="0" applyFont="1" applyBorder="1"/>
    <xf numFmtId="0" fontId="16" fillId="0" borderId="29" xfId="0" applyFont="1" applyBorder="1"/>
    <xf numFmtId="0" fontId="16" fillId="0" borderId="7" xfId="0" applyFont="1" applyBorder="1"/>
    <xf numFmtId="0" fontId="16" fillId="0" borderId="8" xfId="0" applyFont="1" applyBorder="1"/>
    <xf numFmtId="0" fontId="16" fillId="0" borderId="16" xfId="0" applyFont="1" applyBorder="1"/>
    <xf numFmtId="0" fontId="8" fillId="0" borderId="5" xfId="0" applyFont="1" applyBorder="1" applyAlignment="1">
      <alignment horizontal="left" vertical="center" wrapText="1" indent="2"/>
    </xf>
    <xf numFmtId="0" fontId="0" fillId="0" borderId="17" xfId="0" applyBorder="1"/>
    <xf numFmtId="0" fontId="19" fillId="0" borderId="51" xfId="0" applyFont="1" applyBorder="1" applyAlignment="1">
      <alignment vertical="top" wrapText="1"/>
    </xf>
    <xf numFmtId="0" fontId="19" fillId="0" borderId="22" xfId="0" applyFont="1" applyBorder="1" applyAlignment="1">
      <alignment horizontal="left" vertical="top" wrapText="1"/>
    </xf>
    <xf numFmtId="0" fontId="19" fillId="0" borderId="20" xfId="0" applyFont="1" applyBorder="1" applyAlignment="1">
      <alignment horizontal="right" vertical="top" wrapText="1"/>
    </xf>
    <xf numFmtId="0" fontId="19" fillId="0" borderId="58" xfId="0" applyFont="1" applyBorder="1" applyAlignment="1">
      <alignment horizontal="right" vertical="top" wrapText="1"/>
    </xf>
    <xf numFmtId="0" fontId="19" fillId="0" borderId="0" xfId="0" applyFont="1" applyAlignment="1">
      <alignment vertical="top"/>
    </xf>
    <xf numFmtId="0" fontId="19" fillId="0" borderId="27" xfId="0" applyFont="1" applyBorder="1" applyAlignment="1">
      <alignment horizontal="left" vertical="top" wrapText="1"/>
    </xf>
    <xf numFmtId="0" fontId="19" fillId="0" borderId="6" xfId="0" applyFont="1" applyBorder="1" applyAlignment="1">
      <alignment horizontal="right" vertical="top"/>
    </xf>
    <xf numFmtId="0" fontId="19" fillId="0" borderId="2" xfId="0" applyFont="1" applyBorder="1" applyAlignment="1">
      <alignment horizontal="right" vertical="top"/>
    </xf>
    <xf numFmtId="0" fontId="19" fillId="0" borderId="6" xfId="0" applyFont="1" applyBorder="1" applyAlignment="1">
      <alignment horizontal="right" vertical="top" wrapText="1"/>
    </xf>
    <xf numFmtId="0" fontId="19" fillId="0" borderId="6" xfId="0" applyFont="1" applyBorder="1" applyAlignment="1">
      <alignment vertical="top"/>
    </xf>
    <xf numFmtId="0" fontId="19" fillId="0" borderId="2" xfId="0" applyFont="1" applyBorder="1" applyAlignment="1">
      <alignment horizontal="right" vertical="top" wrapText="1"/>
    </xf>
    <xf numFmtId="0" fontId="19" fillId="0" borderId="2" xfId="0" applyFont="1" applyBorder="1" applyAlignment="1">
      <alignment vertical="top"/>
    </xf>
    <xf numFmtId="0" fontId="19" fillId="0" borderId="3" xfId="0" applyFont="1" applyBorder="1" applyAlignment="1">
      <alignment horizontal="right" vertical="top" wrapText="1"/>
    </xf>
    <xf numFmtId="0" fontId="19" fillId="0" borderId="3" xfId="0" applyFont="1" applyBorder="1" applyAlignment="1">
      <alignment vertical="top"/>
    </xf>
    <xf numFmtId="0" fontId="19" fillId="0" borderId="3" xfId="0" applyFont="1" applyBorder="1" applyAlignment="1">
      <alignment horizontal="right" vertical="top"/>
    </xf>
    <xf numFmtId="0" fontId="31" fillId="0" borderId="6" xfId="0" applyFont="1" applyBorder="1" applyAlignment="1">
      <alignment vertical="top" wrapText="1"/>
    </xf>
    <xf numFmtId="0" fontId="19" fillId="0" borderId="6" xfId="0" applyFont="1" applyBorder="1" applyAlignment="1">
      <alignment horizontal="center" vertical="center" wrapText="1"/>
    </xf>
    <xf numFmtId="0" fontId="25" fillId="0" borderId="2" xfId="0" applyFont="1" applyBorder="1" applyAlignment="1">
      <alignment horizontal="center" vertical="top"/>
    </xf>
    <xf numFmtId="0" fontId="19" fillId="0" borderId="2" xfId="0" applyFont="1" applyBorder="1" applyAlignment="1">
      <alignment horizontal="center" vertical="center" wrapText="1"/>
    </xf>
    <xf numFmtId="0" fontId="25" fillId="0" borderId="3" xfId="0" applyFont="1" applyBorder="1" applyAlignment="1">
      <alignment horizontal="center" vertical="top"/>
    </xf>
    <xf numFmtId="0" fontId="19" fillId="0" borderId="3" xfId="0" applyFont="1" applyBorder="1" applyAlignment="1">
      <alignment horizontal="center" vertical="center" wrapText="1"/>
    </xf>
    <xf numFmtId="0" fontId="25" fillId="0" borderId="66" xfId="0" applyFont="1" applyBorder="1" applyAlignment="1">
      <alignment vertical="top"/>
    </xf>
    <xf numFmtId="0" fontId="25" fillId="0" borderId="66" xfId="0" applyFont="1" applyBorder="1" applyAlignment="1">
      <alignment horizontal="center" vertical="top"/>
    </xf>
    <xf numFmtId="0" fontId="19" fillId="0" borderId="66" xfId="0" applyFont="1" applyBorder="1" applyAlignment="1">
      <alignment horizontal="center" vertical="center" wrapText="1"/>
    </xf>
    <xf numFmtId="0" fontId="25" fillId="0" borderId="0" xfId="0" applyFont="1" applyAlignment="1">
      <alignment horizontal="center" vertical="center" wrapText="1"/>
    </xf>
    <xf numFmtId="0" fontId="25" fillId="0" borderId="6" xfId="0" applyFont="1" applyBorder="1" applyAlignment="1">
      <alignment horizontal="center" vertical="center" wrapText="1"/>
    </xf>
    <xf numFmtId="0" fontId="27" fillId="0" borderId="37" xfId="0" applyFont="1" applyBorder="1" applyAlignment="1">
      <alignment horizontal="center" vertical="center" wrapText="1"/>
    </xf>
    <xf numFmtId="0" fontId="25" fillId="0" borderId="37" xfId="0" applyFont="1" applyBorder="1" applyAlignment="1">
      <alignment horizontal="center" vertical="center" wrapText="1"/>
    </xf>
    <xf numFmtId="0" fontId="25" fillId="0" borderId="0" xfId="0" applyFont="1" applyAlignment="1">
      <alignment horizontal="center"/>
    </xf>
    <xf numFmtId="1" fontId="27" fillId="0" borderId="6" xfId="0" applyNumberFormat="1" applyFont="1" applyBorder="1" applyAlignment="1">
      <alignment horizontal="center" vertical="center" wrapText="1"/>
    </xf>
    <xf numFmtId="0" fontId="27" fillId="0" borderId="38" xfId="4" applyFont="1" applyBorder="1" applyAlignment="1">
      <alignment horizontal="center" vertical="top" wrapText="1"/>
    </xf>
    <xf numFmtId="0" fontId="25" fillId="0" borderId="37" xfId="0" applyFont="1" applyBorder="1" applyAlignment="1">
      <alignment vertical="center" wrapText="1"/>
    </xf>
    <xf numFmtId="0" fontId="25" fillId="0" borderId="2" xfId="0" applyFont="1" applyBorder="1"/>
    <xf numFmtId="0" fontId="25" fillId="0" borderId="39" xfId="4" applyFont="1" applyBorder="1" applyAlignment="1">
      <alignment vertical="top" wrapText="1"/>
    </xf>
    <xf numFmtId="0" fontId="25" fillId="0" borderId="40" xfId="4" applyFont="1" applyBorder="1"/>
    <xf numFmtId="0" fontId="25" fillId="0" borderId="40" xfId="4" applyFont="1" applyBorder="1" applyAlignment="1">
      <alignment vertical="top" wrapText="1"/>
    </xf>
    <xf numFmtId="0" fontId="25" fillId="0" borderId="41" xfId="0" applyFont="1" applyBorder="1"/>
    <xf numFmtId="0" fontId="25" fillId="0" borderId="42" xfId="4" applyFont="1" applyBorder="1" applyAlignment="1">
      <alignment vertical="top" wrapText="1"/>
    </xf>
    <xf numFmtId="0" fontId="27" fillId="0" borderId="43" xfId="4" applyFont="1" applyBorder="1" applyAlignment="1">
      <alignment horizontal="center" vertical="top" wrapText="1"/>
    </xf>
    <xf numFmtId="0" fontId="27" fillId="0" borderId="1" xfId="4" applyFont="1" applyBorder="1" applyAlignment="1">
      <alignment horizontal="center" vertical="top" wrapText="1"/>
    </xf>
    <xf numFmtId="0" fontId="25" fillId="0" borderId="39" xfId="4" applyFont="1" applyBorder="1"/>
    <xf numFmtId="0" fontId="25" fillId="0" borderId="44" xfId="0" applyFont="1" applyBorder="1" applyAlignment="1">
      <alignment horizontal="center"/>
    </xf>
    <xf numFmtId="0" fontId="25" fillId="0" borderId="39" xfId="0" applyFont="1" applyBorder="1" applyAlignment="1">
      <alignment horizontal="center"/>
    </xf>
    <xf numFmtId="0" fontId="19" fillId="0" borderId="40" xfId="4" applyFont="1" applyBorder="1"/>
    <xf numFmtId="0" fontId="25" fillId="0" borderId="3" xfId="0" applyFont="1" applyBorder="1"/>
    <xf numFmtId="0" fontId="19" fillId="0" borderId="42" xfId="4" applyFont="1" applyBorder="1"/>
    <xf numFmtId="0" fontId="25" fillId="0" borderId="45" xfId="0" applyFont="1" applyBorder="1" applyAlignment="1">
      <alignment horizontal="center"/>
    </xf>
    <xf numFmtId="0" fontId="25" fillId="0" borderId="42" xfId="0" applyFont="1" applyBorder="1" applyAlignment="1">
      <alignment horizontal="center"/>
    </xf>
    <xf numFmtId="0" fontId="21" fillId="0" borderId="0" xfId="0" applyFont="1" applyAlignment="1">
      <alignment horizontal="left" vertical="center"/>
    </xf>
    <xf numFmtId="0" fontId="22" fillId="0" borderId="0" xfId="0" applyFont="1" applyAlignment="1">
      <alignment vertical="center" wrapText="1"/>
    </xf>
    <xf numFmtId="0" fontId="24" fillId="0" borderId="3" xfId="0" applyFont="1" applyBorder="1" applyAlignment="1">
      <alignment horizontal="left"/>
    </xf>
    <xf numFmtId="0" fontId="22" fillId="0" borderId="3" xfId="0" applyFont="1" applyBorder="1"/>
    <xf numFmtId="0" fontId="22" fillId="0" borderId="3" xfId="0" applyFont="1" applyBorder="1" applyAlignment="1">
      <alignment horizontal="center"/>
    </xf>
    <xf numFmtId="0" fontId="22" fillId="0" borderId="2" xfId="0" applyFont="1" applyBorder="1" applyAlignment="1">
      <alignment horizontal="left" wrapText="1"/>
    </xf>
    <xf numFmtId="0" fontId="5" fillId="0" borderId="2" xfId="0" applyFont="1" applyBorder="1" applyAlignment="1">
      <alignment vertical="center" wrapText="1"/>
    </xf>
    <xf numFmtId="0" fontId="22" fillId="0" borderId="6" xfId="0" applyFont="1" applyBorder="1" applyAlignment="1">
      <alignment horizontal="center" wrapText="1"/>
    </xf>
    <xf numFmtId="0" fontId="22" fillId="0" borderId="2" xfId="0" applyFont="1" applyBorder="1" applyAlignment="1">
      <alignment horizontal="left" vertical="top"/>
    </xf>
    <xf numFmtId="0" fontId="22" fillId="0" borderId="2" xfId="0" applyFont="1" applyBorder="1" applyAlignment="1">
      <alignment horizontal="center" wrapText="1"/>
    </xf>
    <xf numFmtId="0" fontId="24" fillId="0" borderId="3" xfId="0" applyFont="1" applyBorder="1" applyAlignment="1">
      <alignment horizontal="left" vertical="center" wrapText="1"/>
    </xf>
    <xf numFmtId="0" fontId="22" fillId="0" borderId="3" xfId="0" applyFont="1" applyBorder="1" applyAlignment="1">
      <alignment horizontal="left" vertical="top"/>
    </xf>
    <xf numFmtId="0" fontId="23" fillId="0" borderId="19" xfId="0" applyFont="1" applyBorder="1" applyAlignment="1">
      <alignment vertical="top" wrapText="1"/>
    </xf>
    <xf numFmtId="0" fontId="23" fillId="0" borderId="17" xfId="0" applyFont="1" applyBorder="1" applyAlignment="1">
      <alignment vertical="top" wrapText="1"/>
    </xf>
    <xf numFmtId="0" fontId="22" fillId="0" borderId="2" xfId="0" applyFont="1" applyBorder="1" applyAlignment="1">
      <alignment vertical="top"/>
    </xf>
    <xf numFmtId="0" fontId="22" fillId="0" borderId="2" xfId="0" applyFont="1" applyBorder="1" applyAlignment="1">
      <alignment vertical="top" wrapText="1"/>
    </xf>
    <xf numFmtId="0" fontId="13" fillId="0" borderId="7" xfId="0" applyFont="1" applyBorder="1" applyAlignment="1">
      <alignment vertical="top" wrapText="1"/>
    </xf>
    <xf numFmtId="0" fontId="13" fillId="0" borderId="3" xfId="0" applyFont="1" applyBorder="1" applyAlignment="1">
      <alignment horizontal="center" vertical="top" wrapText="1"/>
    </xf>
    <xf numFmtId="0" fontId="23" fillId="0" borderId="17" xfId="0" applyFont="1" applyBorder="1" applyAlignment="1">
      <alignment horizontal="left" vertical="top" wrapText="1" indent="1"/>
    </xf>
    <xf numFmtId="0" fontId="13" fillId="0" borderId="7" xfId="0" applyFont="1" applyBorder="1" applyAlignment="1">
      <alignment horizontal="left" vertical="top" wrapText="1"/>
    </xf>
    <xf numFmtId="0" fontId="24" fillId="0" borderId="0" xfId="0" applyFont="1" applyAlignment="1">
      <alignment horizontal="left" vertical="center" wrapText="1"/>
    </xf>
    <xf numFmtId="0" fontId="22" fillId="0" borderId="0" xfId="0" applyFont="1" applyAlignment="1">
      <alignment horizontal="left" vertical="center" wrapText="1"/>
    </xf>
    <xf numFmtId="0" fontId="11" fillId="0" borderId="0" xfId="0" applyFont="1"/>
    <xf numFmtId="0" fontId="2" fillId="0" borderId="11" xfId="0" applyFont="1" applyBorder="1" applyAlignment="1">
      <alignment vertical="center"/>
    </xf>
    <xf numFmtId="0" fontId="2" fillId="0" borderId="6" xfId="0" applyFont="1" applyBorder="1" applyAlignment="1">
      <alignment vertical="center"/>
    </xf>
    <xf numFmtId="0" fontId="0" fillId="0" borderId="14" xfId="0" applyBorder="1"/>
    <xf numFmtId="0" fontId="19" fillId="0" borderId="1" xfId="0" applyFont="1" applyBorder="1" applyAlignment="1">
      <alignment horizontal="left" vertical="center" wrapText="1"/>
    </xf>
    <xf numFmtId="0" fontId="19" fillId="0" borderId="11" xfId="0" applyFont="1" applyBorder="1" applyAlignment="1">
      <alignment vertical="center" wrapText="1"/>
    </xf>
    <xf numFmtId="0" fontId="19" fillId="0" borderId="0" xfId="0" applyFont="1"/>
    <xf numFmtId="0" fontId="19" fillId="0" borderId="1" xfId="0" applyFont="1" applyBorder="1"/>
    <xf numFmtId="0" fontId="19" fillId="0" borderId="1" xfId="0" applyFont="1" applyBorder="1" applyAlignment="1">
      <alignment horizontal="center" vertical="top"/>
    </xf>
    <xf numFmtId="0" fontId="19" fillId="0" borderId="6" xfId="0" applyFont="1" applyBorder="1"/>
    <xf numFmtId="0" fontId="19" fillId="0" borderId="6" xfId="0" applyFont="1" applyBorder="1" applyAlignment="1">
      <alignment horizontal="center" vertical="top"/>
    </xf>
    <xf numFmtId="0" fontId="18" fillId="0" borderId="6" xfId="0" applyFont="1" applyBorder="1" applyAlignment="1">
      <alignment horizontal="left" vertical="center"/>
    </xf>
    <xf numFmtId="0" fontId="19" fillId="0" borderId="11" xfId="0" applyFont="1" applyBorder="1" applyAlignment="1">
      <alignment vertical="center"/>
    </xf>
    <xf numFmtId="0" fontId="19" fillId="0" borderId="6" xfId="0" applyFont="1" applyBorder="1" applyAlignment="1">
      <alignment vertical="center"/>
    </xf>
    <xf numFmtId="0" fontId="18" fillId="0" borderId="2" xfId="0" applyFont="1" applyBorder="1" applyAlignment="1">
      <alignment horizontal="left" vertical="center"/>
    </xf>
    <xf numFmtId="0" fontId="19" fillId="0" borderId="15" xfId="0" applyFont="1" applyBorder="1" applyAlignment="1">
      <alignment vertical="center"/>
    </xf>
    <xf numFmtId="0" fontId="25" fillId="0" borderId="2" xfId="5" applyFont="1" applyBorder="1" applyAlignment="1">
      <alignment horizontal="left" vertical="top" wrapText="1"/>
    </xf>
    <xf numFmtId="0" fontId="19" fillId="0" borderId="2" xfId="0" applyFont="1" applyBorder="1" applyAlignment="1">
      <alignment horizontal="center" vertical="top"/>
    </xf>
    <xf numFmtId="0" fontId="19" fillId="0" borderId="2" xfId="0" applyFont="1" applyBorder="1" applyAlignment="1">
      <alignment vertical="center"/>
    </xf>
    <xf numFmtId="0" fontId="30" fillId="0" borderId="15" xfId="0" applyFont="1" applyBorder="1" applyAlignment="1">
      <alignment vertical="center"/>
    </xf>
    <xf numFmtId="0" fontId="18" fillId="0" borderId="3" xfId="0" applyFont="1" applyBorder="1" applyAlignment="1">
      <alignment horizontal="left" vertical="center"/>
    </xf>
    <xf numFmtId="0" fontId="19" fillId="0" borderId="16" xfId="0" applyFont="1" applyBorder="1" applyAlignment="1">
      <alignment vertical="center"/>
    </xf>
    <xf numFmtId="0" fontId="19" fillId="0" borderId="3" xfId="0" applyFont="1" applyBorder="1" applyAlignment="1">
      <alignment vertical="center"/>
    </xf>
    <xf numFmtId="0" fontId="19" fillId="0" borderId="3" xfId="0" applyFont="1" applyBorder="1" applyAlignment="1">
      <alignment horizontal="center" vertical="top"/>
    </xf>
    <xf numFmtId="0" fontId="25" fillId="0" borderId="6" xfId="0" applyFont="1" applyBorder="1"/>
    <xf numFmtId="0" fontId="25" fillId="0" borderId="6" xfId="0" applyFont="1" applyBorder="1" applyAlignment="1">
      <alignment horizontal="center" vertical="top"/>
    </xf>
    <xf numFmtId="0" fontId="19" fillId="0" borderId="15" xfId="0" applyFont="1" applyBorder="1" applyAlignment="1">
      <alignment vertical="center" wrapText="1"/>
    </xf>
    <xf numFmtId="0" fontId="19" fillId="0" borderId="2" xfId="4" applyFont="1" applyBorder="1" applyAlignment="1">
      <alignment vertical="center"/>
    </xf>
    <xf numFmtId="0" fontId="25" fillId="0" borderId="2" xfId="0" applyFont="1" applyBorder="1" applyAlignment="1">
      <alignment vertical="center"/>
    </xf>
    <xf numFmtId="0" fontId="19" fillId="0" borderId="0" xfId="0" applyFont="1" applyAlignment="1">
      <alignment horizontal="center" vertical="top"/>
    </xf>
    <xf numFmtId="0" fontId="24" fillId="0" borderId="6" xfId="0" applyFont="1" applyBorder="1" applyAlignment="1">
      <alignment horizontal="center" vertical="center" wrapText="1"/>
    </xf>
    <xf numFmtId="0" fontId="22" fillId="0" borderId="2" xfId="0" applyFont="1" applyBorder="1" applyAlignment="1">
      <alignment horizontal="left" vertical="top" wrapText="1"/>
    </xf>
    <xf numFmtId="0" fontId="22" fillId="0" borderId="2" xfId="0" applyFont="1" applyBorder="1" applyAlignment="1">
      <alignment wrapText="1"/>
    </xf>
    <xf numFmtId="0" fontId="21" fillId="0" borderId="2" xfId="0" applyFont="1" applyBorder="1" applyAlignment="1">
      <alignment horizontal="center" vertical="center" wrapText="1"/>
    </xf>
    <xf numFmtId="0" fontId="34" fillId="0" borderId="0" xfId="0" applyFont="1" applyAlignment="1">
      <alignment horizontal="left" vertical="center" indent="6"/>
    </xf>
    <xf numFmtId="0" fontId="24" fillId="0" borderId="2" xfId="0" applyFont="1" applyBorder="1" applyAlignment="1">
      <alignment horizontal="center" vertical="center" wrapText="1"/>
    </xf>
    <xf numFmtId="0" fontId="22" fillId="0" borderId="2" xfId="0" applyFont="1" applyBorder="1" applyAlignment="1">
      <alignment horizontal="center" vertical="top" wrapText="1"/>
    </xf>
    <xf numFmtId="0" fontId="24" fillId="0" borderId="3" xfId="0" applyFont="1" applyBorder="1" applyAlignment="1">
      <alignment horizontal="center" vertical="center" wrapText="1"/>
    </xf>
    <xf numFmtId="0" fontId="22" fillId="0" borderId="3" xfId="0" applyFont="1" applyBorder="1" applyAlignment="1">
      <alignment horizontal="left" vertical="top" wrapText="1"/>
    </xf>
    <xf numFmtId="0" fontId="22" fillId="0" borderId="3" xfId="0" applyFont="1" applyBorder="1" applyAlignment="1">
      <alignment horizontal="center" vertical="top" wrapText="1"/>
    </xf>
    <xf numFmtId="0" fontId="21" fillId="0" borderId="33" xfId="0" applyFont="1" applyBorder="1" applyAlignment="1">
      <alignment horizontal="center" vertical="center" wrapText="1"/>
    </xf>
    <xf numFmtId="0" fontId="22" fillId="0" borderId="2" xfId="0" applyFont="1" applyBorder="1" applyAlignment="1">
      <alignment horizontal="right" vertical="top" wrapText="1"/>
    </xf>
    <xf numFmtId="0" fontId="24" fillId="0" borderId="33" xfId="0" applyFont="1" applyBorder="1" applyAlignment="1">
      <alignment horizontal="center" vertical="center" wrapText="1"/>
    </xf>
    <xf numFmtId="0" fontId="22" fillId="0" borderId="3" xfId="0" applyFont="1" applyBorder="1" applyAlignment="1">
      <alignment horizontal="right" vertical="top" wrapText="1"/>
    </xf>
    <xf numFmtId="0" fontId="23" fillId="0" borderId="6" xfId="0" applyFont="1" applyBorder="1" applyAlignment="1">
      <alignment horizontal="left" vertical="top" wrapText="1"/>
    </xf>
    <xf numFmtId="0" fontId="22" fillId="0" borderId="0" xfId="0" applyFont="1" applyAlignment="1">
      <alignment vertical="center"/>
    </xf>
    <xf numFmtId="0" fontId="13" fillId="0" borderId="32" xfId="0" applyFont="1" applyBorder="1" applyAlignment="1">
      <alignment horizontal="right" vertical="top" wrapText="1"/>
    </xf>
    <xf numFmtId="0" fontId="23" fillId="0" borderId="2" xfId="0" applyFont="1" applyBorder="1" applyAlignment="1">
      <alignment horizontal="left" vertical="top" wrapText="1"/>
    </xf>
    <xf numFmtId="0" fontId="13" fillId="0" borderId="33" xfId="0" applyFont="1" applyBorder="1" applyAlignment="1">
      <alignment horizontal="center" vertical="top" wrapText="1"/>
    </xf>
    <xf numFmtId="0" fontId="24" fillId="0" borderId="0" xfId="0" applyFont="1" applyAlignment="1">
      <alignment horizontal="center" vertical="center" wrapText="1"/>
    </xf>
    <xf numFmtId="0" fontId="37" fillId="0" borderId="0" xfId="0" applyFont="1" applyAlignment="1">
      <alignment horizontal="left" vertical="top"/>
    </xf>
    <xf numFmtId="0" fontId="2" fillId="0" borderId="0" xfId="0" applyFont="1" applyAlignment="1">
      <alignment horizontal="center" vertical="center" wrapText="1"/>
    </xf>
    <xf numFmtId="0" fontId="2" fillId="0" borderId="35" xfId="0" applyFont="1" applyBorder="1" applyAlignment="1">
      <alignment horizontal="center" vertical="center" wrapText="1"/>
    </xf>
    <xf numFmtId="0" fontId="2" fillId="0" borderId="71" xfId="0" applyFont="1" applyBorder="1" applyAlignment="1">
      <alignment horizontal="center" vertical="center" wrapText="1"/>
    </xf>
    <xf numFmtId="0" fontId="2" fillId="0" borderId="31" xfId="0" applyFont="1" applyBorder="1" applyAlignment="1">
      <alignment horizontal="center" vertical="center" wrapText="1"/>
    </xf>
    <xf numFmtId="0" fontId="0" fillId="0" borderId="72" xfId="0" applyBorder="1" applyAlignment="1">
      <alignment horizontal="left" vertical="center" wrapText="1"/>
    </xf>
    <xf numFmtId="0" fontId="0" fillId="0" borderId="7" xfId="0" applyBorder="1" applyAlignment="1">
      <alignment horizontal="left"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4" xfId="0" applyBorder="1" applyAlignment="1">
      <alignment horizontal="center"/>
    </xf>
    <xf numFmtId="0" fontId="0" fillId="0" borderId="5" xfId="0" applyBorder="1" applyAlignment="1">
      <alignment horizontal="center"/>
    </xf>
    <xf numFmtId="0" fontId="18" fillId="0" borderId="25" xfId="0" applyFont="1" applyBorder="1" applyAlignment="1">
      <alignment horizontal="center" wrapText="1"/>
    </xf>
    <xf numFmtId="0" fontId="18" fillId="0" borderId="9" xfId="0" applyFont="1" applyBorder="1" applyAlignment="1">
      <alignment horizontal="center" wrapText="1"/>
    </xf>
    <xf numFmtId="0" fontId="2" fillId="0" borderId="6"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1"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18" fillId="0" borderId="67" xfId="0" applyFont="1" applyBorder="1" applyAlignment="1">
      <alignment horizontal="left" vertical="center" wrapText="1"/>
    </xf>
    <xf numFmtId="0" fontId="19" fillId="0" borderId="5" xfId="0" applyFont="1" applyBorder="1" applyAlignment="1">
      <alignment horizontal="left" vertical="top" wrapText="1"/>
    </xf>
    <xf numFmtId="0" fontId="18" fillId="0" borderId="68" xfId="0" applyFont="1" applyBorder="1" applyAlignment="1">
      <alignment horizontal="left" vertical="center" wrapText="1"/>
    </xf>
    <xf numFmtId="0" fontId="19" fillId="0" borderId="11" xfId="0" applyFont="1" applyBorder="1" applyAlignment="1">
      <alignment horizontal="left" vertical="top" wrapText="1"/>
    </xf>
    <xf numFmtId="0" fontId="18" fillId="0" borderId="6" xfId="0" applyFont="1" applyBorder="1" applyAlignment="1">
      <alignment horizontal="left" vertical="center" wrapText="1"/>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19" fillId="0" borderId="5" xfId="0" applyFont="1" applyBorder="1" applyAlignment="1">
      <alignment horizontal="left" vertical="center" wrapText="1"/>
    </xf>
    <xf numFmtId="0" fontId="19" fillId="0" borderId="15" xfId="0" applyFont="1" applyBorder="1" applyAlignment="1">
      <alignment horizontal="center" vertical="center" wrapText="1"/>
    </xf>
    <xf numFmtId="0" fontId="19" fillId="0" borderId="15" xfId="0" applyFont="1" applyBorder="1" applyAlignment="1">
      <alignment horizontal="left" vertical="center" wrapText="1"/>
    </xf>
    <xf numFmtId="0" fontId="19" fillId="0" borderId="63" xfId="0" applyFont="1" applyBorder="1" applyAlignment="1">
      <alignment horizontal="center" vertical="center" wrapText="1"/>
    </xf>
    <xf numFmtId="0" fontId="19" fillId="0" borderId="69" xfId="0" applyFont="1" applyBorder="1" applyAlignment="1">
      <alignment horizontal="center" vertical="center" wrapText="1"/>
    </xf>
    <xf numFmtId="0" fontId="0" fillId="0" borderId="12" xfId="0" applyBorder="1" applyAlignment="1">
      <alignment horizontal="center"/>
    </xf>
    <xf numFmtId="0" fontId="0" fillId="0" borderId="14" xfId="0" applyBorder="1" applyAlignment="1">
      <alignment horizontal="center"/>
    </xf>
    <xf numFmtId="0" fontId="0" fillId="0" borderId="13" xfId="0" applyBorder="1" applyAlignment="1">
      <alignment horizontal="center"/>
    </xf>
    <xf numFmtId="0" fontId="0" fillId="0" borderId="6"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0" fillId="0" borderId="6"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27" fillId="0" borderId="32" xfId="0" applyFont="1" applyBorder="1" applyAlignment="1">
      <alignment horizontal="center" vertical="center" wrapText="1"/>
    </xf>
    <xf numFmtId="0" fontId="27" fillId="0" borderId="33" xfId="0" applyFont="1" applyBorder="1" applyAlignment="1">
      <alignment horizontal="center" vertical="center" wrapText="1"/>
    </xf>
    <xf numFmtId="0" fontId="27" fillId="0" borderId="31"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2" xfId="0" applyFont="1" applyBorder="1" applyAlignment="1">
      <alignment horizontal="center" vertical="center" wrapText="1"/>
    </xf>
    <xf numFmtId="0" fontId="18" fillId="0" borderId="33" xfId="0" applyFont="1" applyBorder="1" applyAlignment="1">
      <alignment horizontal="center" vertical="top"/>
    </xf>
    <xf numFmtId="0" fontId="19" fillId="0" borderId="1" xfId="0" applyFont="1" applyBorder="1" applyAlignment="1">
      <alignment horizontal="left" vertical="top" wrapText="1"/>
    </xf>
    <xf numFmtId="0" fontId="19" fillId="0" borderId="1" xfId="0" applyFont="1" applyBorder="1" applyAlignment="1">
      <alignment horizontal="left" vertical="top"/>
    </xf>
    <xf numFmtId="0" fontId="18" fillId="0" borderId="55" xfId="0" applyFont="1" applyBorder="1" applyAlignment="1">
      <alignment horizontal="center" vertical="center" wrapText="1"/>
    </xf>
    <xf numFmtId="0" fontId="18" fillId="0" borderId="50" xfId="0" applyFont="1" applyBorder="1" applyAlignment="1">
      <alignment horizontal="center" vertical="center" wrapText="1"/>
    </xf>
    <xf numFmtId="0" fontId="19" fillId="0" borderId="6" xfId="0" applyFont="1" applyBorder="1" applyAlignment="1">
      <alignment horizontal="left" vertical="top" wrapText="1"/>
    </xf>
    <xf numFmtId="0" fontId="19" fillId="0" borderId="2" xfId="0" applyFont="1" applyBorder="1" applyAlignment="1">
      <alignment horizontal="left" vertical="top" wrapText="1"/>
    </xf>
    <xf numFmtId="0" fontId="18" fillId="0" borderId="65" xfId="0" applyFont="1" applyBorder="1" applyAlignment="1">
      <alignment horizontal="center" vertical="center" wrapText="1"/>
    </xf>
    <xf numFmtId="0" fontId="19" fillId="0" borderId="66" xfId="0" applyFont="1" applyBorder="1" applyAlignment="1">
      <alignment horizontal="left" vertical="top" wrapText="1"/>
    </xf>
    <xf numFmtId="0" fontId="18" fillId="0" borderId="32" xfId="0" applyFont="1" applyBorder="1" applyAlignment="1">
      <alignment horizontal="center" vertical="top"/>
    </xf>
    <xf numFmtId="0" fontId="19" fillId="0" borderId="4" xfId="0" applyFont="1" applyBorder="1" applyAlignment="1">
      <alignment horizontal="left" vertical="top" wrapText="1"/>
    </xf>
    <xf numFmtId="0" fontId="19" fillId="0" borderId="4" xfId="0" applyFont="1" applyBorder="1" applyAlignment="1">
      <alignment horizontal="left" vertical="top"/>
    </xf>
    <xf numFmtId="0" fontId="19" fillId="0" borderId="19" xfId="0" applyFont="1" applyBorder="1" applyAlignment="1">
      <alignment horizontal="left" vertical="top"/>
    </xf>
    <xf numFmtId="0" fontId="19" fillId="0" borderId="64" xfId="0" applyFont="1" applyBorder="1" applyAlignment="1">
      <alignment horizontal="left" vertical="top"/>
    </xf>
    <xf numFmtId="0" fontId="32" fillId="0" borderId="47" xfId="0" applyFont="1" applyBorder="1" applyAlignment="1">
      <alignment horizontal="center" wrapText="1"/>
    </xf>
    <xf numFmtId="0" fontId="32" fillId="0" borderId="61" xfId="0" applyFont="1" applyBorder="1" applyAlignment="1">
      <alignment horizontal="center" wrapText="1"/>
    </xf>
    <xf numFmtId="0" fontId="32" fillId="0" borderId="48" xfId="0" applyFont="1" applyBorder="1" applyAlignment="1">
      <alignment horizontal="center" wrapText="1"/>
    </xf>
    <xf numFmtId="0" fontId="32" fillId="0" borderId="49" xfId="0" applyFont="1" applyBorder="1" applyAlignment="1">
      <alignment horizontal="center" wrapText="1"/>
    </xf>
    <xf numFmtId="0" fontId="18" fillId="0" borderId="32" xfId="0" applyFont="1" applyBorder="1" applyAlignment="1">
      <alignment horizontal="center" vertical="top" wrapText="1"/>
    </xf>
    <xf numFmtId="0" fontId="18" fillId="0" borderId="33" xfId="0" applyFont="1" applyBorder="1" applyAlignment="1">
      <alignment horizontal="center" vertical="top" wrapText="1"/>
    </xf>
    <xf numFmtId="0" fontId="18" fillId="0" borderId="31" xfId="0" applyFont="1" applyBorder="1" applyAlignment="1">
      <alignment horizontal="center" vertical="top" wrapText="1"/>
    </xf>
    <xf numFmtId="0" fontId="19" fillId="0" borderId="62" xfId="0" applyFont="1" applyBorder="1" applyAlignment="1">
      <alignment horizontal="left" vertical="top" wrapText="1"/>
    </xf>
    <xf numFmtId="0" fontId="19" fillId="0" borderId="0" xfId="0" applyFont="1" applyAlignment="1">
      <alignment horizontal="left" vertical="top" wrapText="1"/>
    </xf>
    <xf numFmtId="0" fontId="19" fillId="0" borderId="18" xfId="0" applyFont="1" applyBorder="1" applyAlignment="1">
      <alignment horizontal="left" vertical="top" wrapText="1"/>
    </xf>
    <xf numFmtId="0" fontId="19" fillId="0" borderId="7" xfId="0" applyFont="1" applyBorder="1" applyAlignment="1">
      <alignment horizontal="left" vertical="top" wrapText="1"/>
    </xf>
    <xf numFmtId="0" fontId="18" fillId="0" borderId="60" xfId="0" applyFont="1" applyBorder="1" applyAlignment="1">
      <alignment horizontal="center" vertical="top"/>
    </xf>
    <xf numFmtId="0" fontId="19" fillId="0" borderId="3" xfId="0" applyFont="1" applyBorder="1" applyAlignment="1">
      <alignment horizontal="left" vertical="top" wrapText="1"/>
    </xf>
    <xf numFmtId="0" fontId="18" fillId="0" borderId="53" xfId="0" applyFont="1" applyBorder="1" applyAlignment="1">
      <alignment horizontal="center" vertical="center" wrapText="1"/>
    </xf>
    <xf numFmtId="0" fontId="18" fillId="0" borderId="57" xfId="0" applyFont="1" applyBorder="1" applyAlignment="1">
      <alignment horizontal="center" vertical="top" wrapText="1"/>
    </xf>
    <xf numFmtId="0" fontId="18" fillId="0" borderId="59" xfId="0" applyFont="1" applyBorder="1" applyAlignment="1">
      <alignment horizontal="center" vertical="top" wrapText="1"/>
    </xf>
    <xf numFmtId="0" fontId="19" fillId="0" borderId="22" xfId="0" applyFont="1" applyBorder="1" applyAlignment="1">
      <alignment horizontal="left" vertical="top" wrapText="1"/>
    </xf>
    <xf numFmtId="0" fontId="19" fillId="0" borderId="27" xfId="0" applyFont="1" applyBorder="1" applyAlignment="1">
      <alignment horizontal="left" vertical="top" wrapText="1"/>
    </xf>
    <xf numFmtId="0" fontId="18" fillId="0" borderId="47" xfId="0" applyFont="1" applyBorder="1" applyAlignment="1">
      <alignment horizontal="center" vertical="center" wrapText="1"/>
    </xf>
    <xf numFmtId="0" fontId="19" fillId="0" borderId="46" xfId="0" applyFont="1" applyBorder="1" applyAlignment="1">
      <alignment horizontal="left" vertical="top" wrapText="1"/>
    </xf>
  </cellXfs>
  <cellStyles count="6">
    <cellStyle name="Answer Codes" xfId="2" xr:uid="{F1BB7087-FCB8-4534-807F-3D42B3C5A408}"/>
    <cellStyle name="Normal" xfId="0" builtinId="0"/>
    <cellStyle name="Normal 2" xfId="1" xr:uid="{BDD55284-22C2-4DBD-98C9-1080D5D7D739}"/>
    <cellStyle name="Normal 2 2 2" xfId="4" xr:uid="{8261D96E-0698-4BBF-B9BE-B90D5F62C37C}"/>
    <cellStyle name="Normal 7 2" xfId="5" xr:uid="{0A249A8C-0855-4E31-9EBF-017F1474D6BA}"/>
    <cellStyle name="Questions &amp; instructions" xfId="3" xr:uid="{CCB0EBDD-A55E-4907-8278-4C1AFA9F5F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oneCellAnchor>
    <xdr:from>
      <xdr:col>5</xdr:col>
      <xdr:colOff>0</xdr:colOff>
      <xdr:row>1</xdr:row>
      <xdr:rowOff>0</xdr:rowOff>
    </xdr:from>
    <xdr:ext cx="1076739" cy="208519"/>
    <xdr:sp macro="" textlink="">
      <xdr:nvSpPr>
        <xdr:cNvPr id="2" name="TextBox 1">
          <a:extLst>
            <a:ext uri="{FF2B5EF4-FFF2-40B4-BE49-F238E27FC236}">
              <a16:creationId xmlns:a16="http://schemas.microsoft.com/office/drawing/2014/main" id="{43EDCCE6-1F59-4F07-B5BB-6DB51DE345E7}"/>
            </a:ext>
          </a:extLst>
        </xdr:cNvPr>
        <xdr:cNvSpPr txBox="1"/>
      </xdr:nvSpPr>
      <xdr:spPr>
        <a:xfrm>
          <a:off x="9420225"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0</xdr:colOff>
      <xdr:row>1</xdr:row>
      <xdr:rowOff>0</xdr:rowOff>
    </xdr:from>
    <xdr:ext cx="1076739" cy="208519"/>
    <xdr:sp macro="" textlink="">
      <xdr:nvSpPr>
        <xdr:cNvPr id="3" name="TextBox 2">
          <a:extLst>
            <a:ext uri="{FF2B5EF4-FFF2-40B4-BE49-F238E27FC236}">
              <a16:creationId xmlns:a16="http://schemas.microsoft.com/office/drawing/2014/main" id="{EAEDBE1B-594F-467C-B2A9-0B0F0E898046}"/>
            </a:ext>
          </a:extLst>
        </xdr:cNvPr>
        <xdr:cNvSpPr txBox="1"/>
      </xdr:nvSpPr>
      <xdr:spPr>
        <a:xfrm>
          <a:off x="11953875"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1</xdr:row>
      <xdr:rowOff>0</xdr:rowOff>
    </xdr:from>
    <xdr:ext cx="1076739" cy="208519"/>
    <xdr:sp macro="" textlink="">
      <xdr:nvSpPr>
        <xdr:cNvPr id="4" name="TextBox 3">
          <a:extLst>
            <a:ext uri="{FF2B5EF4-FFF2-40B4-BE49-F238E27FC236}">
              <a16:creationId xmlns:a16="http://schemas.microsoft.com/office/drawing/2014/main" id="{FCE0DC7B-549C-460D-9CD6-97686E47832F}"/>
            </a:ext>
          </a:extLst>
        </xdr:cNvPr>
        <xdr:cNvSpPr txBox="1"/>
      </xdr:nvSpPr>
      <xdr:spPr>
        <a:xfrm>
          <a:off x="9420225"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7</xdr:col>
      <xdr:colOff>0</xdr:colOff>
      <xdr:row>1</xdr:row>
      <xdr:rowOff>0</xdr:rowOff>
    </xdr:from>
    <xdr:ext cx="1076739" cy="208519"/>
    <xdr:sp macro="" textlink="">
      <xdr:nvSpPr>
        <xdr:cNvPr id="2" name="TextBox 1">
          <a:extLst>
            <a:ext uri="{FF2B5EF4-FFF2-40B4-BE49-F238E27FC236}">
              <a16:creationId xmlns:a16="http://schemas.microsoft.com/office/drawing/2014/main" id="{7EC71D65-C0C7-4281-A2DC-2AB83D2BDBD8}"/>
            </a:ext>
          </a:extLst>
        </xdr:cNvPr>
        <xdr:cNvSpPr txBox="1"/>
      </xdr:nvSpPr>
      <xdr:spPr>
        <a:xfrm>
          <a:off x="11677650" y="147638"/>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5</xdr:col>
      <xdr:colOff>0</xdr:colOff>
      <xdr:row>1</xdr:row>
      <xdr:rowOff>0</xdr:rowOff>
    </xdr:from>
    <xdr:ext cx="1076739" cy="208519"/>
    <xdr:sp macro="" textlink="">
      <xdr:nvSpPr>
        <xdr:cNvPr id="4" name="TextBox 3">
          <a:extLst>
            <a:ext uri="{FF2B5EF4-FFF2-40B4-BE49-F238E27FC236}">
              <a16:creationId xmlns:a16="http://schemas.microsoft.com/office/drawing/2014/main" id="{A44331FA-AC09-40AC-BBA6-622621C2D4FE}"/>
            </a:ext>
          </a:extLst>
        </xdr:cNvPr>
        <xdr:cNvSpPr txBox="1"/>
      </xdr:nvSpPr>
      <xdr:spPr>
        <a:xfrm>
          <a:off x="10553700" y="3048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7</xdr:col>
      <xdr:colOff>0</xdr:colOff>
      <xdr:row>1</xdr:row>
      <xdr:rowOff>0</xdr:rowOff>
    </xdr:from>
    <xdr:ext cx="1076739" cy="208519"/>
    <xdr:sp macro="" textlink="">
      <xdr:nvSpPr>
        <xdr:cNvPr id="2" name="TextBox 1">
          <a:extLst>
            <a:ext uri="{FF2B5EF4-FFF2-40B4-BE49-F238E27FC236}">
              <a16:creationId xmlns:a16="http://schemas.microsoft.com/office/drawing/2014/main" id="{7FC5B9D6-EBD4-4F55-BD85-39D67869E656}"/>
            </a:ext>
          </a:extLst>
        </xdr:cNvPr>
        <xdr:cNvSpPr txBox="1"/>
      </xdr:nvSpPr>
      <xdr:spPr>
        <a:xfrm>
          <a:off x="11677650" y="147638"/>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0</xdr:colOff>
      <xdr:row>1</xdr:row>
      <xdr:rowOff>0</xdr:rowOff>
    </xdr:from>
    <xdr:ext cx="1076739" cy="208519"/>
    <xdr:sp macro="" textlink="">
      <xdr:nvSpPr>
        <xdr:cNvPr id="2" name="TextBox 1">
          <a:extLst>
            <a:ext uri="{FF2B5EF4-FFF2-40B4-BE49-F238E27FC236}">
              <a16:creationId xmlns:a16="http://schemas.microsoft.com/office/drawing/2014/main" id="{140918A8-05AC-40BC-9028-2F38BC1FA938}"/>
            </a:ext>
          </a:extLst>
        </xdr:cNvPr>
        <xdr:cNvSpPr txBox="1"/>
      </xdr:nvSpPr>
      <xdr:spPr>
        <a:xfrm>
          <a:off x="8667750" y="1619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0</xdr:colOff>
      <xdr:row>1</xdr:row>
      <xdr:rowOff>0</xdr:rowOff>
    </xdr:from>
    <xdr:ext cx="1076739" cy="208519"/>
    <xdr:sp macro="" textlink="">
      <xdr:nvSpPr>
        <xdr:cNvPr id="3" name="TextBox 2">
          <a:extLst>
            <a:ext uri="{FF2B5EF4-FFF2-40B4-BE49-F238E27FC236}">
              <a16:creationId xmlns:a16="http://schemas.microsoft.com/office/drawing/2014/main" id="{46E352AF-371F-4EAB-B701-F1799D0F7153}"/>
            </a:ext>
          </a:extLst>
        </xdr:cNvPr>
        <xdr:cNvSpPr txBox="1"/>
      </xdr:nvSpPr>
      <xdr:spPr>
        <a:xfrm>
          <a:off x="8667750" y="1619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persons/person.xml><?xml version="1.0" encoding="utf-8"?>
<personList xmlns="http://schemas.microsoft.com/office/spreadsheetml/2018/threadedcomments" xmlns:x="http://schemas.openxmlformats.org/spreadsheetml/2006/main">
  <person displayName="Nduati Maina Kariuki" id="{3CF1F2CA-9AFB-4668-B730-D33D95DBFA71}" userId="S::nkariuki@worldbank.org::1d75510c-0208-468a-82ac-538e4e1bc9eb" providerId="AD"/>
  <person displayName="Tom Bundervoet" id="{741451C7-3B80-44F6-BBA3-E809E8A11B07}" userId="S::tbundervoet@worldbank.org::13f34258-e10a-424a-b14d-ac43637e53af"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E2" dT="2024-11-29T08:19:00.35" personId="{3CF1F2CA-9AFB-4668-B730-D33D95DBFA71}" id="{761743AA-057E-478A-A612-A0A5E532D062}">
    <text>Needs South Sudan Specific options</text>
  </threadedComment>
</ThreadedComments>
</file>

<file path=xl/threadedComments/threadedComment2.xml><?xml version="1.0" encoding="utf-8"?>
<ThreadedComments xmlns="http://schemas.microsoft.com/office/spreadsheetml/2018/threadedcomments" xmlns:x="http://schemas.openxmlformats.org/spreadsheetml/2006/main">
  <threadedComment ref="J2" dT="2024-11-29T08:19:00.35" personId="{3CF1F2CA-9AFB-4668-B730-D33D95DBFA71}" id="{FE58E07A-4DD9-4B77-AE0B-D9B55546BB4D}">
    <text>Needs South Sudan Specific options</text>
  </threadedComment>
</ThreadedComments>
</file>

<file path=xl/threadedComments/threadedComment3.xml><?xml version="1.0" encoding="utf-8"?>
<ThreadedComments xmlns="http://schemas.microsoft.com/office/spreadsheetml/2018/threadedcomments" xmlns:x="http://schemas.openxmlformats.org/spreadsheetml/2006/main">
  <threadedComment ref="C4" dT="2025-01-10T11:22:29.77" personId="{741451C7-3B80-44F6-BBA3-E809E8A11B07}" id="{908230F0-3E3B-40E6-8669-1159A3176215}">
    <text xml:space="preserve">Sorghum is probably a main staple too. </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A00B0-BD66-40E8-8B06-A35962042D33}">
  <dimension ref="A1:D11"/>
  <sheetViews>
    <sheetView workbookViewId="0">
      <selection activeCell="C13" sqref="C13"/>
    </sheetView>
  </sheetViews>
  <sheetFormatPr defaultColWidth="8.86328125" defaultRowHeight="14.25" x14ac:dyDescent="0.45"/>
  <cols>
    <col min="1" max="1" width="7.3984375" style="305" customWidth="1"/>
    <col min="2" max="2" width="65.86328125" style="150" customWidth="1"/>
    <col min="3" max="3" width="27.86328125" style="151" bestFit="1" customWidth="1"/>
    <col min="4" max="4" width="22" style="151" bestFit="1" customWidth="1"/>
    <col min="5" max="16384" width="8.86328125" style="151"/>
  </cols>
  <sheetData>
    <row r="1" spans="1:4" ht="18" x14ac:dyDescent="0.45">
      <c r="A1" s="304" t="s">
        <v>0</v>
      </c>
    </row>
    <row r="3" spans="1:4" s="153" customFormat="1" x14ac:dyDescent="0.45">
      <c r="A3" s="305" t="s">
        <v>1</v>
      </c>
      <c r="B3" s="152" t="s">
        <v>2</v>
      </c>
      <c r="C3" s="153" t="s">
        <v>3</v>
      </c>
      <c r="D3" s="153" t="s">
        <v>4</v>
      </c>
    </row>
    <row r="4" spans="1:4" ht="14.65" thickBot="1" x14ac:dyDescent="0.5"/>
    <row r="5" spans="1:4" ht="85.9" thickBot="1" x14ac:dyDescent="0.5">
      <c r="A5" s="306"/>
      <c r="B5" s="154" t="s">
        <v>5</v>
      </c>
      <c r="C5" s="155"/>
      <c r="D5" s="156"/>
    </row>
    <row r="6" spans="1:4" ht="28.9" thickBot="1" x14ac:dyDescent="0.5">
      <c r="A6" s="306"/>
      <c r="B6" s="154" t="s">
        <v>6</v>
      </c>
      <c r="C6" s="155"/>
      <c r="D6" s="156"/>
    </row>
    <row r="7" spans="1:4" x14ac:dyDescent="0.45">
      <c r="A7" s="307"/>
      <c r="B7" s="309" t="s">
        <v>7</v>
      </c>
      <c r="C7" s="157" t="s">
        <v>8</v>
      </c>
      <c r="D7" s="158">
        <v>0</v>
      </c>
    </row>
    <row r="8" spans="1:4" x14ac:dyDescent="0.45">
      <c r="A8" s="308"/>
      <c r="B8" s="310"/>
      <c r="C8" s="159" t="s">
        <v>9</v>
      </c>
      <c r="D8" s="160">
        <v>1</v>
      </c>
    </row>
    <row r="11" spans="1:4" ht="18" x14ac:dyDescent="0.7">
      <c r="A11" s="305" t="s">
        <v>10</v>
      </c>
      <c r="B11" s="161" t="s">
        <v>11</v>
      </c>
    </row>
  </sheetData>
  <mergeCells count="1">
    <mergeCell ref="B7:B8"/>
  </mergeCells>
  <pageMargins left="0.7" right="0.7" top="0.75" bottom="0.75" header="0.3" footer="0.3"/>
  <headerFooter>
    <oddFooter>&amp;R_x000D_&amp;1#&amp;"Aptos"&amp;10&amp;K000000 Official Use Only</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BA50D-A2BA-4238-BBAE-DF06EDE35A86}">
  <sheetPr>
    <pageSetUpPr fitToPage="1"/>
  </sheetPr>
  <dimension ref="A1:AD517"/>
  <sheetViews>
    <sheetView zoomScale="70" zoomScaleNormal="70" workbookViewId="0">
      <selection activeCell="D13" sqref="D13"/>
    </sheetView>
  </sheetViews>
  <sheetFormatPr defaultRowHeight="14.25" x14ac:dyDescent="0.45"/>
  <cols>
    <col min="2" max="2" width="18.86328125" bestFit="1" customWidth="1"/>
    <col min="3" max="3" width="34.86328125" customWidth="1"/>
    <col min="4" max="4" width="26.1328125" customWidth="1"/>
    <col min="5" max="5" width="28.3984375" customWidth="1"/>
    <col min="6" max="6" width="33.265625" customWidth="1"/>
    <col min="7" max="8" width="28.3984375" customWidth="1"/>
    <col min="9" max="9" width="11.86328125" customWidth="1"/>
    <col min="10" max="12" width="28.3984375" customWidth="1"/>
    <col min="13" max="13" width="37.3984375" customWidth="1"/>
    <col min="14" max="14" width="37.3984375" bestFit="1" customWidth="1"/>
    <col min="15" max="15" width="14.86328125" customWidth="1"/>
    <col min="16" max="16" width="16.59765625" customWidth="1"/>
    <col min="17" max="18" width="12.3984375" customWidth="1"/>
    <col min="19" max="19" width="10.86328125" customWidth="1"/>
    <col min="20" max="22" width="14.1328125" customWidth="1"/>
    <col min="23" max="23" width="36.59765625" customWidth="1"/>
    <col min="24" max="24" width="23.86328125" bestFit="1" customWidth="1"/>
    <col min="25" max="25" width="32.86328125" customWidth="1"/>
    <col min="26" max="26" width="40.86328125" bestFit="1" customWidth="1"/>
    <col min="27" max="27" width="30" customWidth="1"/>
    <col min="28" max="28" width="44.1328125" customWidth="1"/>
    <col min="29" max="29" width="21.1328125" customWidth="1"/>
    <col min="30" max="30" width="34.1328125" customWidth="1"/>
  </cols>
  <sheetData>
    <row r="1" spans="1:30" x14ac:dyDescent="0.45">
      <c r="A1" s="20" t="s">
        <v>12</v>
      </c>
    </row>
    <row r="2" spans="1:30" x14ac:dyDescent="0.45">
      <c r="B2" s="4" t="s">
        <v>13</v>
      </c>
      <c r="C2" s="4" t="s">
        <v>13</v>
      </c>
      <c r="D2" s="4" t="s">
        <v>14</v>
      </c>
      <c r="E2" s="4" t="s">
        <v>15</v>
      </c>
      <c r="F2" s="4" t="s">
        <v>16</v>
      </c>
      <c r="G2" s="4" t="s">
        <v>17</v>
      </c>
      <c r="H2" s="4" t="s">
        <v>18</v>
      </c>
      <c r="I2" s="4" t="s">
        <v>19</v>
      </c>
      <c r="J2" s="4" t="s">
        <v>20</v>
      </c>
      <c r="K2" s="4" t="s">
        <v>21</v>
      </c>
      <c r="L2" s="4" t="s">
        <v>22</v>
      </c>
      <c r="M2" s="4" t="s">
        <v>23</v>
      </c>
      <c r="N2" s="4" t="s">
        <v>24</v>
      </c>
      <c r="O2" s="313" t="s">
        <v>25</v>
      </c>
      <c r="P2" s="314"/>
      <c r="Q2" s="313" t="s">
        <v>26</v>
      </c>
      <c r="R2" s="314"/>
      <c r="S2" s="313" t="s">
        <v>27</v>
      </c>
      <c r="T2" s="314"/>
      <c r="U2" s="313" t="s">
        <v>28</v>
      </c>
      <c r="V2" s="314"/>
      <c r="W2" s="162" t="s">
        <v>29</v>
      </c>
      <c r="X2" s="313" t="s">
        <v>30</v>
      </c>
      <c r="Y2" s="314"/>
      <c r="Z2" s="4" t="s">
        <v>31</v>
      </c>
      <c r="AA2" s="4" t="s">
        <v>32</v>
      </c>
      <c r="AB2" s="4" t="s">
        <v>33</v>
      </c>
      <c r="AC2" s="4" t="s">
        <v>34</v>
      </c>
      <c r="AD2" s="4" t="s">
        <v>35</v>
      </c>
    </row>
    <row r="3" spans="1:30" ht="108.75" customHeight="1" x14ac:dyDescent="0.45">
      <c r="B3" s="9" t="s">
        <v>36</v>
      </c>
      <c r="C3" s="9" t="s">
        <v>37</v>
      </c>
      <c r="D3" s="9" t="s">
        <v>38</v>
      </c>
      <c r="E3" s="9" t="s">
        <v>39</v>
      </c>
      <c r="F3" s="26" t="s">
        <v>40</v>
      </c>
      <c r="G3" s="9" t="s">
        <v>41</v>
      </c>
      <c r="H3" s="9" t="s">
        <v>42</v>
      </c>
      <c r="I3" s="26" t="s">
        <v>43</v>
      </c>
      <c r="J3" s="9" t="s">
        <v>44</v>
      </c>
      <c r="K3" s="9" t="s">
        <v>45</v>
      </c>
      <c r="L3" s="26" t="s">
        <v>46</v>
      </c>
      <c r="M3" s="9" t="str">
        <f>"What is the highest level of education of the household head?
"&amp;"ASK IF "&amp;
J2&amp;" IS NOT  = 1"</f>
        <v>What is the highest level of education of the household head?
ASK IF B8 IS NOT  = 1</v>
      </c>
      <c r="N3" s="9" t="s">
        <v>47</v>
      </c>
      <c r="O3" s="311" t="s">
        <v>48</v>
      </c>
      <c r="P3" s="312"/>
      <c r="Q3" s="311" t="s">
        <v>49</v>
      </c>
      <c r="R3" s="312"/>
      <c r="S3" s="311" t="s">
        <v>50</v>
      </c>
      <c r="T3" s="312"/>
      <c r="U3" s="311" t="s">
        <v>51</v>
      </c>
      <c r="V3" s="312"/>
      <c r="W3" s="163" t="s">
        <v>52</v>
      </c>
      <c r="X3" s="315" t="s">
        <v>53</v>
      </c>
      <c r="Y3" s="316"/>
      <c r="Z3" s="164" t="s">
        <v>54</v>
      </c>
      <c r="AA3" s="26" t="s">
        <v>55</v>
      </c>
      <c r="AB3" s="165" t="s">
        <v>56</v>
      </c>
      <c r="AC3" s="166" t="str">
        <f>"What was the main reason for the most recent displacement?
[Select main reason]
"
&amp;AB2&amp;" = 1 OR 2"</f>
        <v>What was the main reason for the most recent displacement?
[Select main reason]
B21 = 1 OR 2</v>
      </c>
      <c r="AD3" s="167" t="s">
        <v>57</v>
      </c>
    </row>
    <row r="4" spans="1:30" x14ac:dyDescent="0.45">
      <c r="B4" s="4"/>
      <c r="C4" s="4"/>
      <c r="D4" s="4" t="s">
        <v>58</v>
      </c>
      <c r="E4" s="4" t="s">
        <v>59</v>
      </c>
      <c r="F4" s="18" t="s">
        <v>60</v>
      </c>
      <c r="G4" s="18" t="s">
        <v>61</v>
      </c>
      <c r="H4" s="4" t="s">
        <v>62</v>
      </c>
      <c r="I4" s="18" t="s">
        <v>63</v>
      </c>
      <c r="J4" s="12" t="str">
        <f>"1: Head ---&gt; "&amp;L2</f>
        <v>1: Head ---&gt; B10</v>
      </c>
      <c r="K4" s="4" t="s">
        <v>58</v>
      </c>
      <c r="L4" s="18"/>
      <c r="M4" s="4" t="s">
        <v>64</v>
      </c>
      <c r="N4" s="19" t="s">
        <v>64</v>
      </c>
      <c r="O4" s="162" t="s">
        <v>65</v>
      </c>
      <c r="P4" s="162" t="s">
        <v>66</v>
      </c>
      <c r="Q4" s="162" t="s">
        <v>65</v>
      </c>
      <c r="R4" s="162" t="s">
        <v>66</v>
      </c>
      <c r="S4" s="162" t="s">
        <v>67</v>
      </c>
      <c r="T4" s="162" t="s">
        <v>68</v>
      </c>
      <c r="U4" s="162" t="s">
        <v>67</v>
      </c>
      <c r="V4" s="162" t="s">
        <v>68</v>
      </c>
      <c r="W4" s="162" t="s">
        <v>69</v>
      </c>
      <c r="X4" s="162" t="s">
        <v>70</v>
      </c>
      <c r="Y4" s="162" t="s">
        <v>71</v>
      </c>
      <c r="Z4" s="162" t="s">
        <v>72</v>
      </c>
      <c r="AA4" s="18" t="s">
        <v>73</v>
      </c>
      <c r="AB4" s="168" t="s">
        <v>74</v>
      </c>
      <c r="AC4" s="168" t="s">
        <v>73</v>
      </c>
      <c r="AD4" s="169" t="s">
        <v>75</v>
      </c>
    </row>
    <row r="5" spans="1:30" x14ac:dyDescent="0.45">
      <c r="B5" s="4"/>
      <c r="C5" s="4"/>
      <c r="D5" s="4" t="s">
        <v>76</v>
      </c>
      <c r="E5" s="4" t="s">
        <v>77</v>
      </c>
      <c r="F5" s="18" t="s">
        <v>78</v>
      </c>
      <c r="G5" s="18" t="s">
        <v>79</v>
      </c>
      <c r="H5" s="4" t="s">
        <v>80</v>
      </c>
      <c r="I5" s="18" t="s">
        <v>81</v>
      </c>
      <c r="J5" s="12" t="s">
        <v>82</v>
      </c>
      <c r="K5" s="4" t="s">
        <v>76</v>
      </c>
      <c r="L5" s="18"/>
      <c r="M5" s="4" t="s">
        <v>83</v>
      </c>
      <c r="N5" s="19" t="s">
        <v>83</v>
      </c>
      <c r="O5" s="162" t="s">
        <v>84</v>
      </c>
      <c r="P5" s="162" t="s">
        <v>84</v>
      </c>
      <c r="Q5" s="162" t="s">
        <v>84</v>
      </c>
      <c r="R5" s="162" t="s">
        <v>84</v>
      </c>
      <c r="S5" s="162" t="s">
        <v>84</v>
      </c>
      <c r="T5" s="162" t="s">
        <v>84</v>
      </c>
      <c r="U5" s="162" t="s">
        <v>84</v>
      </c>
      <c r="V5" s="162" t="s">
        <v>84</v>
      </c>
      <c r="W5" s="170" t="str">
        <f>"Always/Since birth…...... 95"&amp; " IF 95 SKIP TO " &amp;Z2</f>
        <v>Always/Since birth…...... 95 IF 95 SKIP TO B19</v>
      </c>
      <c r="X5" s="18" t="s">
        <v>60</v>
      </c>
      <c r="Y5" s="18" t="s">
        <v>61</v>
      </c>
      <c r="Z5" s="162" t="s">
        <v>85</v>
      </c>
      <c r="AA5" s="18" t="s">
        <v>86</v>
      </c>
      <c r="AB5" s="168" t="s">
        <v>87</v>
      </c>
      <c r="AC5" s="171" t="s">
        <v>86</v>
      </c>
      <c r="AD5" s="172" t="s">
        <v>88</v>
      </c>
    </row>
    <row r="6" spans="1:30" ht="28.5" x14ac:dyDescent="0.45">
      <c r="B6" s="4"/>
      <c r="C6" s="4"/>
      <c r="D6" s="4"/>
      <c r="E6" s="4"/>
      <c r="F6" s="18" t="s">
        <v>89</v>
      </c>
      <c r="G6" s="18" t="s">
        <v>90</v>
      </c>
      <c r="H6" s="4" t="s">
        <v>91</v>
      </c>
      <c r="I6" s="18" t="s">
        <v>92</v>
      </c>
      <c r="J6" s="12" t="s">
        <v>93</v>
      </c>
      <c r="K6" s="12"/>
      <c r="L6" s="18"/>
      <c r="M6" s="4" t="s">
        <v>94</v>
      </c>
      <c r="N6" s="19" t="s">
        <v>94</v>
      </c>
      <c r="O6" s="19"/>
      <c r="P6" s="19"/>
      <c r="Q6" s="4"/>
      <c r="R6" s="4"/>
      <c r="S6" s="19"/>
      <c r="T6" s="19"/>
      <c r="U6" s="19"/>
      <c r="V6" s="19"/>
      <c r="W6" s="4"/>
      <c r="X6" s="18" t="s">
        <v>78</v>
      </c>
      <c r="Y6" s="18" t="s">
        <v>79</v>
      </c>
      <c r="Z6" s="4"/>
      <c r="AA6" s="18" t="s">
        <v>95</v>
      </c>
      <c r="AB6" s="168" t="s">
        <v>96</v>
      </c>
      <c r="AC6" s="171" t="s">
        <v>95</v>
      </c>
      <c r="AD6" s="172" t="s">
        <v>97</v>
      </c>
    </row>
    <row r="7" spans="1:30" x14ac:dyDescent="0.45">
      <c r="B7" s="4"/>
      <c r="C7" s="4"/>
      <c r="D7" s="4"/>
      <c r="E7" s="4"/>
      <c r="F7" s="18" t="s">
        <v>98</v>
      </c>
      <c r="G7" s="18" t="s">
        <v>99</v>
      </c>
      <c r="H7" s="4" t="s">
        <v>100</v>
      </c>
      <c r="I7" s="18" t="s">
        <v>101</v>
      </c>
      <c r="J7" s="12" t="s">
        <v>102</v>
      </c>
      <c r="K7" s="12"/>
      <c r="L7" s="18"/>
      <c r="M7" s="4" t="s">
        <v>103</v>
      </c>
      <c r="N7" s="19" t="s">
        <v>103</v>
      </c>
      <c r="O7" s="19"/>
      <c r="P7" s="19"/>
      <c r="Q7" s="4"/>
      <c r="R7" s="4"/>
      <c r="S7" s="19"/>
      <c r="T7" s="19"/>
      <c r="U7" s="19"/>
      <c r="V7" s="19"/>
      <c r="W7" s="4"/>
      <c r="X7" s="18" t="s">
        <v>89</v>
      </c>
      <c r="Y7" s="18" t="s">
        <v>90</v>
      </c>
      <c r="Z7" s="4"/>
      <c r="AA7" s="18" t="s">
        <v>104</v>
      </c>
      <c r="AB7" s="168" t="s">
        <v>105</v>
      </c>
      <c r="AC7" s="171" t="s">
        <v>104</v>
      </c>
      <c r="AD7" s="172" t="s">
        <v>97</v>
      </c>
    </row>
    <row r="8" spans="1:30" x14ac:dyDescent="0.45">
      <c r="B8" s="4"/>
      <c r="C8" s="4"/>
      <c r="D8" s="4"/>
      <c r="E8" s="4"/>
      <c r="F8" s="18" t="s">
        <v>106</v>
      </c>
      <c r="G8" s="18" t="s">
        <v>107</v>
      </c>
      <c r="H8" s="4" t="s">
        <v>108</v>
      </c>
      <c r="I8" s="18" t="s">
        <v>109</v>
      </c>
      <c r="J8" s="12" t="s">
        <v>110</v>
      </c>
      <c r="K8" s="12"/>
      <c r="L8" s="18"/>
      <c r="M8" s="4" t="s">
        <v>111</v>
      </c>
      <c r="N8" s="19" t="s">
        <v>111</v>
      </c>
      <c r="O8" s="19"/>
      <c r="P8" s="19"/>
      <c r="Q8" s="4"/>
      <c r="R8" s="4"/>
      <c r="S8" s="19"/>
      <c r="T8" s="19"/>
      <c r="U8" s="19"/>
      <c r="V8" s="19"/>
      <c r="W8" s="4"/>
      <c r="X8" s="18" t="s">
        <v>98</v>
      </c>
      <c r="Y8" s="18" t="s">
        <v>99</v>
      </c>
      <c r="Z8" s="4"/>
      <c r="AA8" s="18" t="s">
        <v>112</v>
      </c>
      <c r="AB8" s="173" t="s">
        <v>97</v>
      </c>
      <c r="AC8" s="171" t="s">
        <v>112</v>
      </c>
      <c r="AD8" s="172" t="s">
        <v>97</v>
      </c>
    </row>
    <row r="9" spans="1:30" x14ac:dyDescent="0.45">
      <c r="B9" s="4"/>
      <c r="C9" s="4"/>
      <c r="D9" s="4"/>
      <c r="E9" s="4"/>
      <c r="F9" s="18" t="s">
        <v>113</v>
      </c>
      <c r="G9" s="18" t="s">
        <v>114</v>
      </c>
      <c r="H9" s="4" t="s">
        <v>115</v>
      </c>
      <c r="I9" s="18" t="s">
        <v>116</v>
      </c>
      <c r="J9" s="12" t="s">
        <v>117</v>
      </c>
      <c r="K9" s="12"/>
      <c r="L9" s="18"/>
      <c r="M9" s="4" t="s">
        <v>118</v>
      </c>
      <c r="N9" s="19" t="s">
        <v>118</v>
      </c>
      <c r="O9" s="19"/>
      <c r="P9" s="19"/>
      <c r="Q9" s="4"/>
      <c r="R9" s="4"/>
      <c r="S9" s="19"/>
      <c r="T9" s="19"/>
      <c r="U9" s="19"/>
      <c r="V9" s="19"/>
      <c r="W9" s="4"/>
      <c r="X9" s="18" t="s">
        <v>106</v>
      </c>
      <c r="Y9" s="18" t="s">
        <v>107</v>
      </c>
      <c r="Z9" s="4"/>
      <c r="AA9" s="18" t="str">
        <f>" -96: Other (specify)"</f>
        <v xml:space="preserve"> -96: Other (specify)</v>
      </c>
      <c r="AB9" s="174" t="s">
        <v>97</v>
      </c>
      <c r="AC9" s="171" t="s">
        <v>119</v>
      </c>
      <c r="AD9" s="172" t="s">
        <v>97</v>
      </c>
    </row>
    <row r="10" spans="1:30" x14ac:dyDescent="0.45">
      <c r="B10" s="4"/>
      <c r="C10" s="4"/>
      <c r="D10" s="4"/>
      <c r="E10" s="4"/>
      <c r="F10" s="18" t="s">
        <v>120</v>
      </c>
      <c r="G10" s="18" t="s">
        <v>121</v>
      </c>
      <c r="H10" s="4" t="s">
        <v>122</v>
      </c>
      <c r="I10" s="18" t="s">
        <v>123</v>
      </c>
      <c r="J10" s="12" t="s">
        <v>124</v>
      </c>
      <c r="K10" s="12"/>
      <c r="L10" s="18"/>
      <c r="M10" s="117" t="s">
        <v>125</v>
      </c>
      <c r="N10" s="175" t="s">
        <v>125</v>
      </c>
      <c r="O10" s="175"/>
      <c r="P10" s="175"/>
      <c r="Q10" s="4"/>
      <c r="R10" s="4"/>
      <c r="S10" s="175"/>
      <c r="T10" s="175"/>
      <c r="U10" s="175"/>
      <c r="V10" s="175"/>
      <c r="W10" s="4"/>
      <c r="X10" s="18" t="s">
        <v>113</v>
      </c>
      <c r="Y10" s="18" t="s">
        <v>114</v>
      </c>
      <c r="Z10" s="4"/>
      <c r="AA10" s="18"/>
      <c r="AB10" s="176" t="s">
        <v>97</v>
      </c>
      <c r="AC10" s="177" t="s">
        <v>97</v>
      </c>
      <c r="AD10" s="178" t="s">
        <v>97</v>
      </c>
    </row>
    <row r="11" spans="1:30" x14ac:dyDescent="0.45">
      <c r="B11" s="4"/>
      <c r="C11" s="4"/>
      <c r="D11" s="4"/>
      <c r="E11" s="4"/>
      <c r="F11" s="18" t="s">
        <v>126</v>
      </c>
      <c r="G11" s="18" t="s">
        <v>127</v>
      </c>
      <c r="H11" s="4" t="s">
        <v>128</v>
      </c>
      <c r="I11" s="18" t="s">
        <v>129</v>
      </c>
      <c r="J11" s="12" t="s">
        <v>130</v>
      </c>
      <c r="K11" s="12"/>
      <c r="L11" s="18"/>
      <c r="M11" s="4" t="str">
        <f>"-96:Other (specify)"</f>
        <v>-96:Other (specify)</v>
      </c>
      <c r="N11" s="19" t="str">
        <f>"-96:Other (specify)"</f>
        <v>-96:Other (specify)</v>
      </c>
      <c r="O11" s="19"/>
      <c r="P11" s="19"/>
      <c r="Q11" s="4"/>
      <c r="R11" s="4"/>
      <c r="S11" s="19"/>
      <c r="T11" s="19"/>
      <c r="U11" s="19"/>
      <c r="V11" s="19"/>
      <c r="W11" s="4"/>
      <c r="X11" s="18" t="s">
        <v>120</v>
      </c>
      <c r="Y11" s="18" t="s">
        <v>121</v>
      </c>
      <c r="Z11" s="4"/>
      <c r="AA11" s="4"/>
      <c r="AB11" s="179" t="s">
        <v>97</v>
      </c>
      <c r="AC11" s="180" t="s">
        <v>97</v>
      </c>
      <c r="AD11" s="181" t="s">
        <v>97</v>
      </c>
    </row>
    <row r="12" spans="1:30" x14ac:dyDescent="0.45">
      <c r="B12" s="4"/>
      <c r="C12" s="4"/>
      <c r="D12" s="4"/>
      <c r="E12" s="4"/>
      <c r="F12" s="18" t="s">
        <v>131</v>
      </c>
      <c r="G12" s="18" t="s">
        <v>132</v>
      </c>
      <c r="H12" s="4" t="s">
        <v>133</v>
      </c>
      <c r="I12" s="18" t="s">
        <v>134</v>
      </c>
      <c r="J12" s="12" t="s">
        <v>135</v>
      </c>
      <c r="K12" s="12"/>
      <c r="L12" s="18"/>
      <c r="M12" s="13"/>
      <c r="N12" s="182"/>
      <c r="O12" s="182"/>
      <c r="P12" s="182"/>
      <c r="Q12" s="13"/>
      <c r="R12" s="13"/>
      <c r="S12" s="182"/>
      <c r="T12" s="182"/>
      <c r="U12" s="182"/>
      <c r="V12" s="182"/>
      <c r="W12" s="4"/>
      <c r="X12" s="18" t="s">
        <v>126</v>
      </c>
      <c r="Y12" s="18" t="s">
        <v>127</v>
      </c>
      <c r="Z12" s="4"/>
      <c r="AA12" s="4"/>
      <c r="AB12" s="179" t="s">
        <v>97</v>
      </c>
      <c r="AC12" s="180" t="s">
        <v>97</v>
      </c>
      <c r="AD12" s="181" t="s">
        <v>97</v>
      </c>
    </row>
    <row r="13" spans="1:30" x14ac:dyDescent="0.45">
      <c r="B13" s="4"/>
      <c r="C13" s="4"/>
      <c r="D13" s="4"/>
      <c r="E13" s="4"/>
      <c r="F13" s="18" t="s">
        <v>136</v>
      </c>
      <c r="G13" s="18" t="s">
        <v>137</v>
      </c>
      <c r="H13" s="4" t="s">
        <v>138</v>
      </c>
      <c r="I13" s="18"/>
      <c r="J13" s="12" t="s">
        <v>139</v>
      </c>
      <c r="K13" s="12"/>
      <c r="L13" s="18"/>
      <c r="M13" s="13"/>
      <c r="N13" s="182"/>
      <c r="O13" s="182"/>
      <c r="P13" s="182"/>
      <c r="Q13" s="13"/>
      <c r="R13" s="13"/>
      <c r="S13" s="182"/>
      <c r="T13" s="182"/>
      <c r="U13" s="182"/>
      <c r="V13" s="182"/>
      <c r="W13" s="4"/>
      <c r="X13" s="18" t="s">
        <v>131</v>
      </c>
      <c r="Y13" s="18" t="s">
        <v>132</v>
      </c>
      <c r="Z13" s="4"/>
      <c r="AA13" s="4"/>
      <c r="AB13" s="179" t="s">
        <v>97</v>
      </c>
      <c r="AC13" s="180" t="s">
        <v>97</v>
      </c>
      <c r="AD13" s="181" t="s">
        <v>97</v>
      </c>
    </row>
    <row r="14" spans="1:30" x14ac:dyDescent="0.45">
      <c r="B14" s="4"/>
      <c r="C14" s="4"/>
      <c r="D14" s="4"/>
      <c r="E14" s="4"/>
      <c r="F14" s="18" t="s">
        <v>140</v>
      </c>
      <c r="G14" s="18" t="s">
        <v>141</v>
      </c>
      <c r="H14" s="4" t="s">
        <v>142</v>
      </c>
      <c r="I14" s="18"/>
      <c r="J14" s="12" t="s">
        <v>143</v>
      </c>
      <c r="K14" s="12"/>
      <c r="L14" s="18"/>
      <c r="M14" s="13"/>
      <c r="N14" s="182"/>
      <c r="O14" s="182"/>
      <c r="P14" s="182"/>
      <c r="Q14" s="13"/>
      <c r="R14" s="13"/>
      <c r="S14" s="182"/>
      <c r="T14" s="182"/>
      <c r="U14" s="182"/>
      <c r="V14" s="182"/>
      <c r="W14" s="4"/>
      <c r="X14" s="18" t="s">
        <v>136</v>
      </c>
      <c r="Y14" s="18" t="s">
        <v>137</v>
      </c>
      <c r="Z14" s="4"/>
      <c r="AA14" s="4"/>
      <c r="AB14" s="179" t="s">
        <v>97</v>
      </c>
      <c r="AC14" s="180" t="s">
        <v>97</v>
      </c>
      <c r="AD14" s="181" t="s">
        <v>97</v>
      </c>
    </row>
    <row r="15" spans="1:30" x14ac:dyDescent="0.45">
      <c r="B15" s="4"/>
      <c r="C15" s="4"/>
      <c r="D15" s="4"/>
      <c r="E15" s="4"/>
      <c r="F15" s="18" t="s">
        <v>144</v>
      </c>
      <c r="G15" s="18" t="s">
        <v>145</v>
      </c>
      <c r="H15" s="4" t="s">
        <v>146</v>
      </c>
      <c r="I15" s="18"/>
      <c r="J15" s="12" t="s">
        <v>147</v>
      </c>
      <c r="K15" s="12"/>
      <c r="L15" s="18"/>
      <c r="M15" s="13"/>
      <c r="N15" s="182"/>
      <c r="O15" s="182"/>
      <c r="P15" s="182"/>
      <c r="Q15" s="13"/>
      <c r="R15" s="13"/>
      <c r="S15" s="182"/>
      <c r="T15" s="182"/>
      <c r="U15" s="182"/>
      <c r="V15" s="182"/>
      <c r="W15" s="4"/>
      <c r="X15" s="183" t="s">
        <v>148</v>
      </c>
      <c r="Y15" s="18" t="s">
        <v>141</v>
      </c>
      <c r="Z15" s="4"/>
      <c r="AA15" s="4"/>
      <c r="AB15" s="179" t="s">
        <v>97</v>
      </c>
      <c r="AC15" s="180" t="s">
        <v>97</v>
      </c>
      <c r="AD15" s="181" t="s">
        <v>97</v>
      </c>
    </row>
    <row r="16" spans="1:30" x14ac:dyDescent="0.45">
      <c r="B16" s="4"/>
      <c r="C16" s="4"/>
      <c r="D16" s="4"/>
      <c r="E16" s="4"/>
      <c r="G16" s="18" t="s">
        <v>149</v>
      </c>
      <c r="H16" s="4" t="s">
        <v>150</v>
      </c>
      <c r="I16" s="18"/>
      <c r="J16" s="12" t="s">
        <v>151</v>
      </c>
      <c r="K16" s="12"/>
      <c r="L16" s="18"/>
      <c r="M16" s="13"/>
      <c r="N16" s="182"/>
      <c r="O16" s="182"/>
      <c r="P16" s="182"/>
      <c r="Q16" s="13"/>
      <c r="R16" s="13"/>
      <c r="S16" s="182"/>
      <c r="T16" s="182"/>
      <c r="U16" s="182"/>
      <c r="V16" s="182"/>
      <c r="W16" s="4"/>
      <c r="X16" t="s">
        <v>152</v>
      </c>
      <c r="Y16" s="18" t="s">
        <v>145</v>
      </c>
      <c r="Z16" s="4"/>
      <c r="AA16" s="4"/>
      <c r="AB16" s="179" t="s">
        <v>97</v>
      </c>
      <c r="AC16" s="180" t="s">
        <v>97</v>
      </c>
      <c r="AD16" s="181" t="s">
        <v>97</v>
      </c>
    </row>
    <row r="17" spans="1:30" x14ac:dyDescent="0.45">
      <c r="B17" s="4"/>
      <c r="C17" s="4"/>
      <c r="D17" s="4"/>
      <c r="E17" s="4"/>
      <c r="F17" s="18"/>
      <c r="G17" s="18" t="s">
        <v>153</v>
      </c>
      <c r="H17" s="4" t="s">
        <v>154</v>
      </c>
      <c r="I17" s="18"/>
      <c r="K17" s="12"/>
      <c r="L17" s="18"/>
      <c r="M17" s="13"/>
      <c r="N17" s="182"/>
      <c r="O17" s="182"/>
      <c r="P17" s="182"/>
      <c r="Q17" s="13"/>
      <c r="R17" s="13"/>
      <c r="S17" s="182"/>
      <c r="T17" s="182"/>
      <c r="U17" s="182"/>
      <c r="V17" s="182"/>
      <c r="W17" s="4"/>
      <c r="X17" t="s">
        <v>155</v>
      </c>
      <c r="Y17" s="18" t="s">
        <v>149</v>
      </c>
      <c r="Z17" s="4"/>
      <c r="AA17" s="4"/>
      <c r="AB17" s="179" t="s">
        <v>97</v>
      </c>
      <c r="AC17" s="180" t="s">
        <v>97</v>
      </c>
      <c r="AD17" s="181" t="s">
        <v>97</v>
      </c>
    </row>
    <row r="18" spans="1:30" x14ac:dyDescent="0.45">
      <c r="B18" s="4"/>
      <c r="C18" s="4"/>
      <c r="D18" s="4"/>
      <c r="E18" s="4"/>
      <c r="F18" s="18"/>
      <c r="G18" s="18" t="s">
        <v>156</v>
      </c>
      <c r="H18" s="4" t="s">
        <v>157</v>
      </c>
      <c r="I18" s="18"/>
      <c r="K18" s="12"/>
      <c r="L18" s="18"/>
      <c r="M18" s="13"/>
      <c r="N18" s="182"/>
      <c r="O18" s="182"/>
      <c r="P18" s="182"/>
      <c r="Q18" s="13"/>
      <c r="R18" s="13"/>
      <c r="S18" s="182"/>
      <c r="T18" s="182"/>
      <c r="U18" s="182"/>
      <c r="V18" s="182"/>
      <c r="W18" s="4"/>
      <c r="X18" t="s">
        <v>158</v>
      </c>
      <c r="Y18" s="18" t="s">
        <v>153</v>
      </c>
      <c r="Z18" s="4"/>
      <c r="AA18" s="4"/>
      <c r="AB18" s="179" t="s">
        <v>97</v>
      </c>
      <c r="AC18" s="180" t="s">
        <v>97</v>
      </c>
      <c r="AD18" s="181" t="s">
        <v>97</v>
      </c>
    </row>
    <row r="19" spans="1:30" x14ac:dyDescent="0.45">
      <c r="B19" s="4"/>
      <c r="C19" s="4"/>
      <c r="D19" s="4"/>
      <c r="E19" s="4"/>
      <c r="F19" s="18"/>
      <c r="G19" s="18" t="s">
        <v>159</v>
      </c>
      <c r="H19" s="4" t="s">
        <v>160</v>
      </c>
      <c r="I19" s="18"/>
      <c r="J19" s="4"/>
      <c r="K19" s="4"/>
      <c r="L19" s="18"/>
      <c r="M19" s="4"/>
      <c r="N19" s="19"/>
      <c r="O19" s="19"/>
      <c r="P19" s="19"/>
      <c r="Q19" s="4"/>
      <c r="R19" s="4"/>
      <c r="S19" s="19"/>
      <c r="T19" s="19"/>
      <c r="U19" s="19"/>
      <c r="V19" s="19"/>
      <c r="W19" s="4"/>
      <c r="X19" s="18" t="s">
        <v>161</v>
      </c>
      <c r="Y19" s="18" t="s">
        <v>156</v>
      </c>
      <c r="Z19" s="4"/>
      <c r="AA19" s="4"/>
      <c r="AB19" s="179" t="s">
        <v>97</v>
      </c>
      <c r="AC19" s="180" t="s">
        <v>97</v>
      </c>
      <c r="AD19" s="181" t="s">
        <v>97</v>
      </c>
    </row>
    <row r="20" spans="1:30" x14ac:dyDescent="0.45">
      <c r="B20" s="4"/>
      <c r="C20" s="4"/>
      <c r="D20" s="4"/>
      <c r="E20" s="4"/>
      <c r="F20" s="18"/>
      <c r="G20" s="18" t="s">
        <v>162</v>
      </c>
      <c r="H20" s="4" t="s">
        <v>163</v>
      </c>
      <c r="I20" s="18"/>
      <c r="J20" s="4"/>
      <c r="K20" s="4"/>
      <c r="L20" s="18"/>
      <c r="M20" s="4"/>
      <c r="N20" s="19"/>
      <c r="O20" s="19"/>
      <c r="P20" s="19"/>
      <c r="Q20" s="4"/>
      <c r="R20" s="4"/>
      <c r="S20" s="19"/>
      <c r="T20" s="19"/>
      <c r="U20" s="19"/>
      <c r="V20" s="19"/>
      <c r="W20" s="4"/>
      <c r="X20" s="18"/>
      <c r="Y20" s="18" t="s">
        <v>159</v>
      </c>
      <c r="Z20" s="4"/>
      <c r="AA20" s="4"/>
      <c r="AB20" s="179" t="s">
        <v>97</v>
      </c>
      <c r="AC20" s="180" t="s">
        <v>97</v>
      </c>
      <c r="AD20" s="181" t="s">
        <v>97</v>
      </c>
    </row>
    <row r="21" spans="1:30" x14ac:dyDescent="0.45">
      <c r="B21" s="4"/>
      <c r="C21" s="4"/>
      <c r="D21" s="4"/>
      <c r="E21" s="4"/>
      <c r="F21" s="18"/>
      <c r="G21" s="18" t="s">
        <v>164</v>
      </c>
      <c r="H21" s="4" t="s">
        <v>165</v>
      </c>
      <c r="I21" s="18"/>
      <c r="J21" s="4"/>
      <c r="K21" s="4"/>
      <c r="L21" s="18"/>
      <c r="M21" s="4"/>
      <c r="N21" s="19"/>
      <c r="O21" s="19"/>
      <c r="P21" s="19"/>
      <c r="Q21" s="4"/>
      <c r="R21" s="4"/>
      <c r="S21" s="19"/>
      <c r="T21" s="19"/>
      <c r="U21" s="19"/>
      <c r="V21" s="19"/>
      <c r="W21" s="4"/>
      <c r="X21" s="18" t="s">
        <v>166</v>
      </c>
      <c r="Y21" s="18" t="s">
        <v>162</v>
      </c>
      <c r="Z21" s="4"/>
      <c r="AA21" s="4"/>
      <c r="AB21" s="179" t="s">
        <v>97</v>
      </c>
      <c r="AC21" s="180" t="s">
        <v>97</v>
      </c>
      <c r="AD21" s="181" t="s">
        <v>97</v>
      </c>
    </row>
    <row r="22" spans="1:30" x14ac:dyDescent="0.45">
      <c r="B22" s="4"/>
      <c r="C22" s="4"/>
      <c r="D22" s="4"/>
      <c r="E22" s="4"/>
      <c r="F22" s="18"/>
      <c r="G22" s="18" t="s">
        <v>167</v>
      </c>
      <c r="H22" s="4" t="s">
        <v>168</v>
      </c>
      <c r="I22" s="18"/>
      <c r="J22" s="4"/>
      <c r="K22" s="4"/>
      <c r="L22" s="18"/>
      <c r="M22" s="4"/>
      <c r="N22" s="19"/>
      <c r="O22" s="19"/>
      <c r="P22" s="19"/>
      <c r="Q22" s="4"/>
      <c r="R22" s="4"/>
      <c r="S22" s="19"/>
      <c r="T22" s="19"/>
      <c r="U22" s="19"/>
      <c r="V22" s="19"/>
      <c r="W22" s="4"/>
      <c r="X22" s="18" t="s">
        <v>169</v>
      </c>
      <c r="Y22" s="18" t="s">
        <v>164</v>
      </c>
      <c r="Z22" s="4"/>
      <c r="AA22" s="4"/>
      <c r="AB22" s="179" t="s">
        <v>97</v>
      </c>
      <c r="AC22" s="180" t="s">
        <v>97</v>
      </c>
      <c r="AD22" s="181" t="s">
        <v>97</v>
      </c>
    </row>
    <row r="23" spans="1:30" x14ac:dyDescent="0.45">
      <c r="B23" s="4"/>
      <c r="C23" s="4"/>
      <c r="D23" s="4"/>
      <c r="E23" s="4"/>
      <c r="F23" s="18"/>
      <c r="G23" s="18" t="s">
        <v>170</v>
      </c>
      <c r="H23" s="4" t="s">
        <v>171</v>
      </c>
      <c r="I23" s="18"/>
      <c r="J23" s="4"/>
      <c r="K23" s="4"/>
      <c r="L23" s="18"/>
      <c r="M23" s="4"/>
      <c r="N23" s="19"/>
      <c r="O23" s="19"/>
      <c r="P23" s="19"/>
      <c r="Q23" s="4"/>
      <c r="R23" s="4"/>
      <c r="S23" s="19"/>
      <c r="T23" s="19"/>
      <c r="U23" s="19"/>
      <c r="V23" s="19"/>
      <c r="W23" s="4"/>
      <c r="X23" s="4"/>
      <c r="Y23" s="18" t="s">
        <v>167</v>
      </c>
      <c r="Z23" s="4"/>
      <c r="AA23" s="4"/>
      <c r="AB23" s="179" t="s">
        <v>97</v>
      </c>
      <c r="AC23" s="180" t="s">
        <v>97</v>
      </c>
      <c r="AD23" s="181" t="s">
        <v>97</v>
      </c>
    </row>
    <row r="24" spans="1:30" x14ac:dyDescent="0.45">
      <c r="G24" s="18" t="s">
        <v>172</v>
      </c>
      <c r="H24" s="4" t="s">
        <v>173</v>
      </c>
      <c r="Y24" s="18" t="s">
        <v>170</v>
      </c>
    </row>
    <row r="25" spans="1:30" x14ac:dyDescent="0.45">
      <c r="A25" s="4"/>
      <c r="G25" s="18" t="s">
        <v>174</v>
      </c>
      <c r="H25" s="4" t="s">
        <v>175</v>
      </c>
      <c r="Y25" s="18" t="s">
        <v>172</v>
      </c>
    </row>
    <row r="26" spans="1:30" x14ac:dyDescent="0.45">
      <c r="G26" s="18" t="s">
        <v>176</v>
      </c>
      <c r="H26" s="4" t="s">
        <v>177</v>
      </c>
      <c r="Y26" s="18" t="s">
        <v>174</v>
      </c>
    </row>
    <row r="27" spans="1:30" x14ac:dyDescent="0.45">
      <c r="G27" s="18" t="s">
        <v>178</v>
      </c>
      <c r="H27" s="4" t="s">
        <v>179</v>
      </c>
      <c r="Y27" s="18" t="s">
        <v>176</v>
      </c>
    </row>
    <row r="28" spans="1:30" x14ac:dyDescent="0.45">
      <c r="G28" s="18" t="s">
        <v>180</v>
      </c>
      <c r="H28" s="4" t="s">
        <v>181</v>
      </c>
      <c r="Y28" s="18" t="s">
        <v>178</v>
      </c>
    </row>
    <row r="29" spans="1:30" x14ac:dyDescent="0.45">
      <c r="G29" s="18" t="s">
        <v>182</v>
      </c>
      <c r="H29" s="4" t="s">
        <v>183</v>
      </c>
      <c r="Y29" s="18" t="s">
        <v>180</v>
      </c>
    </row>
    <row r="30" spans="1:30" x14ac:dyDescent="0.45">
      <c r="G30" s="18" t="s">
        <v>184</v>
      </c>
      <c r="H30" s="4" t="s">
        <v>185</v>
      </c>
      <c r="Y30" s="18" t="s">
        <v>182</v>
      </c>
    </row>
    <row r="31" spans="1:30" x14ac:dyDescent="0.45">
      <c r="G31" s="18" t="s">
        <v>186</v>
      </c>
      <c r="H31" s="4" t="s">
        <v>187</v>
      </c>
      <c r="Y31" s="18" t="s">
        <v>184</v>
      </c>
    </row>
    <row r="32" spans="1:30" x14ac:dyDescent="0.45">
      <c r="G32" s="18" t="s">
        <v>188</v>
      </c>
      <c r="H32" s="4" t="s">
        <v>189</v>
      </c>
      <c r="Y32" s="18" t="s">
        <v>186</v>
      </c>
    </row>
    <row r="33" spans="7:25" x14ac:dyDescent="0.45">
      <c r="G33" s="18" t="s">
        <v>190</v>
      </c>
      <c r="H33" s="4" t="s">
        <v>191</v>
      </c>
      <c r="Y33" s="18" t="s">
        <v>188</v>
      </c>
    </row>
    <row r="34" spans="7:25" x14ac:dyDescent="0.45">
      <c r="G34" s="18" t="s">
        <v>192</v>
      </c>
      <c r="H34" s="4" t="s">
        <v>193</v>
      </c>
      <c r="Y34" s="18" t="s">
        <v>190</v>
      </c>
    </row>
    <row r="35" spans="7:25" x14ac:dyDescent="0.45">
      <c r="G35" s="18" t="s">
        <v>194</v>
      </c>
      <c r="H35" s="4" t="s">
        <v>195</v>
      </c>
      <c r="Y35" s="18" t="s">
        <v>192</v>
      </c>
    </row>
    <row r="36" spans="7:25" x14ac:dyDescent="0.45">
      <c r="G36" s="18" t="s">
        <v>196</v>
      </c>
      <c r="H36" s="4" t="s">
        <v>197</v>
      </c>
      <c r="Y36" s="18" t="s">
        <v>194</v>
      </c>
    </row>
    <row r="37" spans="7:25" x14ac:dyDescent="0.45">
      <c r="G37" s="18" t="s">
        <v>198</v>
      </c>
      <c r="H37" s="4" t="s">
        <v>199</v>
      </c>
      <c r="Y37" s="18" t="s">
        <v>196</v>
      </c>
    </row>
    <row r="38" spans="7:25" x14ac:dyDescent="0.45">
      <c r="G38" s="18" t="s">
        <v>200</v>
      </c>
      <c r="H38" s="4" t="s">
        <v>201</v>
      </c>
      <c r="Y38" s="18" t="s">
        <v>198</v>
      </c>
    </row>
    <row r="39" spans="7:25" x14ac:dyDescent="0.45">
      <c r="G39" s="18" t="s">
        <v>202</v>
      </c>
      <c r="H39" s="4" t="s">
        <v>203</v>
      </c>
      <c r="Y39" s="18" t="s">
        <v>200</v>
      </c>
    </row>
    <row r="40" spans="7:25" x14ac:dyDescent="0.45">
      <c r="G40" s="18" t="s">
        <v>204</v>
      </c>
      <c r="H40" s="4" t="s">
        <v>205</v>
      </c>
      <c r="Y40" s="18" t="s">
        <v>202</v>
      </c>
    </row>
    <row r="41" spans="7:25" x14ac:dyDescent="0.45">
      <c r="G41" s="18" t="s">
        <v>206</v>
      </c>
      <c r="H41" s="4" t="s">
        <v>207</v>
      </c>
      <c r="Y41" s="18" t="s">
        <v>204</v>
      </c>
    </row>
    <row r="42" spans="7:25" x14ac:dyDescent="0.45">
      <c r="G42" s="18" t="s">
        <v>208</v>
      </c>
      <c r="H42" s="4" t="s">
        <v>209</v>
      </c>
      <c r="Y42" s="18" t="s">
        <v>206</v>
      </c>
    </row>
    <row r="43" spans="7:25" x14ac:dyDescent="0.45">
      <c r="G43" s="18" t="s">
        <v>210</v>
      </c>
      <c r="H43" s="4" t="s">
        <v>211</v>
      </c>
      <c r="Y43" s="18" t="s">
        <v>208</v>
      </c>
    </row>
    <row r="44" spans="7:25" x14ac:dyDescent="0.45">
      <c r="G44" s="18" t="s">
        <v>212</v>
      </c>
      <c r="H44" s="4" t="s">
        <v>213</v>
      </c>
      <c r="Y44" s="18" t="s">
        <v>210</v>
      </c>
    </row>
    <row r="45" spans="7:25" x14ac:dyDescent="0.45">
      <c r="G45" s="18" t="s">
        <v>214</v>
      </c>
      <c r="H45" s="4" t="s">
        <v>215</v>
      </c>
      <c r="Y45" s="18" t="s">
        <v>212</v>
      </c>
    </row>
    <row r="46" spans="7:25" x14ac:dyDescent="0.45">
      <c r="G46" s="18" t="s">
        <v>216</v>
      </c>
      <c r="H46" s="4" t="s">
        <v>217</v>
      </c>
      <c r="Y46" s="18" t="s">
        <v>214</v>
      </c>
    </row>
    <row r="47" spans="7:25" x14ac:dyDescent="0.45">
      <c r="G47" s="18" t="s">
        <v>218</v>
      </c>
      <c r="H47" s="4" t="s">
        <v>219</v>
      </c>
      <c r="Y47" s="18" t="s">
        <v>216</v>
      </c>
    </row>
    <row r="48" spans="7:25" x14ac:dyDescent="0.45">
      <c r="G48" s="18" t="s">
        <v>220</v>
      </c>
      <c r="H48" s="4" t="s">
        <v>221</v>
      </c>
      <c r="Y48" s="18" t="s">
        <v>218</v>
      </c>
    </row>
    <row r="49" spans="7:25" x14ac:dyDescent="0.45">
      <c r="G49" s="18" t="s">
        <v>222</v>
      </c>
      <c r="H49" s="4" t="s">
        <v>223</v>
      </c>
      <c r="Y49" s="18" t="s">
        <v>220</v>
      </c>
    </row>
    <row r="50" spans="7:25" x14ac:dyDescent="0.45">
      <c r="G50" s="18" t="s">
        <v>224</v>
      </c>
      <c r="H50" s="4" t="s">
        <v>225</v>
      </c>
      <c r="Y50" s="18" t="s">
        <v>222</v>
      </c>
    </row>
    <row r="51" spans="7:25" x14ac:dyDescent="0.45">
      <c r="G51" s="18" t="s">
        <v>226</v>
      </c>
      <c r="H51" s="4" t="s">
        <v>227</v>
      </c>
      <c r="Y51" s="18" t="s">
        <v>224</v>
      </c>
    </row>
    <row r="52" spans="7:25" x14ac:dyDescent="0.45">
      <c r="G52" s="18" t="s">
        <v>228</v>
      </c>
      <c r="H52" s="4" t="s">
        <v>229</v>
      </c>
      <c r="Y52" s="18" t="s">
        <v>226</v>
      </c>
    </row>
    <row r="53" spans="7:25" x14ac:dyDescent="0.45">
      <c r="G53" s="18" t="s">
        <v>230</v>
      </c>
      <c r="H53" s="4" t="s">
        <v>231</v>
      </c>
      <c r="Y53" s="18" t="s">
        <v>228</v>
      </c>
    </row>
    <row r="54" spans="7:25" x14ac:dyDescent="0.45">
      <c r="G54" s="18" t="s">
        <v>232</v>
      </c>
      <c r="H54" s="4" t="s">
        <v>233</v>
      </c>
      <c r="Y54" s="18" t="s">
        <v>230</v>
      </c>
    </row>
    <row r="55" spans="7:25" x14ac:dyDescent="0.45">
      <c r="G55" s="18" t="s">
        <v>234</v>
      </c>
      <c r="H55" s="4" t="s">
        <v>235</v>
      </c>
      <c r="Y55" s="18" t="s">
        <v>232</v>
      </c>
    </row>
    <row r="56" spans="7:25" x14ac:dyDescent="0.45">
      <c r="G56" s="18" t="s">
        <v>236</v>
      </c>
      <c r="H56" s="4" t="s">
        <v>237</v>
      </c>
      <c r="Y56" s="18" t="s">
        <v>234</v>
      </c>
    </row>
    <row r="57" spans="7:25" x14ac:dyDescent="0.45">
      <c r="G57" s="18" t="s">
        <v>238</v>
      </c>
      <c r="H57" s="4" t="s">
        <v>239</v>
      </c>
      <c r="Y57" s="18" t="s">
        <v>236</v>
      </c>
    </row>
    <row r="58" spans="7:25" x14ac:dyDescent="0.45">
      <c r="G58" s="18" t="s">
        <v>240</v>
      </c>
      <c r="H58" s="4" t="s">
        <v>241</v>
      </c>
      <c r="Y58" s="18" t="s">
        <v>238</v>
      </c>
    </row>
    <row r="59" spans="7:25" x14ac:dyDescent="0.45">
      <c r="G59" s="18" t="s">
        <v>242</v>
      </c>
      <c r="H59" s="4" t="s">
        <v>243</v>
      </c>
      <c r="Y59" s="18" t="s">
        <v>240</v>
      </c>
    </row>
    <row r="60" spans="7:25" x14ac:dyDescent="0.45">
      <c r="G60" s="18" t="s">
        <v>244</v>
      </c>
      <c r="H60" s="4" t="s">
        <v>245</v>
      </c>
      <c r="Y60" s="18" t="s">
        <v>242</v>
      </c>
    </row>
    <row r="61" spans="7:25" x14ac:dyDescent="0.45">
      <c r="G61" s="18" t="s">
        <v>246</v>
      </c>
      <c r="H61" s="4" t="s">
        <v>247</v>
      </c>
      <c r="K61" t="s">
        <v>248</v>
      </c>
      <c r="L61" t="s">
        <v>249</v>
      </c>
      <c r="Y61" s="18" t="s">
        <v>244</v>
      </c>
    </row>
    <row r="62" spans="7:25" x14ac:dyDescent="0.45">
      <c r="G62" s="18" t="s">
        <v>250</v>
      </c>
      <c r="H62" s="4" t="s">
        <v>251</v>
      </c>
      <c r="K62" t="s">
        <v>252</v>
      </c>
      <c r="L62" t="s">
        <v>253</v>
      </c>
      <c r="Y62" s="18" t="s">
        <v>246</v>
      </c>
    </row>
    <row r="63" spans="7:25" x14ac:dyDescent="0.45">
      <c r="G63" s="18" t="s">
        <v>254</v>
      </c>
      <c r="H63" s="4" t="s">
        <v>255</v>
      </c>
      <c r="K63" t="s">
        <v>256</v>
      </c>
      <c r="L63" t="s">
        <v>257</v>
      </c>
      <c r="Y63" s="18" t="s">
        <v>250</v>
      </c>
    </row>
    <row r="64" spans="7:25" x14ac:dyDescent="0.45">
      <c r="G64" s="18" t="s">
        <v>258</v>
      </c>
      <c r="H64" s="4" t="s">
        <v>259</v>
      </c>
      <c r="K64" t="s">
        <v>260</v>
      </c>
      <c r="L64" t="s">
        <v>261</v>
      </c>
      <c r="Y64" s="18" t="s">
        <v>254</v>
      </c>
    </row>
    <row r="65" spans="7:25" x14ac:dyDescent="0.45">
      <c r="G65" s="18" t="s">
        <v>262</v>
      </c>
      <c r="H65" s="4" t="s">
        <v>263</v>
      </c>
      <c r="K65" t="s">
        <v>264</v>
      </c>
      <c r="L65" t="s">
        <v>265</v>
      </c>
      <c r="Y65" s="18" t="s">
        <v>258</v>
      </c>
    </row>
    <row r="66" spans="7:25" x14ac:dyDescent="0.45">
      <c r="G66" s="18" t="s">
        <v>266</v>
      </c>
      <c r="H66" s="4" t="s">
        <v>267</v>
      </c>
      <c r="K66" t="s">
        <v>268</v>
      </c>
      <c r="L66" t="s">
        <v>269</v>
      </c>
      <c r="Y66" s="18" t="s">
        <v>262</v>
      </c>
    </row>
    <row r="67" spans="7:25" x14ac:dyDescent="0.45">
      <c r="G67" s="18" t="s">
        <v>270</v>
      </c>
      <c r="H67" s="4" t="s">
        <v>271</v>
      </c>
      <c r="K67" t="s">
        <v>272</v>
      </c>
      <c r="L67" t="s">
        <v>273</v>
      </c>
      <c r="Y67" s="18" t="s">
        <v>266</v>
      </c>
    </row>
    <row r="68" spans="7:25" x14ac:dyDescent="0.45">
      <c r="G68" s="18" t="s">
        <v>274</v>
      </c>
      <c r="H68" s="4" t="s">
        <v>275</v>
      </c>
      <c r="Y68" s="18" t="s">
        <v>270</v>
      </c>
    </row>
    <row r="69" spans="7:25" x14ac:dyDescent="0.45">
      <c r="G69" s="18" t="s">
        <v>276</v>
      </c>
      <c r="H69" s="4" t="s">
        <v>277</v>
      </c>
      <c r="Y69" s="18" t="s">
        <v>274</v>
      </c>
    </row>
    <row r="70" spans="7:25" x14ac:dyDescent="0.45">
      <c r="G70" s="18" t="s">
        <v>278</v>
      </c>
      <c r="H70" s="4" t="s">
        <v>279</v>
      </c>
      <c r="Y70" s="18" t="s">
        <v>276</v>
      </c>
    </row>
    <row r="71" spans="7:25" x14ac:dyDescent="0.45">
      <c r="G71" s="18" t="s">
        <v>280</v>
      </c>
      <c r="H71" s="4" t="s">
        <v>281</v>
      </c>
      <c r="Y71" s="18" t="s">
        <v>278</v>
      </c>
    </row>
    <row r="72" spans="7:25" x14ac:dyDescent="0.45">
      <c r="G72" s="18" t="s">
        <v>282</v>
      </c>
      <c r="H72" s="4" t="s">
        <v>283</v>
      </c>
      <c r="Y72" s="18" t="s">
        <v>280</v>
      </c>
    </row>
    <row r="73" spans="7:25" x14ac:dyDescent="0.45">
      <c r="G73" s="18" t="s">
        <v>284</v>
      </c>
      <c r="H73" s="4" t="s">
        <v>285</v>
      </c>
      <c r="Y73" s="18" t="s">
        <v>282</v>
      </c>
    </row>
    <row r="74" spans="7:25" x14ac:dyDescent="0.45">
      <c r="G74" s="18" t="s">
        <v>286</v>
      </c>
      <c r="H74" s="4" t="s">
        <v>287</v>
      </c>
      <c r="Y74" s="18" t="s">
        <v>284</v>
      </c>
    </row>
    <row r="75" spans="7:25" x14ac:dyDescent="0.45">
      <c r="G75" s="18" t="s">
        <v>288</v>
      </c>
      <c r="H75" s="4" t="s">
        <v>289</v>
      </c>
      <c r="Y75" s="18" t="s">
        <v>286</v>
      </c>
    </row>
    <row r="76" spans="7:25" x14ac:dyDescent="0.45">
      <c r="G76" s="18" t="s">
        <v>290</v>
      </c>
      <c r="H76" s="4" t="s">
        <v>291</v>
      </c>
      <c r="Y76" s="18" t="s">
        <v>288</v>
      </c>
    </row>
    <row r="77" spans="7:25" x14ac:dyDescent="0.45">
      <c r="G77" s="18" t="s">
        <v>292</v>
      </c>
      <c r="H77" s="4" t="s">
        <v>293</v>
      </c>
      <c r="Y77" s="18" t="s">
        <v>290</v>
      </c>
    </row>
    <row r="78" spans="7:25" x14ac:dyDescent="0.45">
      <c r="G78" s="18" t="s">
        <v>294</v>
      </c>
      <c r="H78" s="4" t="s">
        <v>295</v>
      </c>
      <c r="Y78" s="18" t="s">
        <v>292</v>
      </c>
    </row>
    <row r="79" spans="7:25" x14ac:dyDescent="0.45">
      <c r="G79" s="18" t="s">
        <v>296</v>
      </c>
      <c r="H79" s="4" t="s">
        <v>297</v>
      </c>
      <c r="Y79" s="18" t="s">
        <v>294</v>
      </c>
    </row>
    <row r="80" spans="7:25" x14ac:dyDescent="0.45">
      <c r="G80" s="18" t="s">
        <v>298</v>
      </c>
      <c r="H80" s="4" t="s">
        <v>299</v>
      </c>
      <c r="Y80" s="18" t="s">
        <v>296</v>
      </c>
    </row>
    <row r="81" spans="7:25" x14ac:dyDescent="0.45">
      <c r="G81" s="18" t="s">
        <v>300</v>
      </c>
      <c r="H81" s="4" t="s">
        <v>301</v>
      </c>
      <c r="Y81" s="18" t="s">
        <v>298</v>
      </c>
    </row>
    <row r="82" spans="7:25" x14ac:dyDescent="0.45">
      <c r="G82" s="18" t="s">
        <v>302</v>
      </c>
      <c r="H82" s="4" t="s">
        <v>303</v>
      </c>
      <c r="Y82" s="18" t="s">
        <v>300</v>
      </c>
    </row>
    <row r="83" spans="7:25" x14ac:dyDescent="0.45">
      <c r="H83" s="4" t="s">
        <v>304</v>
      </c>
      <c r="Y83" s="18" t="s">
        <v>302</v>
      </c>
    </row>
    <row r="84" spans="7:25" x14ac:dyDescent="0.45">
      <c r="H84" s="4" t="s">
        <v>305</v>
      </c>
    </row>
    <row r="85" spans="7:25" x14ac:dyDescent="0.45">
      <c r="H85" s="4" t="s">
        <v>306</v>
      </c>
    </row>
    <row r="86" spans="7:25" x14ac:dyDescent="0.45">
      <c r="H86" s="4" t="s">
        <v>307</v>
      </c>
    </row>
    <row r="87" spans="7:25" x14ac:dyDescent="0.45">
      <c r="H87" s="4" t="s">
        <v>308</v>
      </c>
    </row>
    <row r="88" spans="7:25" x14ac:dyDescent="0.45">
      <c r="H88" s="4" t="s">
        <v>309</v>
      </c>
    </row>
    <row r="89" spans="7:25" x14ac:dyDescent="0.45">
      <c r="H89" s="4" t="s">
        <v>310</v>
      </c>
    </row>
    <row r="90" spans="7:25" x14ac:dyDescent="0.45">
      <c r="H90" s="4" t="s">
        <v>311</v>
      </c>
    </row>
    <row r="91" spans="7:25" x14ac:dyDescent="0.45">
      <c r="H91" s="4" t="s">
        <v>312</v>
      </c>
    </row>
    <row r="92" spans="7:25" x14ac:dyDescent="0.45">
      <c r="H92" s="4" t="s">
        <v>313</v>
      </c>
    </row>
    <row r="93" spans="7:25" x14ac:dyDescent="0.45">
      <c r="H93" s="4" t="s">
        <v>314</v>
      </c>
    </row>
    <row r="94" spans="7:25" x14ac:dyDescent="0.45">
      <c r="H94" s="4" t="s">
        <v>315</v>
      </c>
    </row>
    <row r="95" spans="7:25" x14ac:dyDescent="0.45">
      <c r="H95" s="4" t="s">
        <v>316</v>
      </c>
    </row>
    <row r="96" spans="7:25" x14ac:dyDescent="0.45">
      <c r="H96" s="4" t="s">
        <v>317</v>
      </c>
    </row>
    <row r="97" spans="8:8" x14ac:dyDescent="0.45">
      <c r="H97" s="4" t="s">
        <v>318</v>
      </c>
    </row>
    <row r="98" spans="8:8" x14ac:dyDescent="0.45">
      <c r="H98" s="4" t="s">
        <v>319</v>
      </c>
    </row>
    <row r="99" spans="8:8" x14ac:dyDescent="0.45">
      <c r="H99" s="4" t="s">
        <v>320</v>
      </c>
    </row>
    <row r="100" spans="8:8" x14ac:dyDescent="0.45">
      <c r="H100" s="4" t="s">
        <v>321</v>
      </c>
    </row>
    <row r="101" spans="8:8" x14ac:dyDescent="0.45">
      <c r="H101" s="4" t="s">
        <v>322</v>
      </c>
    </row>
    <row r="102" spans="8:8" x14ac:dyDescent="0.45">
      <c r="H102" s="4" t="s">
        <v>323</v>
      </c>
    </row>
    <row r="103" spans="8:8" x14ac:dyDescent="0.45">
      <c r="H103" s="4" t="s">
        <v>324</v>
      </c>
    </row>
    <row r="104" spans="8:8" x14ac:dyDescent="0.45">
      <c r="H104" s="4" t="s">
        <v>325</v>
      </c>
    </row>
    <row r="105" spans="8:8" x14ac:dyDescent="0.45">
      <c r="H105" s="4" t="s">
        <v>326</v>
      </c>
    </row>
    <row r="106" spans="8:8" x14ac:dyDescent="0.45">
      <c r="H106" s="4" t="s">
        <v>327</v>
      </c>
    </row>
    <row r="107" spans="8:8" x14ac:dyDescent="0.45">
      <c r="H107" s="4" t="s">
        <v>328</v>
      </c>
    </row>
    <row r="108" spans="8:8" x14ac:dyDescent="0.45">
      <c r="H108" s="4" t="s">
        <v>329</v>
      </c>
    </row>
    <row r="109" spans="8:8" x14ac:dyDescent="0.45">
      <c r="H109" s="4" t="s">
        <v>330</v>
      </c>
    </row>
    <row r="110" spans="8:8" x14ac:dyDescent="0.45">
      <c r="H110" s="4" t="s">
        <v>331</v>
      </c>
    </row>
    <row r="111" spans="8:8" x14ac:dyDescent="0.45">
      <c r="H111" s="4" t="s">
        <v>332</v>
      </c>
    </row>
    <row r="112" spans="8:8" x14ac:dyDescent="0.45">
      <c r="H112" s="4" t="s">
        <v>333</v>
      </c>
    </row>
    <row r="113" spans="8:8" x14ac:dyDescent="0.45">
      <c r="H113" s="4" t="s">
        <v>334</v>
      </c>
    </row>
    <row r="114" spans="8:8" x14ac:dyDescent="0.45">
      <c r="H114" s="4" t="s">
        <v>335</v>
      </c>
    </row>
    <row r="115" spans="8:8" x14ac:dyDescent="0.45">
      <c r="H115" s="4" t="s">
        <v>336</v>
      </c>
    </row>
    <row r="116" spans="8:8" x14ac:dyDescent="0.45">
      <c r="H116" s="4" t="s">
        <v>337</v>
      </c>
    </row>
    <row r="117" spans="8:8" x14ac:dyDescent="0.45">
      <c r="H117" s="4" t="s">
        <v>338</v>
      </c>
    </row>
    <row r="118" spans="8:8" x14ac:dyDescent="0.45">
      <c r="H118" s="4" t="s">
        <v>339</v>
      </c>
    </row>
    <row r="119" spans="8:8" x14ac:dyDescent="0.45">
      <c r="H119" s="4" t="s">
        <v>340</v>
      </c>
    </row>
    <row r="120" spans="8:8" x14ac:dyDescent="0.45">
      <c r="H120" s="4" t="s">
        <v>341</v>
      </c>
    </row>
    <row r="121" spans="8:8" x14ac:dyDescent="0.45">
      <c r="H121" s="4" t="s">
        <v>342</v>
      </c>
    </row>
    <row r="122" spans="8:8" x14ac:dyDescent="0.45">
      <c r="H122" s="4" t="s">
        <v>343</v>
      </c>
    </row>
    <row r="123" spans="8:8" x14ac:dyDescent="0.45">
      <c r="H123" s="4" t="s">
        <v>344</v>
      </c>
    </row>
    <row r="124" spans="8:8" x14ac:dyDescent="0.45">
      <c r="H124" s="4" t="s">
        <v>345</v>
      </c>
    </row>
    <row r="125" spans="8:8" x14ac:dyDescent="0.45">
      <c r="H125" s="4" t="s">
        <v>346</v>
      </c>
    </row>
    <row r="126" spans="8:8" x14ac:dyDescent="0.45">
      <c r="H126" s="4" t="s">
        <v>347</v>
      </c>
    </row>
    <row r="127" spans="8:8" x14ac:dyDescent="0.45">
      <c r="H127" s="4" t="s">
        <v>348</v>
      </c>
    </row>
    <row r="128" spans="8:8" x14ac:dyDescent="0.45">
      <c r="H128" s="4" t="s">
        <v>349</v>
      </c>
    </row>
    <row r="129" spans="8:8" x14ac:dyDescent="0.45">
      <c r="H129" s="4" t="s">
        <v>350</v>
      </c>
    </row>
    <row r="130" spans="8:8" x14ac:dyDescent="0.45">
      <c r="H130" s="4" t="s">
        <v>351</v>
      </c>
    </row>
    <row r="131" spans="8:8" x14ac:dyDescent="0.45">
      <c r="H131" s="4" t="s">
        <v>352</v>
      </c>
    </row>
    <row r="132" spans="8:8" x14ac:dyDescent="0.45">
      <c r="H132" s="4" t="s">
        <v>353</v>
      </c>
    </row>
    <row r="133" spans="8:8" x14ac:dyDescent="0.45">
      <c r="H133" s="4" t="s">
        <v>354</v>
      </c>
    </row>
    <row r="134" spans="8:8" x14ac:dyDescent="0.45">
      <c r="H134" s="4" t="s">
        <v>355</v>
      </c>
    </row>
    <row r="135" spans="8:8" x14ac:dyDescent="0.45">
      <c r="H135" s="4" t="s">
        <v>356</v>
      </c>
    </row>
    <row r="136" spans="8:8" x14ac:dyDescent="0.45">
      <c r="H136" s="4" t="s">
        <v>357</v>
      </c>
    </row>
    <row r="137" spans="8:8" x14ac:dyDescent="0.45">
      <c r="H137" s="4" t="s">
        <v>358</v>
      </c>
    </row>
    <row r="138" spans="8:8" x14ac:dyDescent="0.45">
      <c r="H138" s="4" t="s">
        <v>359</v>
      </c>
    </row>
    <row r="139" spans="8:8" x14ac:dyDescent="0.45">
      <c r="H139" s="4" t="s">
        <v>360</v>
      </c>
    </row>
    <row r="140" spans="8:8" x14ac:dyDescent="0.45">
      <c r="H140" s="4" t="s">
        <v>361</v>
      </c>
    </row>
    <row r="141" spans="8:8" x14ac:dyDescent="0.45">
      <c r="H141" s="4" t="s">
        <v>362</v>
      </c>
    </row>
    <row r="142" spans="8:8" x14ac:dyDescent="0.45">
      <c r="H142" s="4" t="s">
        <v>363</v>
      </c>
    </row>
    <row r="143" spans="8:8" x14ac:dyDescent="0.45">
      <c r="H143" s="4" t="s">
        <v>364</v>
      </c>
    </row>
    <row r="144" spans="8:8" x14ac:dyDescent="0.45">
      <c r="H144" s="4" t="s">
        <v>365</v>
      </c>
    </row>
    <row r="145" spans="8:8" x14ac:dyDescent="0.45">
      <c r="H145" s="4" t="s">
        <v>366</v>
      </c>
    </row>
    <row r="146" spans="8:8" x14ac:dyDescent="0.45">
      <c r="H146" s="4" t="s">
        <v>367</v>
      </c>
    </row>
    <row r="147" spans="8:8" x14ac:dyDescent="0.45">
      <c r="H147" s="4" t="s">
        <v>368</v>
      </c>
    </row>
    <row r="148" spans="8:8" x14ac:dyDescent="0.45">
      <c r="H148" s="4" t="s">
        <v>369</v>
      </c>
    </row>
    <row r="149" spans="8:8" x14ac:dyDescent="0.45">
      <c r="H149" s="4" t="s">
        <v>370</v>
      </c>
    </row>
    <row r="150" spans="8:8" x14ac:dyDescent="0.45">
      <c r="H150" s="4" t="s">
        <v>371</v>
      </c>
    </row>
    <row r="151" spans="8:8" x14ac:dyDescent="0.45">
      <c r="H151" s="4" t="s">
        <v>372</v>
      </c>
    </row>
    <row r="152" spans="8:8" x14ac:dyDescent="0.45">
      <c r="H152" s="4" t="s">
        <v>373</v>
      </c>
    </row>
    <row r="153" spans="8:8" x14ac:dyDescent="0.45">
      <c r="H153" s="4" t="s">
        <v>374</v>
      </c>
    </row>
    <row r="154" spans="8:8" x14ac:dyDescent="0.45">
      <c r="H154" s="4" t="s">
        <v>375</v>
      </c>
    </row>
    <row r="155" spans="8:8" x14ac:dyDescent="0.45">
      <c r="H155" s="4" t="s">
        <v>376</v>
      </c>
    </row>
    <row r="156" spans="8:8" x14ac:dyDescent="0.45">
      <c r="H156" s="4" t="s">
        <v>377</v>
      </c>
    </row>
    <row r="157" spans="8:8" x14ac:dyDescent="0.45">
      <c r="H157" s="4" t="s">
        <v>378</v>
      </c>
    </row>
    <row r="158" spans="8:8" x14ac:dyDescent="0.45">
      <c r="H158" s="4" t="s">
        <v>379</v>
      </c>
    </row>
    <row r="159" spans="8:8" x14ac:dyDescent="0.45">
      <c r="H159" s="4" t="s">
        <v>380</v>
      </c>
    </row>
    <row r="160" spans="8:8" x14ac:dyDescent="0.45">
      <c r="H160" s="4" t="s">
        <v>381</v>
      </c>
    </row>
    <row r="161" spans="8:8" x14ac:dyDescent="0.45">
      <c r="H161" s="4" t="s">
        <v>382</v>
      </c>
    </row>
    <row r="162" spans="8:8" x14ac:dyDescent="0.45">
      <c r="H162" s="4" t="s">
        <v>383</v>
      </c>
    </row>
    <row r="163" spans="8:8" x14ac:dyDescent="0.45">
      <c r="H163" s="4" t="s">
        <v>384</v>
      </c>
    </row>
    <row r="164" spans="8:8" x14ac:dyDescent="0.45">
      <c r="H164" s="4" t="s">
        <v>385</v>
      </c>
    </row>
    <row r="165" spans="8:8" x14ac:dyDescent="0.45">
      <c r="H165" s="4" t="s">
        <v>386</v>
      </c>
    </row>
    <row r="166" spans="8:8" x14ac:dyDescent="0.45">
      <c r="H166" s="4" t="s">
        <v>387</v>
      </c>
    </row>
    <row r="167" spans="8:8" x14ac:dyDescent="0.45">
      <c r="H167" s="4" t="s">
        <v>388</v>
      </c>
    </row>
    <row r="168" spans="8:8" x14ac:dyDescent="0.45">
      <c r="H168" s="4" t="s">
        <v>389</v>
      </c>
    </row>
    <row r="169" spans="8:8" x14ac:dyDescent="0.45">
      <c r="H169" s="4" t="s">
        <v>390</v>
      </c>
    </row>
    <row r="170" spans="8:8" x14ac:dyDescent="0.45">
      <c r="H170" s="4" t="s">
        <v>391</v>
      </c>
    </row>
    <row r="171" spans="8:8" x14ac:dyDescent="0.45">
      <c r="H171" s="4" t="s">
        <v>392</v>
      </c>
    </row>
    <row r="172" spans="8:8" x14ac:dyDescent="0.45">
      <c r="H172" s="4" t="s">
        <v>393</v>
      </c>
    </row>
    <row r="173" spans="8:8" x14ac:dyDescent="0.45">
      <c r="H173" s="4" t="s">
        <v>394</v>
      </c>
    </row>
    <row r="174" spans="8:8" x14ac:dyDescent="0.45">
      <c r="H174" s="4" t="s">
        <v>395</v>
      </c>
    </row>
    <row r="175" spans="8:8" x14ac:dyDescent="0.45">
      <c r="H175" s="4" t="s">
        <v>396</v>
      </c>
    </row>
    <row r="176" spans="8:8" x14ac:dyDescent="0.45">
      <c r="H176" s="4" t="s">
        <v>397</v>
      </c>
    </row>
    <row r="177" spans="8:8" x14ac:dyDescent="0.45">
      <c r="H177" s="4" t="s">
        <v>398</v>
      </c>
    </row>
    <row r="178" spans="8:8" x14ac:dyDescent="0.45">
      <c r="H178" s="4" t="s">
        <v>399</v>
      </c>
    </row>
    <row r="179" spans="8:8" x14ac:dyDescent="0.45">
      <c r="H179" s="4" t="s">
        <v>400</v>
      </c>
    </row>
    <row r="180" spans="8:8" x14ac:dyDescent="0.45">
      <c r="H180" s="4" t="s">
        <v>401</v>
      </c>
    </row>
    <row r="181" spans="8:8" x14ac:dyDescent="0.45">
      <c r="H181" s="4" t="s">
        <v>402</v>
      </c>
    </row>
    <row r="182" spans="8:8" x14ac:dyDescent="0.45">
      <c r="H182" s="4" t="s">
        <v>403</v>
      </c>
    </row>
    <row r="183" spans="8:8" x14ac:dyDescent="0.45">
      <c r="H183" s="4" t="s">
        <v>404</v>
      </c>
    </row>
    <row r="184" spans="8:8" x14ac:dyDescent="0.45">
      <c r="H184" s="4" t="s">
        <v>405</v>
      </c>
    </row>
    <row r="185" spans="8:8" x14ac:dyDescent="0.45">
      <c r="H185" s="4" t="s">
        <v>406</v>
      </c>
    </row>
    <row r="186" spans="8:8" x14ac:dyDescent="0.45">
      <c r="H186" s="4" t="s">
        <v>407</v>
      </c>
    </row>
    <row r="187" spans="8:8" x14ac:dyDescent="0.45">
      <c r="H187" s="4" t="s">
        <v>408</v>
      </c>
    </row>
    <row r="188" spans="8:8" x14ac:dyDescent="0.45">
      <c r="H188" s="4" t="s">
        <v>409</v>
      </c>
    </row>
    <row r="189" spans="8:8" x14ac:dyDescent="0.45">
      <c r="H189" s="4" t="s">
        <v>410</v>
      </c>
    </row>
    <row r="190" spans="8:8" x14ac:dyDescent="0.45">
      <c r="H190" s="4" t="s">
        <v>411</v>
      </c>
    </row>
    <row r="191" spans="8:8" x14ac:dyDescent="0.45">
      <c r="H191" s="4" t="s">
        <v>412</v>
      </c>
    </row>
    <row r="192" spans="8:8" x14ac:dyDescent="0.45">
      <c r="H192" s="4" t="s">
        <v>413</v>
      </c>
    </row>
    <row r="193" spans="8:8" x14ac:dyDescent="0.45">
      <c r="H193" s="4" t="s">
        <v>414</v>
      </c>
    </row>
    <row r="194" spans="8:8" x14ac:dyDescent="0.45">
      <c r="H194" s="4" t="s">
        <v>415</v>
      </c>
    </row>
    <row r="195" spans="8:8" x14ac:dyDescent="0.45">
      <c r="H195" s="4" t="s">
        <v>416</v>
      </c>
    </row>
    <row r="196" spans="8:8" x14ac:dyDescent="0.45">
      <c r="H196" s="4" t="s">
        <v>417</v>
      </c>
    </row>
    <row r="197" spans="8:8" x14ac:dyDescent="0.45">
      <c r="H197" s="4" t="s">
        <v>418</v>
      </c>
    </row>
    <row r="198" spans="8:8" x14ac:dyDescent="0.45">
      <c r="H198" s="4" t="s">
        <v>419</v>
      </c>
    </row>
    <row r="199" spans="8:8" x14ac:dyDescent="0.45">
      <c r="H199" s="4" t="s">
        <v>420</v>
      </c>
    </row>
    <row r="200" spans="8:8" x14ac:dyDescent="0.45">
      <c r="H200" s="4" t="s">
        <v>421</v>
      </c>
    </row>
    <row r="201" spans="8:8" x14ac:dyDescent="0.45">
      <c r="H201" s="4" t="s">
        <v>422</v>
      </c>
    </row>
    <row r="202" spans="8:8" x14ac:dyDescent="0.45">
      <c r="H202" s="4" t="s">
        <v>423</v>
      </c>
    </row>
    <row r="203" spans="8:8" x14ac:dyDescent="0.45">
      <c r="H203" s="4" t="s">
        <v>424</v>
      </c>
    </row>
    <row r="204" spans="8:8" x14ac:dyDescent="0.45">
      <c r="H204" s="4" t="s">
        <v>425</v>
      </c>
    </row>
    <row r="205" spans="8:8" x14ac:dyDescent="0.45">
      <c r="H205" s="4" t="s">
        <v>426</v>
      </c>
    </row>
    <row r="206" spans="8:8" x14ac:dyDescent="0.45">
      <c r="H206" s="4" t="s">
        <v>427</v>
      </c>
    </row>
    <row r="207" spans="8:8" x14ac:dyDescent="0.45">
      <c r="H207" s="4" t="s">
        <v>428</v>
      </c>
    </row>
    <row r="208" spans="8:8" x14ac:dyDescent="0.45">
      <c r="H208" s="4" t="s">
        <v>429</v>
      </c>
    </row>
    <row r="209" spans="8:8" x14ac:dyDescent="0.45">
      <c r="H209" s="4" t="s">
        <v>430</v>
      </c>
    </row>
    <row r="210" spans="8:8" x14ac:dyDescent="0.45">
      <c r="H210" s="4" t="s">
        <v>431</v>
      </c>
    </row>
    <row r="211" spans="8:8" x14ac:dyDescent="0.45">
      <c r="H211" s="4" t="s">
        <v>432</v>
      </c>
    </row>
    <row r="212" spans="8:8" x14ac:dyDescent="0.45">
      <c r="H212" s="4" t="s">
        <v>433</v>
      </c>
    </row>
    <row r="213" spans="8:8" x14ac:dyDescent="0.45">
      <c r="H213" s="4" t="s">
        <v>434</v>
      </c>
    </row>
    <row r="214" spans="8:8" x14ac:dyDescent="0.45">
      <c r="H214" s="4" t="s">
        <v>435</v>
      </c>
    </row>
    <row r="215" spans="8:8" x14ac:dyDescent="0.45">
      <c r="H215" s="4" t="s">
        <v>436</v>
      </c>
    </row>
    <row r="216" spans="8:8" x14ac:dyDescent="0.45">
      <c r="H216" s="4" t="s">
        <v>437</v>
      </c>
    </row>
    <row r="217" spans="8:8" x14ac:dyDescent="0.45">
      <c r="H217" s="4" t="s">
        <v>438</v>
      </c>
    </row>
    <row r="218" spans="8:8" x14ac:dyDescent="0.45">
      <c r="H218" s="4" t="s">
        <v>439</v>
      </c>
    </row>
    <row r="219" spans="8:8" x14ac:dyDescent="0.45">
      <c r="H219" s="4" t="s">
        <v>440</v>
      </c>
    </row>
    <row r="220" spans="8:8" x14ac:dyDescent="0.45">
      <c r="H220" s="4" t="s">
        <v>441</v>
      </c>
    </row>
    <row r="221" spans="8:8" x14ac:dyDescent="0.45">
      <c r="H221" s="4" t="s">
        <v>442</v>
      </c>
    </row>
    <row r="222" spans="8:8" x14ac:dyDescent="0.45">
      <c r="H222" s="4" t="s">
        <v>443</v>
      </c>
    </row>
    <row r="223" spans="8:8" x14ac:dyDescent="0.45">
      <c r="H223" s="4" t="s">
        <v>444</v>
      </c>
    </row>
    <row r="224" spans="8:8" x14ac:dyDescent="0.45">
      <c r="H224" s="4" t="s">
        <v>445</v>
      </c>
    </row>
    <row r="225" spans="8:8" x14ac:dyDescent="0.45">
      <c r="H225" s="4" t="s">
        <v>446</v>
      </c>
    </row>
    <row r="226" spans="8:8" x14ac:dyDescent="0.45">
      <c r="H226" s="4" t="s">
        <v>447</v>
      </c>
    </row>
    <row r="227" spans="8:8" x14ac:dyDescent="0.45">
      <c r="H227" s="4" t="s">
        <v>448</v>
      </c>
    </row>
    <row r="228" spans="8:8" x14ac:dyDescent="0.45">
      <c r="H228" s="4" t="s">
        <v>449</v>
      </c>
    </row>
    <row r="229" spans="8:8" x14ac:dyDescent="0.45">
      <c r="H229" s="4" t="s">
        <v>450</v>
      </c>
    </row>
    <row r="230" spans="8:8" x14ac:dyDescent="0.45">
      <c r="H230" s="4" t="s">
        <v>451</v>
      </c>
    </row>
    <row r="231" spans="8:8" x14ac:dyDescent="0.45">
      <c r="H231" s="4" t="s">
        <v>452</v>
      </c>
    </row>
    <row r="232" spans="8:8" x14ac:dyDescent="0.45">
      <c r="H232" s="4" t="s">
        <v>453</v>
      </c>
    </row>
    <row r="233" spans="8:8" x14ac:dyDescent="0.45">
      <c r="H233" s="4" t="s">
        <v>454</v>
      </c>
    </row>
    <row r="234" spans="8:8" x14ac:dyDescent="0.45">
      <c r="H234" s="4" t="s">
        <v>455</v>
      </c>
    </row>
    <row r="235" spans="8:8" x14ac:dyDescent="0.45">
      <c r="H235" s="4" t="s">
        <v>456</v>
      </c>
    </row>
    <row r="236" spans="8:8" x14ac:dyDescent="0.45">
      <c r="H236" s="4" t="s">
        <v>457</v>
      </c>
    </row>
    <row r="237" spans="8:8" x14ac:dyDescent="0.45">
      <c r="H237" s="4" t="s">
        <v>458</v>
      </c>
    </row>
    <row r="238" spans="8:8" x14ac:dyDescent="0.45">
      <c r="H238" s="4" t="s">
        <v>459</v>
      </c>
    </row>
    <row r="239" spans="8:8" x14ac:dyDescent="0.45">
      <c r="H239" s="4" t="s">
        <v>460</v>
      </c>
    </row>
    <row r="240" spans="8:8" x14ac:dyDescent="0.45">
      <c r="H240" s="4" t="s">
        <v>461</v>
      </c>
    </row>
    <row r="241" spans="8:8" x14ac:dyDescent="0.45">
      <c r="H241" s="4" t="s">
        <v>462</v>
      </c>
    </row>
    <row r="242" spans="8:8" x14ac:dyDescent="0.45">
      <c r="H242" s="4" t="s">
        <v>463</v>
      </c>
    </row>
    <row r="243" spans="8:8" x14ac:dyDescent="0.45">
      <c r="H243" s="4" t="s">
        <v>464</v>
      </c>
    </row>
    <row r="244" spans="8:8" x14ac:dyDescent="0.45">
      <c r="H244" s="4" t="s">
        <v>465</v>
      </c>
    </row>
    <row r="245" spans="8:8" x14ac:dyDescent="0.45">
      <c r="H245" s="4" t="s">
        <v>466</v>
      </c>
    </row>
    <row r="246" spans="8:8" x14ac:dyDescent="0.45">
      <c r="H246" s="4" t="s">
        <v>467</v>
      </c>
    </row>
    <row r="247" spans="8:8" x14ac:dyDescent="0.45">
      <c r="H247" s="4" t="s">
        <v>468</v>
      </c>
    </row>
    <row r="248" spans="8:8" x14ac:dyDescent="0.45">
      <c r="H248" s="4" t="s">
        <v>469</v>
      </c>
    </row>
    <row r="249" spans="8:8" x14ac:dyDescent="0.45">
      <c r="H249" s="4" t="s">
        <v>470</v>
      </c>
    </row>
    <row r="250" spans="8:8" x14ac:dyDescent="0.45">
      <c r="H250" s="4" t="s">
        <v>471</v>
      </c>
    </row>
    <row r="251" spans="8:8" x14ac:dyDescent="0.45">
      <c r="H251" s="4" t="s">
        <v>472</v>
      </c>
    </row>
    <row r="252" spans="8:8" x14ac:dyDescent="0.45">
      <c r="H252" s="4" t="s">
        <v>473</v>
      </c>
    </row>
    <row r="253" spans="8:8" x14ac:dyDescent="0.45">
      <c r="H253" s="4" t="s">
        <v>474</v>
      </c>
    </row>
    <row r="254" spans="8:8" x14ac:dyDescent="0.45">
      <c r="H254" s="4" t="s">
        <v>475</v>
      </c>
    </row>
    <row r="255" spans="8:8" x14ac:dyDescent="0.45">
      <c r="H255" s="4" t="s">
        <v>476</v>
      </c>
    </row>
    <row r="256" spans="8:8" x14ac:dyDescent="0.45">
      <c r="H256" s="4" t="s">
        <v>477</v>
      </c>
    </row>
    <row r="257" spans="8:8" x14ac:dyDescent="0.45">
      <c r="H257" s="4" t="s">
        <v>478</v>
      </c>
    </row>
    <row r="258" spans="8:8" x14ac:dyDescent="0.45">
      <c r="H258" s="4" t="s">
        <v>479</v>
      </c>
    </row>
    <row r="259" spans="8:8" x14ac:dyDescent="0.45">
      <c r="H259" s="4" t="s">
        <v>480</v>
      </c>
    </row>
    <row r="260" spans="8:8" x14ac:dyDescent="0.45">
      <c r="H260" s="4" t="s">
        <v>481</v>
      </c>
    </row>
    <row r="261" spans="8:8" x14ac:dyDescent="0.45">
      <c r="H261" s="4" t="s">
        <v>482</v>
      </c>
    </row>
    <row r="262" spans="8:8" x14ac:dyDescent="0.45">
      <c r="H262" s="4" t="s">
        <v>483</v>
      </c>
    </row>
    <row r="263" spans="8:8" x14ac:dyDescent="0.45">
      <c r="H263" s="4" t="s">
        <v>484</v>
      </c>
    </row>
    <row r="264" spans="8:8" x14ac:dyDescent="0.45">
      <c r="H264" s="4" t="s">
        <v>485</v>
      </c>
    </row>
    <row r="265" spans="8:8" x14ac:dyDescent="0.45">
      <c r="H265" s="4" t="s">
        <v>486</v>
      </c>
    </row>
    <row r="266" spans="8:8" x14ac:dyDescent="0.45">
      <c r="H266" s="4" t="s">
        <v>487</v>
      </c>
    </row>
    <row r="267" spans="8:8" x14ac:dyDescent="0.45">
      <c r="H267" s="4" t="s">
        <v>488</v>
      </c>
    </row>
    <row r="268" spans="8:8" x14ac:dyDescent="0.45">
      <c r="H268" s="4" t="s">
        <v>489</v>
      </c>
    </row>
    <row r="269" spans="8:8" x14ac:dyDescent="0.45">
      <c r="H269" s="4" t="s">
        <v>490</v>
      </c>
    </row>
    <row r="270" spans="8:8" x14ac:dyDescent="0.45">
      <c r="H270" s="4" t="s">
        <v>491</v>
      </c>
    </row>
    <row r="271" spans="8:8" x14ac:dyDescent="0.45">
      <c r="H271" s="4" t="s">
        <v>492</v>
      </c>
    </row>
    <row r="272" spans="8:8" x14ac:dyDescent="0.45">
      <c r="H272" s="4" t="s">
        <v>493</v>
      </c>
    </row>
    <row r="273" spans="8:8" x14ac:dyDescent="0.45">
      <c r="H273" s="4" t="s">
        <v>494</v>
      </c>
    </row>
    <row r="274" spans="8:8" x14ac:dyDescent="0.45">
      <c r="H274" s="4" t="s">
        <v>495</v>
      </c>
    </row>
    <row r="275" spans="8:8" x14ac:dyDescent="0.45">
      <c r="H275" s="4" t="s">
        <v>496</v>
      </c>
    </row>
    <row r="276" spans="8:8" x14ac:dyDescent="0.45">
      <c r="H276" s="4" t="s">
        <v>497</v>
      </c>
    </row>
    <row r="277" spans="8:8" x14ac:dyDescent="0.45">
      <c r="H277" s="4" t="s">
        <v>498</v>
      </c>
    </row>
    <row r="278" spans="8:8" x14ac:dyDescent="0.45">
      <c r="H278" s="4" t="s">
        <v>499</v>
      </c>
    </row>
    <row r="279" spans="8:8" x14ac:dyDescent="0.45">
      <c r="H279" s="4" t="s">
        <v>500</v>
      </c>
    </row>
    <row r="280" spans="8:8" x14ac:dyDescent="0.45">
      <c r="H280" s="4" t="s">
        <v>501</v>
      </c>
    </row>
    <row r="281" spans="8:8" x14ac:dyDescent="0.45">
      <c r="H281" s="4" t="s">
        <v>502</v>
      </c>
    </row>
    <row r="282" spans="8:8" x14ac:dyDescent="0.45">
      <c r="H282" s="4" t="s">
        <v>503</v>
      </c>
    </row>
    <row r="283" spans="8:8" x14ac:dyDescent="0.45">
      <c r="H283" s="4" t="s">
        <v>504</v>
      </c>
    </row>
    <row r="284" spans="8:8" x14ac:dyDescent="0.45">
      <c r="H284" s="4" t="s">
        <v>505</v>
      </c>
    </row>
    <row r="285" spans="8:8" x14ac:dyDescent="0.45">
      <c r="H285" s="4" t="s">
        <v>506</v>
      </c>
    </row>
    <row r="286" spans="8:8" x14ac:dyDescent="0.45">
      <c r="H286" s="4" t="s">
        <v>507</v>
      </c>
    </row>
    <row r="287" spans="8:8" x14ac:dyDescent="0.45">
      <c r="H287" s="4" t="s">
        <v>508</v>
      </c>
    </row>
    <row r="288" spans="8:8" x14ac:dyDescent="0.45">
      <c r="H288" s="4" t="s">
        <v>509</v>
      </c>
    </row>
    <row r="289" spans="8:8" x14ac:dyDescent="0.45">
      <c r="H289" s="4" t="s">
        <v>510</v>
      </c>
    </row>
    <row r="290" spans="8:8" x14ac:dyDescent="0.45">
      <c r="H290" s="4" t="s">
        <v>511</v>
      </c>
    </row>
    <row r="291" spans="8:8" x14ac:dyDescent="0.45">
      <c r="H291" s="4" t="s">
        <v>512</v>
      </c>
    </row>
    <row r="292" spans="8:8" x14ac:dyDescent="0.45">
      <c r="H292" s="4" t="s">
        <v>513</v>
      </c>
    </row>
    <row r="293" spans="8:8" x14ac:dyDescent="0.45">
      <c r="H293" s="4" t="s">
        <v>514</v>
      </c>
    </row>
    <row r="294" spans="8:8" x14ac:dyDescent="0.45">
      <c r="H294" s="4" t="s">
        <v>515</v>
      </c>
    </row>
    <row r="295" spans="8:8" x14ac:dyDescent="0.45">
      <c r="H295" s="4" t="s">
        <v>516</v>
      </c>
    </row>
    <row r="296" spans="8:8" x14ac:dyDescent="0.45">
      <c r="H296" s="4" t="s">
        <v>517</v>
      </c>
    </row>
    <row r="297" spans="8:8" x14ac:dyDescent="0.45">
      <c r="H297" s="4" t="s">
        <v>518</v>
      </c>
    </row>
    <row r="298" spans="8:8" x14ac:dyDescent="0.45">
      <c r="H298" s="4" t="s">
        <v>519</v>
      </c>
    </row>
    <row r="299" spans="8:8" x14ac:dyDescent="0.45">
      <c r="H299" s="4" t="s">
        <v>520</v>
      </c>
    </row>
    <row r="300" spans="8:8" x14ac:dyDescent="0.45">
      <c r="H300" s="4" t="s">
        <v>521</v>
      </c>
    </row>
    <row r="301" spans="8:8" x14ac:dyDescent="0.45">
      <c r="H301" s="4" t="s">
        <v>522</v>
      </c>
    </row>
    <row r="302" spans="8:8" x14ac:dyDescent="0.45">
      <c r="H302" s="4" t="s">
        <v>523</v>
      </c>
    </row>
    <row r="303" spans="8:8" x14ac:dyDescent="0.45">
      <c r="H303" s="4" t="s">
        <v>524</v>
      </c>
    </row>
    <row r="304" spans="8:8" x14ac:dyDescent="0.45">
      <c r="H304" s="4" t="s">
        <v>525</v>
      </c>
    </row>
    <row r="305" spans="8:8" x14ac:dyDescent="0.45">
      <c r="H305" s="4" t="s">
        <v>526</v>
      </c>
    </row>
    <row r="306" spans="8:8" x14ac:dyDescent="0.45">
      <c r="H306" s="4" t="s">
        <v>527</v>
      </c>
    </row>
    <row r="307" spans="8:8" x14ac:dyDescent="0.45">
      <c r="H307" s="4" t="s">
        <v>528</v>
      </c>
    </row>
    <row r="308" spans="8:8" x14ac:dyDescent="0.45">
      <c r="H308" s="4" t="s">
        <v>529</v>
      </c>
    </row>
    <row r="309" spans="8:8" x14ac:dyDescent="0.45">
      <c r="H309" s="4" t="s">
        <v>530</v>
      </c>
    </row>
    <row r="310" spans="8:8" x14ac:dyDescent="0.45">
      <c r="H310" s="4" t="s">
        <v>531</v>
      </c>
    </row>
    <row r="311" spans="8:8" x14ac:dyDescent="0.45">
      <c r="H311" s="4" t="s">
        <v>532</v>
      </c>
    </row>
    <row r="312" spans="8:8" x14ac:dyDescent="0.45">
      <c r="H312" s="4" t="s">
        <v>533</v>
      </c>
    </row>
    <row r="313" spans="8:8" x14ac:dyDescent="0.45">
      <c r="H313" s="4" t="s">
        <v>534</v>
      </c>
    </row>
    <row r="314" spans="8:8" x14ac:dyDescent="0.45">
      <c r="H314" s="4" t="s">
        <v>535</v>
      </c>
    </row>
    <row r="315" spans="8:8" x14ac:dyDescent="0.45">
      <c r="H315" s="4" t="s">
        <v>536</v>
      </c>
    </row>
    <row r="316" spans="8:8" x14ac:dyDescent="0.45">
      <c r="H316" s="4" t="s">
        <v>537</v>
      </c>
    </row>
    <row r="317" spans="8:8" x14ac:dyDescent="0.45">
      <c r="H317" s="4" t="s">
        <v>538</v>
      </c>
    </row>
    <row r="318" spans="8:8" x14ac:dyDescent="0.45">
      <c r="H318" s="4" t="s">
        <v>539</v>
      </c>
    </row>
    <row r="319" spans="8:8" x14ac:dyDescent="0.45">
      <c r="H319" s="4" t="s">
        <v>540</v>
      </c>
    </row>
    <row r="320" spans="8:8" x14ac:dyDescent="0.45">
      <c r="H320" s="4" t="s">
        <v>541</v>
      </c>
    </row>
    <row r="321" spans="8:8" x14ac:dyDescent="0.45">
      <c r="H321" s="4" t="s">
        <v>542</v>
      </c>
    </row>
    <row r="322" spans="8:8" x14ac:dyDescent="0.45">
      <c r="H322" s="4" t="s">
        <v>543</v>
      </c>
    </row>
    <row r="323" spans="8:8" x14ac:dyDescent="0.45">
      <c r="H323" s="4" t="s">
        <v>544</v>
      </c>
    </row>
    <row r="324" spans="8:8" x14ac:dyDescent="0.45">
      <c r="H324" s="4" t="s">
        <v>545</v>
      </c>
    </row>
    <row r="325" spans="8:8" x14ac:dyDescent="0.45">
      <c r="H325" s="4" t="s">
        <v>546</v>
      </c>
    </row>
    <row r="326" spans="8:8" x14ac:dyDescent="0.45">
      <c r="H326" s="4" t="s">
        <v>547</v>
      </c>
    </row>
    <row r="327" spans="8:8" x14ac:dyDescent="0.45">
      <c r="H327" s="4" t="s">
        <v>548</v>
      </c>
    </row>
    <row r="328" spans="8:8" x14ac:dyDescent="0.45">
      <c r="H328" s="4" t="s">
        <v>549</v>
      </c>
    </row>
    <row r="329" spans="8:8" x14ac:dyDescent="0.45">
      <c r="H329" s="4" t="s">
        <v>550</v>
      </c>
    </row>
    <row r="330" spans="8:8" x14ac:dyDescent="0.45">
      <c r="H330" s="4" t="s">
        <v>551</v>
      </c>
    </row>
    <row r="331" spans="8:8" x14ac:dyDescent="0.45">
      <c r="H331" s="4" t="s">
        <v>552</v>
      </c>
    </row>
    <row r="332" spans="8:8" x14ac:dyDescent="0.45">
      <c r="H332" s="4" t="s">
        <v>553</v>
      </c>
    </row>
    <row r="333" spans="8:8" x14ac:dyDescent="0.45">
      <c r="H333" s="4" t="s">
        <v>554</v>
      </c>
    </row>
    <row r="334" spans="8:8" x14ac:dyDescent="0.45">
      <c r="H334" s="4" t="s">
        <v>555</v>
      </c>
    </row>
    <row r="335" spans="8:8" x14ac:dyDescent="0.45">
      <c r="H335" s="4" t="s">
        <v>556</v>
      </c>
    </row>
    <row r="336" spans="8:8" x14ac:dyDescent="0.45">
      <c r="H336" s="4" t="s">
        <v>557</v>
      </c>
    </row>
    <row r="337" spans="8:8" x14ac:dyDescent="0.45">
      <c r="H337" s="4" t="s">
        <v>558</v>
      </c>
    </row>
    <row r="338" spans="8:8" x14ac:dyDescent="0.45">
      <c r="H338" s="4" t="s">
        <v>559</v>
      </c>
    </row>
    <row r="339" spans="8:8" x14ac:dyDescent="0.45">
      <c r="H339" s="4" t="s">
        <v>560</v>
      </c>
    </row>
    <row r="340" spans="8:8" x14ac:dyDescent="0.45">
      <c r="H340" s="4" t="s">
        <v>561</v>
      </c>
    </row>
    <row r="341" spans="8:8" x14ac:dyDescent="0.45">
      <c r="H341" s="4" t="s">
        <v>562</v>
      </c>
    </row>
    <row r="342" spans="8:8" x14ac:dyDescent="0.45">
      <c r="H342" s="4" t="s">
        <v>563</v>
      </c>
    </row>
    <row r="343" spans="8:8" x14ac:dyDescent="0.45">
      <c r="H343" s="4" t="s">
        <v>564</v>
      </c>
    </row>
    <row r="344" spans="8:8" x14ac:dyDescent="0.45">
      <c r="H344" s="4" t="s">
        <v>565</v>
      </c>
    </row>
    <row r="345" spans="8:8" x14ac:dyDescent="0.45">
      <c r="H345" s="4" t="s">
        <v>566</v>
      </c>
    </row>
    <row r="346" spans="8:8" x14ac:dyDescent="0.45">
      <c r="H346" s="4" t="s">
        <v>567</v>
      </c>
    </row>
    <row r="347" spans="8:8" x14ac:dyDescent="0.45">
      <c r="H347" s="4" t="s">
        <v>568</v>
      </c>
    </row>
    <row r="348" spans="8:8" x14ac:dyDescent="0.45">
      <c r="H348" s="4" t="s">
        <v>569</v>
      </c>
    </row>
    <row r="349" spans="8:8" x14ac:dyDescent="0.45">
      <c r="H349" s="4" t="s">
        <v>570</v>
      </c>
    </row>
    <row r="350" spans="8:8" x14ac:dyDescent="0.45">
      <c r="H350" s="4" t="s">
        <v>571</v>
      </c>
    </row>
    <row r="351" spans="8:8" x14ac:dyDescent="0.45">
      <c r="H351" s="4" t="s">
        <v>572</v>
      </c>
    </row>
    <row r="352" spans="8:8" x14ac:dyDescent="0.45">
      <c r="H352" s="4" t="s">
        <v>573</v>
      </c>
    </row>
    <row r="353" spans="8:11" x14ac:dyDescent="0.45">
      <c r="H353" s="4" t="s">
        <v>574</v>
      </c>
    </row>
    <row r="354" spans="8:11" x14ac:dyDescent="0.45">
      <c r="H354" s="4" t="s">
        <v>575</v>
      </c>
    </row>
    <row r="355" spans="8:11" x14ac:dyDescent="0.45">
      <c r="H355" s="4" t="s">
        <v>576</v>
      </c>
    </row>
    <row r="356" spans="8:11" x14ac:dyDescent="0.45">
      <c r="H356" s="4" t="s">
        <v>577</v>
      </c>
    </row>
    <row r="357" spans="8:11" x14ac:dyDescent="0.45">
      <c r="H357" s="4" t="s">
        <v>578</v>
      </c>
    </row>
    <row r="358" spans="8:11" x14ac:dyDescent="0.45">
      <c r="H358" s="4" t="s">
        <v>579</v>
      </c>
    </row>
    <row r="359" spans="8:11" x14ac:dyDescent="0.45">
      <c r="H359" s="4" t="s">
        <v>580</v>
      </c>
    </row>
    <row r="360" spans="8:11" x14ac:dyDescent="0.45">
      <c r="H360" s="4" t="s">
        <v>581</v>
      </c>
    </row>
    <row r="361" spans="8:11" x14ac:dyDescent="0.45">
      <c r="H361" s="4" t="s">
        <v>582</v>
      </c>
    </row>
    <row r="362" spans="8:11" x14ac:dyDescent="0.45">
      <c r="H362" s="4" t="s">
        <v>583</v>
      </c>
    </row>
    <row r="363" spans="8:11" x14ac:dyDescent="0.45">
      <c r="H363" s="4" t="s">
        <v>584</v>
      </c>
    </row>
    <row r="364" spans="8:11" x14ac:dyDescent="0.45">
      <c r="H364" s="4" t="s">
        <v>585</v>
      </c>
    </row>
    <row r="365" spans="8:11" x14ac:dyDescent="0.45">
      <c r="H365" s="4" t="s">
        <v>586</v>
      </c>
      <c r="I365" t="str">
        <f>LEFT(H365,4)</f>
        <v>8408</v>
      </c>
      <c r="J365" t="s">
        <v>249</v>
      </c>
      <c r="K365" t="str">
        <f>_xlfn.XLOOKUP(J365,$L$61:$L$67,$K$61:$K$67,"")</f>
        <v>55</v>
      </c>
    </row>
    <row r="366" spans="8:11" x14ac:dyDescent="0.45">
      <c r="H366" s="4" t="s">
        <v>587</v>
      </c>
      <c r="I366" t="str">
        <f t="shared" ref="I366:I398" si="0">LEFT(H366,4)</f>
        <v>8408</v>
      </c>
      <c r="J366" t="s">
        <v>249</v>
      </c>
      <c r="K366" t="str">
        <f t="shared" ref="K366:K398" si="1">_xlfn.XLOOKUP(J366,$L$61:$L$67,$K$61:$K$67,"")</f>
        <v>55</v>
      </c>
    </row>
    <row r="367" spans="8:11" x14ac:dyDescent="0.45">
      <c r="H367" s="4" t="s">
        <v>588</v>
      </c>
      <c r="I367" t="str">
        <f t="shared" si="0"/>
        <v>8408</v>
      </c>
      <c r="J367" t="s">
        <v>249</v>
      </c>
      <c r="K367" t="str">
        <f t="shared" si="1"/>
        <v>55</v>
      </c>
    </row>
    <row r="368" spans="8:11" x14ac:dyDescent="0.45">
      <c r="H368" s="4" t="s">
        <v>589</v>
      </c>
      <c r="I368" t="str">
        <f t="shared" si="0"/>
        <v>8408</v>
      </c>
      <c r="J368" t="s">
        <v>249</v>
      </c>
      <c r="K368" t="str">
        <f t="shared" si="1"/>
        <v>55</v>
      </c>
    </row>
    <row r="369" spans="5:11" x14ac:dyDescent="0.45">
      <c r="H369" s="4" t="s">
        <v>590</v>
      </c>
      <c r="I369" t="str">
        <f t="shared" si="0"/>
        <v>8408</v>
      </c>
      <c r="J369" t="s">
        <v>249</v>
      </c>
      <c r="K369" t="str">
        <f t="shared" si="1"/>
        <v>55</v>
      </c>
    </row>
    <row r="370" spans="5:11" x14ac:dyDescent="0.45">
      <c r="H370" s="4" t="s">
        <v>591</v>
      </c>
      <c r="I370" t="str">
        <f t="shared" si="0"/>
        <v>8408</v>
      </c>
      <c r="J370" t="s">
        <v>249</v>
      </c>
      <c r="K370" t="str">
        <f t="shared" si="1"/>
        <v>55</v>
      </c>
    </row>
    <row r="371" spans="5:11" x14ac:dyDescent="0.45">
      <c r="H371" s="4" t="s">
        <v>592</v>
      </c>
      <c r="I371" t="str">
        <f t="shared" si="0"/>
        <v>8408</v>
      </c>
      <c r="J371" t="s">
        <v>249</v>
      </c>
      <c r="K371" t="str">
        <f t="shared" si="1"/>
        <v>55</v>
      </c>
    </row>
    <row r="372" spans="5:11" x14ac:dyDescent="0.45">
      <c r="H372" s="4" t="s">
        <v>593</v>
      </c>
      <c r="I372" t="str">
        <f t="shared" si="0"/>
        <v>8408</v>
      </c>
      <c r="J372" t="s">
        <v>249</v>
      </c>
      <c r="K372" t="str">
        <f t="shared" si="1"/>
        <v>55</v>
      </c>
    </row>
    <row r="373" spans="5:11" x14ac:dyDescent="0.45">
      <c r="H373" s="4" t="s">
        <v>594</v>
      </c>
      <c r="I373" t="str">
        <f t="shared" si="0"/>
        <v>9101</v>
      </c>
      <c r="J373" t="s">
        <v>253</v>
      </c>
      <c r="K373" t="str">
        <f t="shared" si="1"/>
        <v>56</v>
      </c>
    </row>
    <row r="374" spans="5:11" x14ac:dyDescent="0.45">
      <c r="H374" s="4" t="s">
        <v>595</v>
      </c>
      <c r="I374" t="str">
        <f t="shared" si="0"/>
        <v>9101</v>
      </c>
      <c r="J374" t="s">
        <v>253</v>
      </c>
      <c r="K374" t="str">
        <f t="shared" si="1"/>
        <v>56</v>
      </c>
    </row>
    <row r="375" spans="5:11" x14ac:dyDescent="0.45">
      <c r="H375" s="4" t="s">
        <v>596</v>
      </c>
      <c r="I375" t="str">
        <f t="shared" si="0"/>
        <v>9101</v>
      </c>
      <c r="J375" t="s">
        <v>253</v>
      </c>
      <c r="K375" t="str">
        <f t="shared" si="1"/>
        <v>56</v>
      </c>
    </row>
    <row r="376" spans="5:11" x14ac:dyDescent="0.45">
      <c r="H376" s="4" t="s">
        <v>597</v>
      </c>
      <c r="I376" t="str">
        <f t="shared" si="0"/>
        <v>9101</v>
      </c>
      <c r="J376" t="s">
        <v>253</v>
      </c>
      <c r="K376" t="str">
        <f t="shared" si="1"/>
        <v>56</v>
      </c>
    </row>
    <row r="377" spans="5:11" x14ac:dyDescent="0.45">
      <c r="H377" s="4" t="s">
        <v>598</v>
      </c>
      <c r="I377" t="str">
        <f t="shared" si="0"/>
        <v>9102</v>
      </c>
      <c r="J377" t="s">
        <v>257</v>
      </c>
      <c r="K377" t="str">
        <f t="shared" si="1"/>
        <v>57</v>
      </c>
    </row>
    <row r="378" spans="5:11" x14ac:dyDescent="0.45">
      <c r="H378" s="4" t="s">
        <v>599</v>
      </c>
      <c r="I378" t="str">
        <f t="shared" si="0"/>
        <v>9103</v>
      </c>
      <c r="J378" t="s">
        <v>261</v>
      </c>
      <c r="K378" t="str">
        <f t="shared" si="1"/>
        <v>58</v>
      </c>
    </row>
    <row r="379" spans="5:11" x14ac:dyDescent="0.45">
      <c r="H379" s="4" t="s">
        <v>600</v>
      </c>
      <c r="I379" t="str">
        <f t="shared" si="0"/>
        <v>9103</v>
      </c>
      <c r="J379" t="s">
        <v>261</v>
      </c>
      <c r="K379" t="str">
        <f t="shared" si="1"/>
        <v>58</v>
      </c>
    </row>
    <row r="380" spans="5:11" x14ac:dyDescent="0.45">
      <c r="H380" s="4" t="s">
        <v>601</v>
      </c>
      <c r="I380" t="str">
        <f t="shared" si="0"/>
        <v>9103</v>
      </c>
      <c r="J380" t="s">
        <v>261</v>
      </c>
      <c r="K380" t="str">
        <f t="shared" si="1"/>
        <v>58</v>
      </c>
    </row>
    <row r="381" spans="5:11" x14ac:dyDescent="0.45">
      <c r="E381" t="s">
        <v>240</v>
      </c>
      <c r="F381" t="str" cm="1">
        <f t="array" ref="F381:G381">_xlfn.TEXTSPLIT(E381,":")</f>
        <v>8408</v>
      </c>
      <c r="G381" t="str">
        <v xml:space="preserve"> Awerial</v>
      </c>
      <c r="H381" s="4" t="s">
        <v>602</v>
      </c>
      <c r="I381" t="str">
        <f t="shared" si="0"/>
        <v>9103</v>
      </c>
      <c r="J381" t="s">
        <v>261</v>
      </c>
      <c r="K381" t="str">
        <f t="shared" si="1"/>
        <v>58</v>
      </c>
    </row>
    <row r="382" spans="5:11" x14ac:dyDescent="0.45">
      <c r="E382" t="s">
        <v>242</v>
      </c>
      <c r="F382" t="str" cm="1">
        <f t="array" ref="F382:G382">_xlfn.TEXTSPLIT(E382,":")</f>
        <v>9101</v>
      </c>
      <c r="G382" t="str">
        <v xml:space="preserve"> Tambura</v>
      </c>
      <c r="H382" s="4" t="s">
        <v>603</v>
      </c>
      <c r="I382" t="str">
        <f t="shared" si="0"/>
        <v>9103</v>
      </c>
      <c r="J382" t="s">
        <v>261</v>
      </c>
      <c r="K382" t="str">
        <f t="shared" si="1"/>
        <v>58</v>
      </c>
    </row>
    <row r="383" spans="5:11" x14ac:dyDescent="0.45">
      <c r="E383" t="s">
        <v>244</v>
      </c>
      <c r="F383" t="str" cm="1">
        <f t="array" ref="F383:G383">_xlfn.TEXTSPLIT(E383,":")</f>
        <v>9102</v>
      </c>
      <c r="G383" t="str">
        <v xml:space="preserve"> Nagero</v>
      </c>
      <c r="H383" s="4" t="s">
        <v>604</v>
      </c>
      <c r="I383" t="str">
        <f t="shared" si="0"/>
        <v>9104</v>
      </c>
      <c r="J383" t="s">
        <v>265</v>
      </c>
      <c r="K383" t="str">
        <f t="shared" si="1"/>
        <v>59</v>
      </c>
    </row>
    <row r="384" spans="5:11" x14ac:dyDescent="0.45">
      <c r="E384" t="s">
        <v>246</v>
      </c>
      <c r="F384" t="str" cm="1">
        <f t="array" ref="F384:G384">_xlfn.TEXTSPLIT(E384,":")</f>
        <v>9103</v>
      </c>
      <c r="G384" t="str">
        <v xml:space="preserve"> Nzara</v>
      </c>
      <c r="H384" s="4" t="s">
        <v>605</v>
      </c>
      <c r="I384" t="str">
        <f t="shared" si="0"/>
        <v>9104</v>
      </c>
      <c r="J384" t="s">
        <v>265</v>
      </c>
      <c r="K384" t="str">
        <f t="shared" si="1"/>
        <v>59</v>
      </c>
    </row>
    <row r="385" spans="5:11" x14ac:dyDescent="0.45">
      <c r="E385" t="s">
        <v>250</v>
      </c>
      <c r="F385" t="str" cm="1">
        <f t="array" ref="F385:G385">_xlfn.TEXTSPLIT(E385,":")</f>
        <v>9104</v>
      </c>
      <c r="G385" t="str">
        <v xml:space="preserve"> Ezo</v>
      </c>
      <c r="H385" s="4" t="s">
        <v>606</v>
      </c>
      <c r="I385" t="str">
        <f t="shared" si="0"/>
        <v>9104</v>
      </c>
      <c r="J385" t="s">
        <v>265</v>
      </c>
      <c r="K385" t="str">
        <f t="shared" si="1"/>
        <v>59</v>
      </c>
    </row>
    <row r="386" spans="5:11" x14ac:dyDescent="0.45">
      <c r="E386" t="s">
        <v>254</v>
      </c>
      <c r="F386" t="str" cm="1">
        <f t="array" ref="F386:G386">_xlfn.TEXTSPLIT(E386,":")</f>
        <v>9105</v>
      </c>
      <c r="G386" t="str">
        <v xml:space="preserve"> Yambio</v>
      </c>
      <c r="H386" s="4" t="s">
        <v>607</v>
      </c>
      <c r="I386" t="str">
        <f t="shared" si="0"/>
        <v>9104</v>
      </c>
      <c r="J386" t="s">
        <v>265</v>
      </c>
      <c r="K386" t="str">
        <f t="shared" si="1"/>
        <v>59</v>
      </c>
    </row>
    <row r="387" spans="5:11" x14ac:dyDescent="0.45">
      <c r="E387" t="s">
        <v>258</v>
      </c>
      <c r="F387" t="str" cm="1">
        <f t="array" ref="F387:G387">_xlfn.TEXTSPLIT(E387,":")</f>
        <v>9106</v>
      </c>
      <c r="G387" t="str">
        <v xml:space="preserve"> Ibba</v>
      </c>
      <c r="H387" s="4" t="s">
        <v>608</v>
      </c>
      <c r="I387" t="str">
        <f t="shared" si="0"/>
        <v>9104</v>
      </c>
      <c r="J387" t="s">
        <v>265</v>
      </c>
      <c r="K387" t="str">
        <f t="shared" si="1"/>
        <v>59</v>
      </c>
    </row>
    <row r="388" spans="5:11" x14ac:dyDescent="0.45">
      <c r="E388" t="s">
        <v>262</v>
      </c>
      <c r="F388" t="str" cm="1">
        <f t="array" ref="F388:G388">_xlfn.TEXTSPLIT(E388,":")</f>
        <v>9107</v>
      </c>
      <c r="G388" t="str">
        <v xml:space="preserve"> Maridi</v>
      </c>
      <c r="H388" s="4" t="s">
        <v>609</v>
      </c>
      <c r="I388" t="str">
        <f t="shared" si="0"/>
        <v>9104</v>
      </c>
      <c r="J388" t="s">
        <v>265</v>
      </c>
      <c r="K388" t="str">
        <f t="shared" si="1"/>
        <v>59</v>
      </c>
    </row>
    <row r="389" spans="5:11" x14ac:dyDescent="0.45">
      <c r="E389" t="s">
        <v>266</v>
      </c>
      <c r="F389" t="str" cm="1">
        <f t="array" ref="F389:G389">_xlfn.TEXTSPLIT(E389,":")</f>
        <v>9108</v>
      </c>
      <c r="G389" t="str">
        <v xml:space="preserve"> Mvolo</v>
      </c>
      <c r="H389" s="4" t="s">
        <v>610</v>
      </c>
      <c r="I389" t="str">
        <f t="shared" si="0"/>
        <v>9105</v>
      </c>
      <c r="J389" t="s">
        <v>269</v>
      </c>
      <c r="K389" t="str">
        <f t="shared" si="1"/>
        <v>60</v>
      </c>
    </row>
    <row r="390" spans="5:11" x14ac:dyDescent="0.45">
      <c r="E390" t="s">
        <v>270</v>
      </c>
      <c r="F390" t="str" cm="1">
        <f t="array" ref="F390:G390">_xlfn.TEXTSPLIT(E390,":")</f>
        <v>9109</v>
      </c>
      <c r="G390" t="str">
        <v xml:space="preserve"> Mundri West</v>
      </c>
      <c r="H390" s="4" t="s">
        <v>611</v>
      </c>
      <c r="I390" t="str">
        <f t="shared" si="0"/>
        <v>9105</v>
      </c>
      <c r="J390" t="s">
        <v>269</v>
      </c>
      <c r="K390" t="str">
        <f t="shared" si="1"/>
        <v>60</v>
      </c>
    </row>
    <row r="391" spans="5:11" x14ac:dyDescent="0.45">
      <c r="E391" t="s">
        <v>274</v>
      </c>
      <c r="F391" t="str" cm="1">
        <f t="array" ref="F391:G391">_xlfn.TEXTSPLIT(E391,":")</f>
        <v>9110</v>
      </c>
      <c r="G391" t="str">
        <v xml:space="preserve"> Mundri East</v>
      </c>
      <c r="H391" s="4" t="s">
        <v>612</v>
      </c>
      <c r="I391" t="str">
        <f t="shared" si="0"/>
        <v>9105</v>
      </c>
      <c r="J391" t="s">
        <v>269</v>
      </c>
      <c r="K391" t="str">
        <f t="shared" si="1"/>
        <v>60</v>
      </c>
    </row>
    <row r="392" spans="5:11" x14ac:dyDescent="0.45">
      <c r="H392" s="4" t="s">
        <v>613</v>
      </c>
      <c r="I392" t="str">
        <f t="shared" si="0"/>
        <v>9105</v>
      </c>
      <c r="J392" t="s">
        <v>269</v>
      </c>
      <c r="K392" t="str">
        <f t="shared" si="1"/>
        <v>60</v>
      </c>
    </row>
    <row r="393" spans="5:11" x14ac:dyDescent="0.45">
      <c r="H393" s="4" t="s">
        <v>614</v>
      </c>
      <c r="I393" t="str">
        <f t="shared" si="0"/>
        <v>9105</v>
      </c>
      <c r="J393" t="s">
        <v>269</v>
      </c>
      <c r="K393" t="str">
        <f t="shared" si="1"/>
        <v>60</v>
      </c>
    </row>
    <row r="394" spans="5:11" x14ac:dyDescent="0.45">
      <c r="H394" s="4" t="s">
        <v>615</v>
      </c>
      <c r="I394" t="str">
        <f t="shared" si="0"/>
        <v>9106</v>
      </c>
      <c r="J394" t="s">
        <v>273</v>
      </c>
      <c r="K394" t="str">
        <f t="shared" si="1"/>
        <v>61</v>
      </c>
    </row>
    <row r="395" spans="5:11" x14ac:dyDescent="0.45">
      <c r="H395" s="4" t="s">
        <v>616</v>
      </c>
      <c r="I395" t="str">
        <f t="shared" si="0"/>
        <v>9106</v>
      </c>
      <c r="J395" t="s">
        <v>273</v>
      </c>
      <c r="K395" t="str">
        <f t="shared" si="1"/>
        <v>61</v>
      </c>
    </row>
    <row r="396" spans="5:11" x14ac:dyDescent="0.45">
      <c r="H396" s="4" t="s">
        <v>617</v>
      </c>
      <c r="I396" t="str">
        <f t="shared" si="0"/>
        <v>9106</v>
      </c>
      <c r="J396" t="s">
        <v>273</v>
      </c>
      <c r="K396" t="str">
        <f t="shared" si="1"/>
        <v>61</v>
      </c>
    </row>
    <row r="397" spans="5:11" x14ac:dyDescent="0.45">
      <c r="H397" s="4" t="s">
        <v>618</v>
      </c>
      <c r="I397" t="str">
        <f t="shared" si="0"/>
        <v>9106</v>
      </c>
      <c r="J397" t="s">
        <v>273</v>
      </c>
      <c r="K397" t="str">
        <f t="shared" si="1"/>
        <v>61</v>
      </c>
    </row>
    <row r="398" spans="5:11" x14ac:dyDescent="0.45">
      <c r="H398" s="4" t="s">
        <v>619</v>
      </c>
      <c r="I398" t="str">
        <f t="shared" si="0"/>
        <v>9106</v>
      </c>
      <c r="J398" t="s">
        <v>273</v>
      </c>
      <c r="K398" t="str">
        <f t="shared" si="1"/>
        <v>61</v>
      </c>
    </row>
    <row r="399" spans="5:11" x14ac:dyDescent="0.45">
      <c r="H399" s="4" t="s">
        <v>620</v>
      </c>
    </row>
    <row r="400" spans="5:11" x14ac:dyDescent="0.45">
      <c r="H400" s="4" t="s">
        <v>621</v>
      </c>
    </row>
    <row r="401" spans="8:8" x14ac:dyDescent="0.45">
      <c r="H401" s="4" t="s">
        <v>622</v>
      </c>
    </row>
    <row r="402" spans="8:8" x14ac:dyDescent="0.45">
      <c r="H402" s="4" t="s">
        <v>623</v>
      </c>
    </row>
    <row r="403" spans="8:8" x14ac:dyDescent="0.45">
      <c r="H403" s="4" t="s">
        <v>624</v>
      </c>
    </row>
    <row r="404" spans="8:8" x14ac:dyDescent="0.45">
      <c r="H404" s="4" t="s">
        <v>625</v>
      </c>
    </row>
    <row r="405" spans="8:8" x14ac:dyDescent="0.45">
      <c r="H405" s="4" t="s">
        <v>626</v>
      </c>
    </row>
    <row r="406" spans="8:8" x14ac:dyDescent="0.45">
      <c r="H406" s="4" t="s">
        <v>627</v>
      </c>
    </row>
    <row r="407" spans="8:8" x14ac:dyDescent="0.45">
      <c r="H407" s="4" t="s">
        <v>628</v>
      </c>
    </row>
    <row r="408" spans="8:8" x14ac:dyDescent="0.45">
      <c r="H408" s="4" t="s">
        <v>629</v>
      </c>
    </row>
    <row r="409" spans="8:8" x14ac:dyDescent="0.45">
      <c r="H409" s="4" t="s">
        <v>630</v>
      </c>
    </row>
    <row r="410" spans="8:8" x14ac:dyDescent="0.45">
      <c r="H410" s="4" t="s">
        <v>631</v>
      </c>
    </row>
    <row r="411" spans="8:8" x14ac:dyDescent="0.45">
      <c r="H411" s="4" t="s">
        <v>632</v>
      </c>
    </row>
    <row r="412" spans="8:8" x14ac:dyDescent="0.45">
      <c r="H412" s="4" t="s">
        <v>633</v>
      </c>
    </row>
    <row r="413" spans="8:8" x14ac:dyDescent="0.45">
      <c r="H413" s="4" t="s">
        <v>634</v>
      </c>
    </row>
    <row r="414" spans="8:8" x14ac:dyDescent="0.45">
      <c r="H414" s="4" t="s">
        <v>635</v>
      </c>
    </row>
    <row r="415" spans="8:8" x14ac:dyDescent="0.45">
      <c r="H415" s="4" t="s">
        <v>636</v>
      </c>
    </row>
    <row r="416" spans="8:8" x14ac:dyDescent="0.45">
      <c r="H416" s="4" t="s">
        <v>637</v>
      </c>
    </row>
    <row r="417" spans="8:8" x14ac:dyDescent="0.45">
      <c r="H417" s="4" t="s">
        <v>638</v>
      </c>
    </row>
    <row r="418" spans="8:8" x14ac:dyDescent="0.45">
      <c r="H418" s="4" t="s">
        <v>639</v>
      </c>
    </row>
    <row r="419" spans="8:8" x14ac:dyDescent="0.45">
      <c r="H419" s="4" t="s">
        <v>640</v>
      </c>
    </row>
    <row r="420" spans="8:8" x14ac:dyDescent="0.45">
      <c r="H420" s="4" t="s">
        <v>641</v>
      </c>
    </row>
    <row r="421" spans="8:8" x14ac:dyDescent="0.45">
      <c r="H421" s="4" t="s">
        <v>642</v>
      </c>
    </row>
    <row r="422" spans="8:8" x14ac:dyDescent="0.45">
      <c r="H422" s="4" t="s">
        <v>643</v>
      </c>
    </row>
    <row r="423" spans="8:8" x14ac:dyDescent="0.45">
      <c r="H423" s="4" t="s">
        <v>644</v>
      </c>
    </row>
    <row r="424" spans="8:8" x14ac:dyDescent="0.45">
      <c r="H424" s="4" t="s">
        <v>645</v>
      </c>
    </row>
    <row r="425" spans="8:8" x14ac:dyDescent="0.45">
      <c r="H425" s="4" t="s">
        <v>646</v>
      </c>
    </row>
    <row r="426" spans="8:8" x14ac:dyDescent="0.45">
      <c r="H426" s="4" t="s">
        <v>647</v>
      </c>
    </row>
    <row r="427" spans="8:8" x14ac:dyDescent="0.45">
      <c r="H427" s="4" t="s">
        <v>648</v>
      </c>
    </row>
    <row r="428" spans="8:8" x14ac:dyDescent="0.45">
      <c r="H428" s="4" t="s">
        <v>649</v>
      </c>
    </row>
    <row r="429" spans="8:8" x14ac:dyDescent="0.45">
      <c r="H429" s="4" t="s">
        <v>650</v>
      </c>
    </row>
    <row r="430" spans="8:8" x14ac:dyDescent="0.45">
      <c r="H430" s="4" t="s">
        <v>651</v>
      </c>
    </row>
    <row r="431" spans="8:8" x14ac:dyDescent="0.45">
      <c r="H431" s="4" t="s">
        <v>652</v>
      </c>
    </row>
    <row r="432" spans="8:8" x14ac:dyDescent="0.45">
      <c r="H432" s="4" t="s">
        <v>653</v>
      </c>
    </row>
    <row r="433" spans="8:8" x14ac:dyDescent="0.45">
      <c r="H433" s="4" t="s">
        <v>654</v>
      </c>
    </row>
    <row r="434" spans="8:8" x14ac:dyDescent="0.45">
      <c r="H434" s="4" t="s">
        <v>655</v>
      </c>
    </row>
    <row r="435" spans="8:8" x14ac:dyDescent="0.45">
      <c r="H435" s="4" t="s">
        <v>656</v>
      </c>
    </row>
    <row r="436" spans="8:8" x14ac:dyDescent="0.45">
      <c r="H436" s="4" t="s">
        <v>657</v>
      </c>
    </row>
    <row r="437" spans="8:8" x14ac:dyDescent="0.45">
      <c r="H437" s="4" t="s">
        <v>658</v>
      </c>
    </row>
    <row r="438" spans="8:8" x14ac:dyDescent="0.45">
      <c r="H438" s="4" t="s">
        <v>659</v>
      </c>
    </row>
    <row r="439" spans="8:8" x14ac:dyDescent="0.45">
      <c r="H439" s="4" t="s">
        <v>660</v>
      </c>
    </row>
    <row r="440" spans="8:8" x14ac:dyDescent="0.45">
      <c r="H440" s="4" t="s">
        <v>661</v>
      </c>
    </row>
    <row r="441" spans="8:8" x14ac:dyDescent="0.45">
      <c r="H441" s="4" t="s">
        <v>662</v>
      </c>
    </row>
    <row r="442" spans="8:8" x14ac:dyDescent="0.45">
      <c r="H442" s="4" t="s">
        <v>663</v>
      </c>
    </row>
    <row r="443" spans="8:8" x14ac:dyDescent="0.45">
      <c r="H443" s="4" t="s">
        <v>664</v>
      </c>
    </row>
    <row r="444" spans="8:8" x14ac:dyDescent="0.45">
      <c r="H444" s="4" t="s">
        <v>665</v>
      </c>
    </row>
    <row r="445" spans="8:8" x14ac:dyDescent="0.45">
      <c r="H445" s="4" t="s">
        <v>666</v>
      </c>
    </row>
    <row r="446" spans="8:8" x14ac:dyDescent="0.45">
      <c r="H446" s="4" t="s">
        <v>667</v>
      </c>
    </row>
    <row r="447" spans="8:8" x14ac:dyDescent="0.45">
      <c r="H447" s="4" t="s">
        <v>668</v>
      </c>
    </row>
    <row r="448" spans="8:8" x14ac:dyDescent="0.45">
      <c r="H448" s="4" t="s">
        <v>669</v>
      </c>
    </row>
    <row r="449" spans="8:8" x14ac:dyDescent="0.45">
      <c r="H449" s="4" t="s">
        <v>670</v>
      </c>
    </row>
    <row r="450" spans="8:8" x14ac:dyDescent="0.45">
      <c r="H450" s="4" t="s">
        <v>671</v>
      </c>
    </row>
    <row r="451" spans="8:8" x14ac:dyDescent="0.45">
      <c r="H451" s="4" t="s">
        <v>672</v>
      </c>
    </row>
    <row r="452" spans="8:8" x14ac:dyDescent="0.45">
      <c r="H452" s="4" t="s">
        <v>673</v>
      </c>
    </row>
    <row r="453" spans="8:8" x14ac:dyDescent="0.45">
      <c r="H453" s="4" t="s">
        <v>674</v>
      </c>
    </row>
    <row r="454" spans="8:8" x14ac:dyDescent="0.45">
      <c r="H454" s="4" t="s">
        <v>675</v>
      </c>
    </row>
    <row r="455" spans="8:8" x14ac:dyDescent="0.45">
      <c r="H455" s="4" t="s">
        <v>676</v>
      </c>
    </row>
    <row r="456" spans="8:8" x14ac:dyDescent="0.45">
      <c r="H456" s="4" t="s">
        <v>677</v>
      </c>
    </row>
    <row r="457" spans="8:8" x14ac:dyDescent="0.45">
      <c r="H457" s="4" t="s">
        <v>678</v>
      </c>
    </row>
    <row r="458" spans="8:8" x14ac:dyDescent="0.45">
      <c r="H458" s="4" t="s">
        <v>679</v>
      </c>
    </row>
    <row r="459" spans="8:8" x14ac:dyDescent="0.45">
      <c r="H459" s="4" t="s">
        <v>680</v>
      </c>
    </row>
    <row r="460" spans="8:8" x14ac:dyDescent="0.45">
      <c r="H460" s="4" t="s">
        <v>681</v>
      </c>
    </row>
    <row r="461" spans="8:8" x14ac:dyDescent="0.45">
      <c r="H461" s="4" t="s">
        <v>682</v>
      </c>
    </row>
    <row r="462" spans="8:8" x14ac:dyDescent="0.45">
      <c r="H462" s="4" t="s">
        <v>683</v>
      </c>
    </row>
    <row r="463" spans="8:8" x14ac:dyDescent="0.45">
      <c r="H463" s="4" t="s">
        <v>684</v>
      </c>
    </row>
    <row r="464" spans="8:8" x14ac:dyDescent="0.45">
      <c r="H464" s="4" t="s">
        <v>685</v>
      </c>
    </row>
    <row r="465" spans="8:8" x14ac:dyDescent="0.45">
      <c r="H465" s="4" t="s">
        <v>686</v>
      </c>
    </row>
    <row r="466" spans="8:8" x14ac:dyDescent="0.45">
      <c r="H466" s="4" t="s">
        <v>687</v>
      </c>
    </row>
    <row r="467" spans="8:8" x14ac:dyDescent="0.45">
      <c r="H467" s="4" t="s">
        <v>688</v>
      </c>
    </row>
    <row r="468" spans="8:8" x14ac:dyDescent="0.45">
      <c r="H468" s="4" t="s">
        <v>689</v>
      </c>
    </row>
    <row r="469" spans="8:8" x14ac:dyDescent="0.45">
      <c r="H469" s="4" t="s">
        <v>690</v>
      </c>
    </row>
    <row r="470" spans="8:8" x14ac:dyDescent="0.45">
      <c r="H470" s="4" t="s">
        <v>691</v>
      </c>
    </row>
    <row r="471" spans="8:8" x14ac:dyDescent="0.45">
      <c r="H471" s="4" t="s">
        <v>692</v>
      </c>
    </row>
    <row r="472" spans="8:8" x14ac:dyDescent="0.45">
      <c r="H472" s="4" t="s">
        <v>693</v>
      </c>
    </row>
    <row r="473" spans="8:8" x14ac:dyDescent="0.45">
      <c r="H473" s="4" t="s">
        <v>694</v>
      </c>
    </row>
    <row r="474" spans="8:8" x14ac:dyDescent="0.45">
      <c r="H474" s="4" t="s">
        <v>695</v>
      </c>
    </row>
    <row r="475" spans="8:8" x14ac:dyDescent="0.45">
      <c r="H475" s="4" t="s">
        <v>696</v>
      </c>
    </row>
    <row r="476" spans="8:8" x14ac:dyDescent="0.45">
      <c r="H476" s="4" t="s">
        <v>697</v>
      </c>
    </row>
    <row r="477" spans="8:8" x14ac:dyDescent="0.45">
      <c r="H477" s="4" t="s">
        <v>698</v>
      </c>
    </row>
    <row r="478" spans="8:8" x14ac:dyDescent="0.45">
      <c r="H478" s="4" t="s">
        <v>699</v>
      </c>
    </row>
    <row r="479" spans="8:8" x14ac:dyDescent="0.45">
      <c r="H479" s="4" t="s">
        <v>700</v>
      </c>
    </row>
    <row r="480" spans="8:8" x14ac:dyDescent="0.45">
      <c r="H480" s="4" t="s">
        <v>701</v>
      </c>
    </row>
    <row r="481" spans="8:8" x14ac:dyDescent="0.45">
      <c r="H481" s="4" t="s">
        <v>702</v>
      </c>
    </row>
    <row r="482" spans="8:8" x14ac:dyDescent="0.45">
      <c r="H482" s="4" t="s">
        <v>703</v>
      </c>
    </row>
    <row r="483" spans="8:8" x14ac:dyDescent="0.45">
      <c r="H483" s="4" t="s">
        <v>704</v>
      </c>
    </row>
    <row r="484" spans="8:8" x14ac:dyDescent="0.45">
      <c r="H484" s="4" t="s">
        <v>705</v>
      </c>
    </row>
    <row r="485" spans="8:8" x14ac:dyDescent="0.45">
      <c r="H485" s="4" t="s">
        <v>706</v>
      </c>
    </row>
    <row r="486" spans="8:8" x14ac:dyDescent="0.45">
      <c r="H486" s="4" t="s">
        <v>707</v>
      </c>
    </row>
    <row r="487" spans="8:8" x14ac:dyDescent="0.45">
      <c r="H487" s="4" t="s">
        <v>708</v>
      </c>
    </row>
    <row r="488" spans="8:8" x14ac:dyDescent="0.45">
      <c r="H488" s="4" t="s">
        <v>709</v>
      </c>
    </row>
    <row r="489" spans="8:8" x14ac:dyDescent="0.45">
      <c r="H489" s="4" t="s">
        <v>710</v>
      </c>
    </row>
    <row r="490" spans="8:8" x14ac:dyDescent="0.45">
      <c r="H490" s="4" t="s">
        <v>711</v>
      </c>
    </row>
    <row r="491" spans="8:8" x14ac:dyDescent="0.45">
      <c r="H491" s="4" t="s">
        <v>712</v>
      </c>
    </row>
    <row r="492" spans="8:8" x14ac:dyDescent="0.45">
      <c r="H492" s="4" t="s">
        <v>713</v>
      </c>
    </row>
    <row r="493" spans="8:8" x14ac:dyDescent="0.45">
      <c r="H493" s="4" t="s">
        <v>714</v>
      </c>
    </row>
    <row r="494" spans="8:8" x14ac:dyDescent="0.45">
      <c r="H494" s="4" t="s">
        <v>715</v>
      </c>
    </row>
    <row r="495" spans="8:8" x14ac:dyDescent="0.45">
      <c r="H495" s="4" t="s">
        <v>716</v>
      </c>
    </row>
    <row r="496" spans="8:8" x14ac:dyDescent="0.45">
      <c r="H496" s="4" t="s">
        <v>717</v>
      </c>
    </row>
    <row r="497" spans="8:8" x14ac:dyDescent="0.45">
      <c r="H497" s="4" t="s">
        <v>718</v>
      </c>
    </row>
    <row r="498" spans="8:8" x14ac:dyDescent="0.45">
      <c r="H498" s="4" t="s">
        <v>719</v>
      </c>
    </row>
    <row r="499" spans="8:8" x14ac:dyDescent="0.45">
      <c r="H499" s="4" t="s">
        <v>720</v>
      </c>
    </row>
    <row r="500" spans="8:8" x14ac:dyDescent="0.45">
      <c r="H500" s="4" t="s">
        <v>721</v>
      </c>
    </row>
    <row r="501" spans="8:8" x14ac:dyDescent="0.45">
      <c r="H501" s="4" t="s">
        <v>722</v>
      </c>
    </row>
    <row r="502" spans="8:8" x14ac:dyDescent="0.45">
      <c r="H502" s="4" t="s">
        <v>723</v>
      </c>
    </row>
    <row r="503" spans="8:8" x14ac:dyDescent="0.45">
      <c r="H503" s="4" t="s">
        <v>724</v>
      </c>
    </row>
    <row r="504" spans="8:8" x14ac:dyDescent="0.45">
      <c r="H504" s="4" t="s">
        <v>725</v>
      </c>
    </row>
    <row r="505" spans="8:8" x14ac:dyDescent="0.45">
      <c r="H505" s="4" t="s">
        <v>726</v>
      </c>
    </row>
    <row r="506" spans="8:8" x14ac:dyDescent="0.45">
      <c r="H506" s="4" t="s">
        <v>727</v>
      </c>
    </row>
    <row r="507" spans="8:8" x14ac:dyDescent="0.45">
      <c r="H507" s="4" t="s">
        <v>728</v>
      </c>
    </row>
    <row r="508" spans="8:8" x14ac:dyDescent="0.45">
      <c r="H508" s="4" t="s">
        <v>729</v>
      </c>
    </row>
    <row r="509" spans="8:8" x14ac:dyDescent="0.45">
      <c r="H509" s="4" t="s">
        <v>730</v>
      </c>
    </row>
    <row r="510" spans="8:8" x14ac:dyDescent="0.45">
      <c r="H510" s="4" t="s">
        <v>731</v>
      </c>
    </row>
    <row r="511" spans="8:8" x14ac:dyDescent="0.45">
      <c r="H511" s="4" t="s">
        <v>732</v>
      </c>
    </row>
    <row r="512" spans="8:8" x14ac:dyDescent="0.45">
      <c r="H512" s="4" t="s">
        <v>733</v>
      </c>
    </row>
    <row r="513" spans="8:8" x14ac:dyDescent="0.45">
      <c r="H513" s="4" t="s">
        <v>734</v>
      </c>
    </row>
    <row r="514" spans="8:8" x14ac:dyDescent="0.45">
      <c r="H514" s="4" t="s">
        <v>735</v>
      </c>
    </row>
    <row r="515" spans="8:8" x14ac:dyDescent="0.45">
      <c r="H515" s="4" t="s">
        <v>736</v>
      </c>
    </row>
    <row r="516" spans="8:8" x14ac:dyDescent="0.45">
      <c r="H516" s="4" t="s">
        <v>737</v>
      </c>
    </row>
    <row r="517" spans="8:8" x14ac:dyDescent="0.45">
      <c r="H517" s="4" t="s">
        <v>738</v>
      </c>
    </row>
  </sheetData>
  <mergeCells count="10">
    <mergeCell ref="O3:P3"/>
    <mergeCell ref="Q3:R3"/>
    <mergeCell ref="Q2:R2"/>
    <mergeCell ref="O2:P2"/>
    <mergeCell ref="X3:Y3"/>
    <mergeCell ref="X2:Y2"/>
    <mergeCell ref="U3:V3"/>
    <mergeCell ref="U2:V2"/>
    <mergeCell ref="S3:T3"/>
    <mergeCell ref="S2:T2"/>
  </mergeCells>
  <phoneticPr fontId="4" type="noConversion"/>
  <pageMargins left="0.7" right="0.7" top="0.75" bottom="0.75" header="0.3" footer="0.3"/>
  <pageSetup scale="10" orientation="portrait" r:id="rId1"/>
  <headerFooter>
    <oddFooter>&amp;R_x000D_&amp;1#&amp;"Aptos"&amp;10&amp;K000000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26F75-9EFA-42A7-8417-BAC32E2039D0}">
  <sheetPr>
    <pageSetUpPr fitToPage="1"/>
  </sheetPr>
  <dimension ref="A1:G62"/>
  <sheetViews>
    <sheetView workbookViewId="0">
      <selection activeCell="F35" sqref="F35"/>
    </sheetView>
  </sheetViews>
  <sheetFormatPr defaultColWidth="8.86328125" defaultRowHeight="11.65" x14ac:dyDescent="0.35"/>
  <cols>
    <col min="1" max="1" width="14" style="147" customWidth="1"/>
    <col min="2" max="2" width="7.3984375" style="303" customWidth="1"/>
    <col min="3" max="3" width="65.86328125" style="253" customWidth="1"/>
    <col min="4" max="4" width="36.59765625" style="147" customWidth="1"/>
    <col min="5" max="5" width="22" style="147" bestFit="1" customWidth="1"/>
    <col min="6" max="16384" width="8.86328125" style="147"/>
  </cols>
  <sheetData>
    <row r="1" spans="1:7" s="82" customFormat="1" x14ac:dyDescent="0.35">
      <c r="B1" s="232" t="s">
        <v>2063</v>
      </c>
      <c r="C1" s="81"/>
      <c r="D1" s="233"/>
      <c r="E1" s="233"/>
      <c r="G1" s="82">
        <f>COUNT(B6:B62)</f>
        <v>13</v>
      </c>
    </row>
    <row r="2" spans="1:7" s="82" customFormat="1" x14ac:dyDescent="0.35">
      <c r="B2" s="139"/>
      <c r="C2" s="81"/>
    </row>
    <row r="3" spans="1:7" s="83" customFormat="1" x14ac:dyDescent="0.35">
      <c r="B3" s="139" t="s">
        <v>1</v>
      </c>
      <c r="C3" s="80" t="s">
        <v>2</v>
      </c>
      <c r="D3" s="83" t="s">
        <v>3</v>
      </c>
      <c r="E3" s="83" t="s">
        <v>4</v>
      </c>
    </row>
    <row r="4" spans="1:7" s="82" customFormat="1" ht="15.75" x14ac:dyDescent="0.35">
      <c r="B4" s="139"/>
      <c r="C4" s="140"/>
    </row>
    <row r="5" spans="1:7" s="82" customFormat="1" x14ac:dyDescent="0.35">
      <c r="B5" s="141"/>
      <c r="C5" s="86"/>
      <c r="D5" s="87"/>
      <c r="E5" s="88"/>
    </row>
    <row r="6" spans="1:7" s="82" customFormat="1" x14ac:dyDescent="0.35">
      <c r="A6" s="83"/>
      <c r="B6" s="142">
        <v>1</v>
      </c>
      <c r="C6" s="90" t="s">
        <v>739</v>
      </c>
      <c r="D6" s="98" t="s">
        <v>740</v>
      </c>
      <c r="E6" s="99"/>
    </row>
    <row r="7" spans="1:7" s="82" customFormat="1" x14ac:dyDescent="0.35">
      <c r="B7" s="143"/>
      <c r="C7" s="94"/>
      <c r="D7" s="98"/>
      <c r="E7" s="144"/>
    </row>
    <row r="8" spans="1:7" s="82" customFormat="1" x14ac:dyDescent="0.35">
      <c r="B8" s="142">
        <f>B6+1</f>
        <v>2</v>
      </c>
      <c r="C8" s="90" t="s">
        <v>741</v>
      </c>
      <c r="D8" s="98" t="s">
        <v>84</v>
      </c>
      <c r="E8" s="99"/>
      <c r="F8" s="97" t="str">
        <f>CONCATENATE("Ask if B2_",B6,"&gt;0")</f>
        <v>Ask if B2_1&gt;0</v>
      </c>
    </row>
    <row r="9" spans="1:7" s="82" customFormat="1" x14ac:dyDescent="0.35">
      <c r="B9" s="143"/>
      <c r="C9" s="94"/>
      <c r="D9" s="145"/>
      <c r="E9" s="144"/>
    </row>
    <row r="10" spans="1:7" x14ac:dyDescent="0.35">
      <c r="B10" s="142">
        <f>B8+1</f>
        <v>3</v>
      </c>
      <c r="C10" s="90" t="s">
        <v>742</v>
      </c>
      <c r="D10" s="98" t="s">
        <v>740</v>
      </c>
      <c r="E10" s="146"/>
    </row>
    <row r="11" spans="1:7" x14ac:dyDescent="0.35">
      <c r="B11" s="148"/>
      <c r="C11" s="94"/>
      <c r="D11" s="98"/>
      <c r="E11" s="149"/>
    </row>
    <row r="12" spans="1:7" x14ac:dyDescent="0.35">
      <c r="B12" s="142">
        <f>B10+1</f>
        <v>4</v>
      </c>
      <c r="C12" s="90" t="s">
        <v>743</v>
      </c>
      <c r="D12" s="98" t="s">
        <v>84</v>
      </c>
      <c r="E12" s="146"/>
      <c r="F12" s="97" t="str">
        <f>CONCATENATE("Ask if B2_",B10,"&gt;0")</f>
        <v>Ask if B2_3&gt;0</v>
      </c>
    </row>
    <row r="13" spans="1:7" x14ac:dyDescent="0.35">
      <c r="B13" s="148"/>
      <c r="C13" s="94"/>
      <c r="D13" s="145"/>
      <c r="E13" s="149"/>
    </row>
    <row r="14" spans="1:7" s="82" customFormat="1" x14ac:dyDescent="0.35">
      <c r="A14" s="83"/>
      <c r="B14" s="142">
        <f>B12+1</f>
        <v>5</v>
      </c>
      <c r="C14" s="90" t="s">
        <v>744</v>
      </c>
      <c r="D14" s="98" t="s">
        <v>740</v>
      </c>
      <c r="E14" s="99"/>
    </row>
    <row r="15" spans="1:7" s="82" customFormat="1" x14ac:dyDescent="0.35">
      <c r="B15" s="143"/>
      <c r="C15" s="94"/>
      <c r="D15" s="98"/>
      <c r="E15" s="144"/>
    </row>
    <row r="16" spans="1:7" s="82" customFormat="1" ht="23.25" x14ac:dyDescent="0.35">
      <c r="B16" s="142">
        <f>B14+1</f>
        <v>6</v>
      </c>
      <c r="C16" s="90" t="s">
        <v>745</v>
      </c>
      <c r="D16" s="98" t="s">
        <v>84</v>
      </c>
      <c r="E16" s="99"/>
      <c r="F16" s="97" t="str">
        <f>CONCATENATE("Ask if B2_",B14,"&gt;0")</f>
        <v>Ask if B2_5&gt;0</v>
      </c>
    </row>
    <row r="17" spans="1:7" s="82" customFormat="1" x14ac:dyDescent="0.35">
      <c r="B17" s="143"/>
      <c r="C17" s="94"/>
      <c r="D17" s="145"/>
      <c r="E17" s="144"/>
    </row>
    <row r="18" spans="1:7" x14ac:dyDescent="0.35">
      <c r="B18" s="142">
        <f>B16+1</f>
        <v>7</v>
      </c>
      <c r="C18" s="90" t="s">
        <v>746</v>
      </c>
      <c r="D18" s="98" t="s">
        <v>740</v>
      </c>
      <c r="E18" s="146"/>
    </row>
    <row r="19" spans="1:7" x14ac:dyDescent="0.35">
      <c r="B19" s="148"/>
      <c r="C19" s="94"/>
      <c r="D19" s="98"/>
      <c r="E19" s="149"/>
    </row>
    <row r="20" spans="1:7" ht="23.25" x14ac:dyDescent="0.35">
      <c r="B20" s="142">
        <f>B18+1</f>
        <v>8</v>
      </c>
      <c r="C20" s="90" t="s">
        <v>747</v>
      </c>
      <c r="D20" s="98" t="s">
        <v>84</v>
      </c>
      <c r="E20" s="146"/>
      <c r="F20" s="97" t="str">
        <f>CONCATENATE("Ask if B2_",B18,"&gt;0")</f>
        <v>Ask if B2_7&gt;0</v>
      </c>
    </row>
    <row r="21" spans="1:7" x14ac:dyDescent="0.35">
      <c r="B21" s="148"/>
      <c r="C21" s="94"/>
      <c r="D21" s="149"/>
      <c r="E21" s="149"/>
    </row>
    <row r="22" spans="1:7" x14ac:dyDescent="0.35">
      <c r="B22" s="284">
        <f>B20+1</f>
        <v>9</v>
      </c>
      <c r="C22" s="285" t="s">
        <v>748</v>
      </c>
      <c r="D22" s="286"/>
      <c r="E22" s="241" t="s">
        <v>749</v>
      </c>
    </row>
    <row r="23" spans="1:7" ht="12.6" customHeight="1" x14ac:dyDescent="0.35">
      <c r="A23" s="147" t="s">
        <v>750</v>
      </c>
      <c r="B23" s="287"/>
      <c r="C23" s="285"/>
      <c r="D23" s="247" t="s">
        <v>751</v>
      </c>
      <c r="E23" s="98" t="s">
        <v>752</v>
      </c>
      <c r="F23" s="97" t="str">
        <f>CONCATENATE("Filter based on B2_",B8,"; ",B12,"; B2_",B16,"; B2_",B20)</f>
        <v>Filter based on B2_2; 4; B2_6; B2_8</v>
      </c>
      <c r="G23" s="288"/>
    </row>
    <row r="24" spans="1:7" ht="15.75" x14ac:dyDescent="0.35">
      <c r="B24" s="289"/>
      <c r="C24" s="285"/>
      <c r="D24" s="247" t="s">
        <v>753</v>
      </c>
      <c r="E24" s="290" t="s">
        <v>752</v>
      </c>
      <c r="G24" s="288"/>
    </row>
    <row r="25" spans="1:7" ht="15.75" x14ac:dyDescent="0.35">
      <c r="B25" s="289"/>
      <c r="D25" s="247" t="s">
        <v>754</v>
      </c>
      <c r="E25" s="290" t="s">
        <v>752</v>
      </c>
      <c r="G25" s="288"/>
    </row>
    <row r="26" spans="1:7" ht="15.75" x14ac:dyDescent="0.35">
      <c r="B26" s="289"/>
      <c r="D26" s="247" t="s">
        <v>755</v>
      </c>
      <c r="E26" s="290" t="s">
        <v>752</v>
      </c>
      <c r="G26" s="288"/>
    </row>
    <row r="27" spans="1:7" x14ac:dyDescent="0.35">
      <c r="B27" s="291"/>
      <c r="C27" s="292"/>
      <c r="D27" s="95" t="s">
        <v>756</v>
      </c>
      <c r="E27" s="293" t="s">
        <v>752</v>
      </c>
    </row>
    <row r="28" spans="1:7" ht="23.25" x14ac:dyDescent="0.35">
      <c r="A28" s="97" t="s">
        <v>757</v>
      </c>
      <c r="B28" s="142">
        <f>B22+1</f>
        <v>10</v>
      </c>
      <c r="C28" s="285" t="s">
        <v>758</v>
      </c>
      <c r="D28" s="246"/>
      <c r="E28" s="247"/>
    </row>
    <row r="29" spans="1:7" x14ac:dyDescent="0.35">
      <c r="B29" s="294"/>
      <c r="C29" s="295"/>
      <c r="D29" s="295" t="s">
        <v>759</v>
      </c>
      <c r="E29" s="290" t="s">
        <v>752</v>
      </c>
      <c r="F29" s="97" t="str">
        <f>CONCATENATE("Filter based on B2_",B8,"; ",B12,"; B2_",B16,"; B2_",B20)</f>
        <v>Filter based on B2_2; 4; B2_6; B2_8</v>
      </c>
    </row>
    <row r="30" spans="1:7" x14ac:dyDescent="0.35">
      <c r="B30" s="294"/>
      <c r="C30" s="295"/>
      <c r="D30" s="295" t="s">
        <v>760</v>
      </c>
      <c r="E30" s="290" t="s">
        <v>752</v>
      </c>
    </row>
    <row r="31" spans="1:7" x14ac:dyDescent="0.35">
      <c r="B31" s="294"/>
      <c r="C31" s="295"/>
      <c r="D31" s="295" t="s">
        <v>761</v>
      </c>
      <c r="E31" s="290" t="s">
        <v>752</v>
      </c>
    </row>
    <row r="32" spans="1:7" x14ac:dyDescent="0.35">
      <c r="B32" s="296"/>
      <c r="C32" s="295"/>
      <c r="D32" s="297" t="s">
        <v>762</v>
      </c>
      <c r="E32" s="293" t="s">
        <v>752</v>
      </c>
    </row>
    <row r="33" spans="1:6" ht="46.5" x14ac:dyDescent="0.35">
      <c r="A33" s="147" t="s">
        <v>763</v>
      </c>
      <c r="B33" s="142">
        <f>B28+1</f>
        <v>11</v>
      </c>
      <c r="C33" s="298" t="s">
        <v>764</v>
      </c>
      <c r="D33" s="299"/>
      <c r="E33" s="300" t="s">
        <v>749</v>
      </c>
    </row>
    <row r="34" spans="1:6" x14ac:dyDescent="0.35">
      <c r="B34" s="294"/>
      <c r="C34" s="301"/>
      <c r="D34" s="299" t="s">
        <v>765</v>
      </c>
      <c r="E34" s="302" t="s">
        <v>752</v>
      </c>
      <c r="F34" s="97" t="str">
        <f>CONCATENATE("Filter based on B2_",B8,"; ",B12,"; B2_",B16,"; B2_",B20)</f>
        <v>Filter based on B2_2; 4; B2_6; B2_8</v>
      </c>
    </row>
    <row r="35" spans="1:6" x14ac:dyDescent="0.35">
      <c r="B35" s="294"/>
      <c r="C35" s="301"/>
      <c r="D35" s="299" t="s">
        <v>766</v>
      </c>
      <c r="E35" s="302" t="s">
        <v>752</v>
      </c>
    </row>
    <row r="36" spans="1:6" x14ac:dyDescent="0.35">
      <c r="B36" s="294"/>
      <c r="C36" s="301"/>
      <c r="D36" s="299" t="s">
        <v>767</v>
      </c>
      <c r="E36" s="302" t="s">
        <v>752</v>
      </c>
    </row>
    <row r="37" spans="1:6" x14ac:dyDescent="0.35">
      <c r="B37" s="294"/>
      <c r="C37" s="301"/>
      <c r="D37" s="299" t="s">
        <v>768</v>
      </c>
      <c r="E37" s="302" t="s">
        <v>752</v>
      </c>
    </row>
    <row r="38" spans="1:6" x14ac:dyDescent="0.35">
      <c r="B38" s="294"/>
      <c r="C38" s="301"/>
      <c r="D38" s="299" t="s">
        <v>769</v>
      </c>
      <c r="E38" s="302" t="s">
        <v>752</v>
      </c>
    </row>
    <row r="39" spans="1:6" x14ac:dyDescent="0.35">
      <c r="B39" s="294"/>
      <c r="C39" s="301"/>
      <c r="D39" s="299" t="s">
        <v>770</v>
      </c>
      <c r="E39" s="302" t="s">
        <v>752</v>
      </c>
    </row>
    <row r="40" spans="1:6" x14ac:dyDescent="0.35">
      <c r="B40" s="294"/>
      <c r="C40" s="301"/>
      <c r="D40" s="299" t="s">
        <v>771</v>
      </c>
      <c r="E40" s="302" t="s">
        <v>752</v>
      </c>
    </row>
    <row r="41" spans="1:6" x14ac:dyDescent="0.35">
      <c r="B41" s="294"/>
      <c r="C41" s="301"/>
      <c r="D41" s="299" t="s">
        <v>772</v>
      </c>
      <c r="E41" s="302" t="s">
        <v>752</v>
      </c>
    </row>
    <row r="42" spans="1:6" x14ac:dyDescent="0.35">
      <c r="B42" s="294"/>
      <c r="C42" s="301"/>
      <c r="D42" s="299" t="s">
        <v>773</v>
      </c>
      <c r="E42" s="302" t="s">
        <v>752</v>
      </c>
    </row>
    <row r="43" spans="1:6" x14ac:dyDescent="0.35">
      <c r="B43" s="294"/>
      <c r="C43" s="301"/>
      <c r="D43" s="299" t="s">
        <v>774</v>
      </c>
      <c r="E43" s="302" t="s">
        <v>752</v>
      </c>
    </row>
    <row r="44" spans="1:6" x14ac:dyDescent="0.35">
      <c r="B44" s="294"/>
      <c r="C44" s="301"/>
      <c r="D44" s="299" t="s">
        <v>775</v>
      </c>
      <c r="E44" s="302" t="s">
        <v>752</v>
      </c>
    </row>
    <row r="45" spans="1:6" x14ac:dyDescent="0.35">
      <c r="B45" s="294"/>
      <c r="C45" s="301"/>
      <c r="D45" s="299" t="s">
        <v>776</v>
      </c>
      <c r="E45" s="302" t="s">
        <v>752</v>
      </c>
    </row>
    <row r="46" spans="1:6" x14ac:dyDescent="0.35">
      <c r="B46" s="148"/>
      <c r="C46" s="292"/>
      <c r="D46" s="95" t="s">
        <v>777</v>
      </c>
      <c r="E46" s="96" t="s">
        <v>752</v>
      </c>
    </row>
    <row r="47" spans="1:6" ht="46.5" x14ac:dyDescent="0.35">
      <c r="A47" s="147" t="s">
        <v>778</v>
      </c>
      <c r="B47" s="142">
        <f>B33+1</f>
        <v>12</v>
      </c>
      <c r="C47" s="298" t="s">
        <v>779</v>
      </c>
      <c r="D47" s="91"/>
      <c r="E47" s="92"/>
    </row>
    <row r="48" spans="1:6" x14ac:dyDescent="0.35">
      <c r="B48" s="294"/>
      <c r="C48" s="301"/>
      <c r="D48" s="246" t="s">
        <v>780</v>
      </c>
      <c r="E48" s="247"/>
    </row>
    <row r="49" spans="1:5" x14ac:dyDescent="0.35">
      <c r="B49" s="294"/>
      <c r="C49" s="301"/>
      <c r="D49" s="246" t="s">
        <v>781</v>
      </c>
      <c r="E49" s="247"/>
    </row>
    <row r="50" spans="1:5" x14ac:dyDescent="0.35">
      <c r="B50" s="294"/>
      <c r="C50" s="301"/>
      <c r="D50" s="246" t="s">
        <v>782</v>
      </c>
      <c r="E50" s="247"/>
    </row>
    <row r="51" spans="1:5" x14ac:dyDescent="0.35">
      <c r="B51" s="294"/>
      <c r="C51" s="301"/>
      <c r="D51" s="246" t="s">
        <v>783</v>
      </c>
      <c r="E51" s="241" t="s">
        <v>752</v>
      </c>
    </row>
    <row r="52" spans="1:5" x14ac:dyDescent="0.35">
      <c r="B52" s="294"/>
      <c r="C52" s="301"/>
      <c r="D52" s="246" t="s">
        <v>784</v>
      </c>
      <c r="E52" s="247"/>
    </row>
    <row r="53" spans="1:5" x14ac:dyDescent="0.35">
      <c r="B53" s="294"/>
      <c r="C53" s="301"/>
      <c r="D53" s="246" t="s">
        <v>785</v>
      </c>
      <c r="E53" s="247"/>
    </row>
    <row r="54" spans="1:5" x14ac:dyDescent="0.35">
      <c r="B54" s="294"/>
      <c r="C54" s="301"/>
      <c r="D54" s="246" t="s">
        <v>786</v>
      </c>
      <c r="E54" s="247"/>
    </row>
    <row r="55" spans="1:5" x14ac:dyDescent="0.35">
      <c r="B55" s="148"/>
      <c r="C55" s="292"/>
      <c r="D55" s="95"/>
      <c r="E55" s="95"/>
    </row>
    <row r="56" spans="1:5" ht="46.5" x14ac:dyDescent="0.35">
      <c r="A56" s="147" t="s">
        <v>787</v>
      </c>
      <c r="B56" s="142">
        <f>B47+1</f>
        <v>13</v>
      </c>
      <c r="C56" s="298" t="s">
        <v>788</v>
      </c>
      <c r="D56" s="91"/>
      <c r="E56" s="92"/>
    </row>
    <row r="57" spans="1:5" x14ac:dyDescent="0.35">
      <c r="B57" s="294"/>
      <c r="C57" s="301"/>
      <c r="D57" s="246" t="s">
        <v>789</v>
      </c>
      <c r="E57" s="247"/>
    </row>
    <row r="58" spans="1:5" x14ac:dyDescent="0.35">
      <c r="B58" s="294"/>
      <c r="C58" s="301"/>
      <c r="D58" s="246" t="s">
        <v>790</v>
      </c>
      <c r="E58" s="247"/>
    </row>
    <row r="59" spans="1:5" x14ac:dyDescent="0.35">
      <c r="B59" s="294"/>
      <c r="C59" s="301"/>
      <c r="D59" s="246" t="s">
        <v>791</v>
      </c>
      <c r="E59" s="247"/>
    </row>
    <row r="60" spans="1:5" x14ac:dyDescent="0.35">
      <c r="B60" s="294"/>
      <c r="C60" s="301"/>
      <c r="D60" s="246" t="s">
        <v>792</v>
      </c>
      <c r="E60" s="241" t="s">
        <v>752</v>
      </c>
    </row>
    <row r="61" spans="1:5" x14ac:dyDescent="0.35">
      <c r="B61" s="294"/>
      <c r="C61" s="301"/>
      <c r="D61" s="246" t="s">
        <v>793</v>
      </c>
      <c r="E61" s="247"/>
    </row>
    <row r="62" spans="1:5" x14ac:dyDescent="0.35">
      <c r="B62" s="148"/>
      <c r="C62" s="292"/>
      <c r="D62" s="95"/>
      <c r="E62" s="95"/>
    </row>
  </sheetData>
  <pageMargins left="0.7" right="0.7" top="0.75" bottom="0.75" header="0.3" footer="0.3"/>
  <pageSetup paperSize="9" orientation="portrait" r:id="rId1"/>
  <headerFooter>
    <oddFooter>&amp;R_x000D_&amp;1#&amp;"Aptos"&amp;10&amp;K000000 Official Use Only</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5925A-7C4D-4C69-881C-EE9B7A6715CE}">
  <dimension ref="A1:AR167"/>
  <sheetViews>
    <sheetView topLeftCell="AL1" zoomScale="70" zoomScaleNormal="70" workbookViewId="0">
      <selection activeCell="AL24" sqref="AL24"/>
    </sheetView>
  </sheetViews>
  <sheetFormatPr defaultRowHeight="14.25" x14ac:dyDescent="0.45"/>
  <cols>
    <col min="1" max="1" width="41.86328125" customWidth="1"/>
    <col min="2" max="2" width="10.86328125" bestFit="1" customWidth="1"/>
    <col min="3" max="3" width="45.1328125" bestFit="1" customWidth="1"/>
    <col min="4" max="10" width="45.1328125" customWidth="1"/>
    <col min="11" max="11" width="14.3984375" customWidth="1"/>
    <col min="12" max="12" width="25.86328125" customWidth="1"/>
    <col min="13" max="13" width="29.3984375" bestFit="1" customWidth="1"/>
    <col min="14" max="14" width="22.3984375" bestFit="1" customWidth="1"/>
    <col min="15" max="16" width="24.1328125" customWidth="1"/>
    <col min="17" max="17" width="22.86328125" customWidth="1"/>
    <col min="18" max="19" width="20.1328125" customWidth="1"/>
    <col min="20" max="20" width="25.86328125" customWidth="1"/>
    <col min="21" max="21" width="36" bestFit="1" customWidth="1"/>
    <col min="22" max="22" width="35.1328125" customWidth="1"/>
    <col min="23" max="23" width="69.1328125" customWidth="1"/>
    <col min="24" max="24" width="13.1328125" customWidth="1"/>
    <col min="25" max="25" width="17.3984375" bestFit="1" customWidth="1"/>
    <col min="26" max="26" width="23.1328125" customWidth="1"/>
    <col min="27" max="27" width="24.1328125" customWidth="1"/>
    <col min="28" max="28" width="28.1328125" customWidth="1"/>
    <col min="29" max="29" width="66.86328125" customWidth="1"/>
    <col min="30" max="30" width="42.1328125" customWidth="1"/>
    <col min="31" max="31" width="41.1328125" customWidth="1"/>
    <col min="32" max="32" width="47.59765625" customWidth="1"/>
    <col min="33" max="33" width="45.1328125" customWidth="1"/>
    <col min="34" max="34" width="62.1328125" customWidth="1"/>
    <col min="35" max="35" width="41.3984375" customWidth="1"/>
    <col min="36" max="36" width="29.59765625" customWidth="1"/>
    <col min="37" max="37" width="67.1328125" customWidth="1"/>
    <col min="38" max="38" width="47.59765625" customWidth="1"/>
    <col min="39" max="39" width="65.86328125" customWidth="1"/>
    <col min="40" max="40" width="32.86328125" customWidth="1"/>
    <col min="41" max="41" width="20" customWidth="1"/>
    <col min="42" max="42" width="25.1328125" customWidth="1"/>
    <col min="43" max="43" width="30.59765625" customWidth="1"/>
    <col min="44" max="44" width="25.86328125" customWidth="1"/>
  </cols>
  <sheetData>
    <row r="1" spans="1:44" x14ac:dyDescent="0.45">
      <c r="A1" s="10" t="s">
        <v>794</v>
      </c>
    </row>
    <row r="2" spans="1:44" x14ac:dyDescent="0.45">
      <c r="A2" s="4" t="s">
        <v>13</v>
      </c>
      <c r="B2" s="4" t="s">
        <v>14</v>
      </c>
      <c r="C2" s="4" t="s">
        <v>15</v>
      </c>
      <c r="D2" s="4" t="s">
        <v>16</v>
      </c>
      <c r="E2" s="4" t="s">
        <v>17</v>
      </c>
      <c r="F2" s="4" t="s">
        <v>18</v>
      </c>
      <c r="G2" s="4" t="s">
        <v>19</v>
      </c>
      <c r="H2" s="4" t="s">
        <v>20</v>
      </c>
      <c r="I2" s="4" t="s">
        <v>21</v>
      </c>
      <c r="J2" s="4" t="s">
        <v>22</v>
      </c>
      <c r="K2" s="4" t="s">
        <v>23</v>
      </c>
      <c r="L2" s="4" t="s">
        <v>24</v>
      </c>
      <c r="M2" s="4" t="s">
        <v>25</v>
      </c>
      <c r="N2" s="4" t="s">
        <v>26</v>
      </c>
      <c r="O2" s="4" t="s">
        <v>27</v>
      </c>
      <c r="P2" s="4" t="s">
        <v>28</v>
      </c>
      <c r="Q2" s="4" t="s">
        <v>29</v>
      </c>
      <c r="R2" s="4" t="s">
        <v>30</v>
      </c>
      <c r="S2" s="4" t="s">
        <v>795</v>
      </c>
      <c r="T2" s="4" t="s">
        <v>31</v>
      </c>
      <c r="U2" s="4" t="s">
        <v>32</v>
      </c>
      <c r="V2" s="4" t="s">
        <v>796</v>
      </c>
      <c r="W2" s="4"/>
      <c r="X2" s="4" t="s">
        <v>32</v>
      </c>
      <c r="Y2" s="4" t="s">
        <v>33</v>
      </c>
      <c r="Z2" s="4" t="s">
        <v>34</v>
      </c>
      <c r="AA2" s="4" t="s">
        <v>35</v>
      </c>
      <c r="AB2" s="4" t="s">
        <v>797</v>
      </c>
      <c r="AC2" s="4" t="s">
        <v>798</v>
      </c>
      <c r="AD2" s="4" t="s">
        <v>799</v>
      </c>
      <c r="AE2" s="4" t="s">
        <v>800</v>
      </c>
      <c r="AF2" s="4" t="s">
        <v>801</v>
      </c>
      <c r="AG2" s="4" t="s">
        <v>802</v>
      </c>
      <c r="AH2" s="4" t="s">
        <v>803</v>
      </c>
      <c r="AI2" s="4" t="s">
        <v>804</v>
      </c>
      <c r="AJ2" s="4" t="s">
        <v>805</v>
      </c>
      <c r="AK2" s="4" t="s">
        <v>806</v>
      </c>
      <c r="AL2" s="4" t="s">
        <v>807</v>
      </c>
      <c r="AM2" s="4" t="s">
        <v>808</v>
      </c>
      <c r="AN2" s="4" t="s">
        <v>809</v>
      </c>
      <c r="AO2" s="4" t="s">
        <v>810</v>
      </c>
      <c r="AP2" s="4" t="s">
        <v>811</v>
      </c>
      <c r="AQ2" s="4" t="s">
        <v>812</v>
      </c>
      <c r="AR2" s="4" t="s">
        <v>813</v>
      </c>
    </row>
    <row r="3" spans="1:44" ht="128.25" x14ac:dyDescent="0.45">
      <c r="A3" s="11" t="s">
        <v>814</v>
      </c>
      <c r="B3" s="11" t="s">
        <v>815</v>
      </c>
      <c r="C3" s="11" t="s">
        <v>816</v>
      </c>
      <c r="D3" s="26" t="s">
        <v>40</v>
      </c>
      <c r="E3" s="9" t="s">
        <v>817</v>
      </c>
      <c r="F3" s="9" t="s">
        <v>818</v>
      </c>
      <c r="G3" s="9" t="s">
        <v>819</v>
      </c>
      <c r="H3" s="11" t="s">
        <v>820</v>
      </c>
      <c r="I3" s="11" t="s">
        <v>821</v>
      </c>
      <c r="J3" s="11" t="s">
        <v>822</v>
      </c>
      <c r="K3" s="11" t="s">
        <v>823</v>
      </c>
      <c r="L3" s="11" t="s">
        <v>824</v>
      </c>
      <c r="M3" s="11" t="s">
        <v>825</v>
      </c>
      <c r="N3" s="11" t="s">
        <v>826</v>
      </c>
      <c r="O3" s="15" t="s">
        <v>827</v>
      </c>
      <c r="P3" s="9" t="s">
        <v>828</v>
      </c>
      <c r="Q3" s="9" t="s">
        <v>829</v>
      </c>
      <c r="R3" s="9" t="s">
        <v>830</v>
      </c>
      <c r="S3" s="17" t="s">
        <v>831</v>
      </c>
      <c r="T3" s="9" t="s">
        <v>832</v>
      </c>
      <c r="U3" s="9" t="s">
        <v>833</v>
      </c>
      <c r="V3" s="9" t="s">
        <v>834</v>
      </c>
      <c r="W3" s="1" t="s">
        <v>835</v>
      </c>
      <c r="X3" s="1" t="s">
        <v>836</v>
      </c>
      <c r="Y3" s="1" t="s">
        <v>837</v>
      </c>
      <c r="Z3" s="1" t="s">
        <v>838</v>
      </c>
      <c r="AA3" s="1" t="s">
        <v>839</v>
      </c>
      <c r="AB3" s="1" t="s">
        <v>840</v>
      </c>
      <c r="AC3" s="1" t="s">
        <v>841</v>
      </c>
      <c r="AD3" s="1" t="s">
        <v>842</v>
      </c>
      <c r="AE3" s="1" t="s">
        <v>843</v>
      </c>
      <c r="AF3" s="1" t="s">
        <v>844</v>
      </c>
      <c r="AG3" s="1" t="s">
        <v>845</v>
      </c>
      <c r="AH3" s="1" t="s">
        <v>846</v>
      </c>
      <c r="AI3" s="1" t="s">
        <v>847</v>
      </c>
      <c r="AJ3" s="1" t="s">
        <v>848</v>
      </c>
      <c r="AK3" s="1" t="s">
        <v>849</v>
      </c>
      <c r="AL3" s="1" t="s">
        <v>850</v>
      </c>
      <c r="AM3" s="1" t="s">
        <v>851</v>
      </c>
      <c r="AN3" s="1" t="s">
        <v>852</v>
      </c>
      <c r="AO3" s="1" t="s">
        <v>853</v>
      </c>
      <c r="AP3" s="1" t="s">
        <v>854</v>
      </c>
      <c r="AQ3" s="1" t="s">
        <v>855</v>
      </c>
      <c r="AR3" s="1" t="s">
        <v>856</v>
      </c>
    </row>
    <row r="4" spans="1:44" ht="28.5" x14ac:dyDescent="0.45">
      <c r="A4" s="4"/>
      <c r="B4" s="12" t="s">
        <v>857</v>
      </c>
      <c r="C4" s="13" t="s">
        <v>858</v>
      </c>
      <c r="D4" s="18" t="s">
        <v>859</v>
      </c>
      <c r="E4" s="4" t="s">
        <v>860</v>
      </c>
      <c r="F4" s="4" t="s">
        <v>861</v>
      </c>
      <c r="G4" s="4"/>
      <c r="H4" s="2" t="s">
        <v>862</v>
      </c>
      <c r="I4" s="2" t="str">
        <f>"1: Yes --&gt;"&amp;J2</f>
        <v>1: Yes --&gt;B10</v>
      </c>
      <c r="J4" s="13" t="s">
        <v>863</v>
      </c>
      <c r="K4" s="4"/>
      <c r="L4" s="4"/>
      <c r="M4" s="13" t="s">
        <v>864</v>
      </c>
      <c r="N4" s="4" t="s">
        <v>865</v>
      </c>
      <c r="O4" s="4" t="s">
        <v>866</v>
      </c>
      <c r="P4" s="4"/>
      <c r="Q4" s="18" t="s">
        <v>859</v>
      </c>
      <c r="R4" s="4" t="s">
        <v>867</v>
      </c>
      <c r="S4" s="19"/>
      <c r="T4" s="13" t="s">
        <v>862</v>
      </c>
      <c r="U4" s="4" t="s">
        <v>868</v>
      </c>
      <c r="V4" s="4"/>
      <c r="W4" s="2"/>
      <c r="X4" s="2"/>
      <c r="Y4" s="2" t="s">
        <v>869</v>
      </c>
      <c r="Z4" s="2" t="s">
        <v>862</v>
      </c>
      <c r="AA4" s="2" t="s">
        <v>862</v>
      </c>
      <c r="AB4" s="2" t="str">
        <f>"1: Yes --&gt;"&amp;AD2</f>
        <v>1: Yes --&gt;B26</v>
      </c>
      <c r="AC4" s="2" t="s">
        <v>870</v>
      </c>
      <c r="AD4" s="2" t="s">
        <v>871</v>
      </c>
      <c r="AE4" s="24" t="s">
        <v>872</v>
      </c>
      <c r="AF4" s="2" t="s">
        <v>862</v>
      </c>
      <c r="AG4" s="2" t="s">
        <v>871</v>
      </c>
      <c r="AH4" s="2" t="s">
        <v>873</v>
      </c>
      <c r="AI4" s="2" t="s">
        <v>874</v>
      </c>
      <c r="AJ4" s="2" t="s">
        <v>875</v>
      </c>
      <c r="AK4" s="2" t="s">
        <v>876</v>
      </c>
      <c r="AL4" s="2" t="s">
        <v>877</v>
      </c>
      <c r="AM4" s="2" t="s">
        <v>862</v>
      </c>
      <c r="AN4" s="2" t="s">
        <v>878</v>
      </c>
      <c r="AO4" s="2" t="s">
        <v>862</v>
      </c>
      <c r="AP4" s="2" t="s">
        <v>879</v>
      </c>
      <c r="AQ4" s="2" t="s">
        <v>879</v>
      </c>
      <c r="AR4" s="2" t="s">
        <v>880</v>
      </c>
    </row>
    <row r="5" spans="1:44" ht="76.5" customHeight="1" x14ac:dyDescent="0.45">
      <c r="A5" s="4"/>
      <c r="B5" s="12" t="s">
        <v>881</v>
      </c>
      <c r="C5" s="13" t="s">
        <v>882</v>
      </c>
      <c r="D5" s="18" t="s">
        <v>883</v>
      </c>
      <c r="E5" s="4" t="s">
        <v>884</v>
      </c>
      <c r="F5" s="4" t="s">
        <v>885</v>
      </c>
      <c r="G5" s="4"/>
      <c r="H5" s="2" t="str">
        <f>"2: No --&gt;"&amp;I2</f>
        <v>2: No --&gt;B9</v>
      </c>
      <c r="I5" s="2" t="s">
        <v>886</v>
      </c>
      <c r="J5" s="13" t="s">
        <v>887</v>
      </c>
      <c r="K5" s="4"/>
      <c r="L5" s="4"/>
      <c r="M5" s="13" t="s">
        <v>888</v>
      </c>
      <c r="N5" s="4" t="s">
        <v>889</v>
      </c>
      <c r="O5" s="4" t="s">
        <v>890</v>
      </c>
      <c r="P5" s="4"/>
      <c r="Q5" s="18" t="s">
        <v>883</v>
      </c>
      <c r="R5" s="4" t="s">
        <v>891</v>
      </c>
      <c r="S5" s="19"/>
      <c r="T5" s="13" t="s">
        <v>886</v>
      </c>
      <c r="U5" s="4" t="s">
        <v>892</v>
      </c>
      <c r="V5" s="4"/>
      <c r="W5" s="2"/>
      <c r="X5" s="2"/>
      <c r="Y5" s="2"/>
      <c r="Z5" s="2" t="s">
        <v>886</v>
      </c>
      <c r="AA5" s="2" t="s">
        <v>886</v>
      </c>
      <c r="AB5" s="2" t="s">
        <v>886</v>
      </c>
      <c r="AC5" s="2" t="s">
        <v>893</v>
      </c>
      <c r="AD5" s="2" t="s">
        <v>894</v>
      </c>
      <c r="AE5" s="24" t="s">
        <v>895</v>
      </c>
      <c r="AF5" s="2" t="str">
        <f>"2: No --&gt; "&amp;AL2</f>
        <v>2: No --&gt; B34</v>
      </c>
      <c r="AG5" s="2" t="s">
        <v>894</v>
      </c>
      <c r="AH5" s="2" t="s">
        <v>896</v>
      </c>
      <c r="AI5" s="2" t="s">
        <v>897</v>
      </c>
      <c r="AJ5" s="2" t="s">
        <v>898</v>
      </c>
      <c r="AK5" s="4" t="str">
        <f>"- 98: Don't know"</f>
        <v>- 98: Don't know</v>
      </c>
      <c r="AL5" s="2" t="s">
        <v>899</v>
      </c>
      <c r="AM5" s="2" t="s">
        <v>886</v>
      </c>
      <c r="AN5" s="2" t="s">
        <v>900</v>
      </c>
      <c r="AO5" s="2" t="s">
        <v>886</v>
      </c>
      <c r="AP5" s="2" t="s">
        <v>901</v>
      </c>
      <c r="AQ5" s="2" t="s">
        <v>901</v>
      </c>
      <c r="AR5" s="4" t="str">
        <f>"- 98: Don't know"</f>
        <v>- 98: Don't know</v>
      </c>
    </row>
    <row r="6" spans="1:44" x14ac:dyDescent="0.45">
      <c r="A6" s="4"/>
      <c r="B6" s="13"/>
      <c r="C6" s="13" t="s">
        <v>902</v>
      </c>
      <c r="D6" s="18" t="s">
        <v>903</v>
      </c>
      <c r="E6" s="4" t="s">
        <v>904</v>
      </c>
      <c r="F6" s="4" t="s">
        <v>905</v>
      </c>
      <c r="G6" s="4"/>
      <c r="H6" s="13"/>
      <c r="I6" s="13"/>
      <c r="J6" s="13" t="s">
        <v>906</v>
      </c>
      <c r="K6" s="4"/>
      <c r="L6" s="4"/>
      <c r="M6" s="13" t="s">
        <v>907</v>
      </c>
      <c r="N6" s="4" t="s">
        <v>908</v>
      </c>
      <c r="O6" s="4" t="s">
        <v>909</v>
      </c>
      <c r="P6" s="4"/>
      <c r="Q6" s="18" t="s">
        <v>903</v>
      </c>
      <c r="R6" s="4" t="s">
        <v>910</v>
      </c>
      <c r="S6" s="19"/>
      <c r="T6" s="18" t="s">
        <v>140</v>
      </c>
      <c r="U6" s="4" t="s">
        <v>911</v>
      </c>
      <c r="V6" s="4"/>
      <c r="W6" s="2"/>
      <c r="X6" s="2"/>
      <c r="Y6" s="2"/>
      <c r="Z6" s="2"/>
      <c r="AA6" s="2"/>
      <c r="AB6" s="2"/>
      <c r="AC6" s="2" t="s">
        <v>912</v>
      </c>
      <c r="AD6" s="2" t="s">
        <v>913</v>
      </c>
      <c r="AE6" s="24" t="s">
        <v>914</v>
      </c>
      <c r="AF6" s="2"/>
      <c r="AG6" s="2" t="s">
        <v>913</v>
      </c>
      <c r="AH6" s="2" t="s">
        <v>915</v>
      </c>
      <c r="AI6" s="4" t="str">
        <f>"- 98: Don't know"</f>
        <v>- 98: Don't know</v>
      </c>
      <c r="AJ6" s="2" t="s">
        <v>916</v>
      </c>
      <c r="AK6" s="4" t="str">
        <f>"- 99: Refused to respond"</f>
        <v>- 99: Refused to respond</v>
      </c>
      <c r="AL6" s="2" t="s">
        <v>917</v>
      </c>
      <c r="AM6" s="4" t="str">
        <f>"- 98: Don't know"</f>
        <v>- 98: Don't know</v>
      </c>
      <c r="AN6" s="2" t="s">
        <v>918</v>
      </c>
      <c r="AO6" s="4" t="str">
        <f>"- 98: Don't know"</f>
        <v>- 98: Don't know</v>
      </c>
      <c r="AP6" s="2" t="s">
        <v>919</v>
      </c>
      <c r="AQ6" s="2" t="s">
        <v>919</v>
      </c>
      <c r="AR6" s="4" t="str">
        <f>"- 99: Refused to respond"</f>
        <v>- 99: Refused to respond</v>
      </c>
    </row>
    <row r="7" spans="1:44" x14ac:dyDescent="0.45">
      <c r="A7" s="4"/>
      <c r="B7" s="4"/>
      <c r="C7" s="13" t="s">
        <v>920</v>
      </c>
      <c r="D7" s="18" t="s">
        <v>921</v>
      </c>
      <c r="E7" s="4" t="s">
        <v>922</v>
      </c>
      <c r="F7" s="4" t="s">
        <v>923</v>
      </c>
      <c r="G7" s="4"/>
      <c r="H7" s="13"/>
      <c r="I7" s="13"/>
      <c r="J7" s="13" t="s">
        <v>924</v>
      </c>
      <c r="K7" s="14"/>
      <c r="L7" s="4"/>
      <c r="M7" s="13" t="s">
        <v>925</v>
      </c>
      <c r="N7" s="4" t="s">
        <v>926</v>
      </c>
      <c r="O7" s="4" t="s">
        <v>927</v>
      </c>
      <c r="P7" s="4"/>
      <c r="Q7" s="18" t="s">
        <v>921</v>
      </c>
      <c r="R7" s="4" t="s">
        <v>928</v>
      </c>
      <c r="S7" s="19"/>
      <c r="T7" s="18" t="s">
        <v>144</v>
      </c>
      <c r="U7" s="4" t="s">
        <v>929</v>
      </c>
      <c r="V7" s="4"/>
      <c r="W7" s="2"/>
      <c r="X7" s="2"/>
      <c r="Y7" s="2"/>
      <c r="Z7" s="2"/>
      <c r="AA7" s="2"/>
      <c r="AB7" s="2"/>
      <c r="AC7" s="2" t="s">
        <v>930</v>
      </c>
      <c r="AD7" s="2" t="s">
        <v>931</v>
      </c>
      <c r="AE7" s="24" t="s">
        <v>932</v>
      </c>
      <c r="AF7" s="2"/>
      <c r="AG7" s="2" t="s">
        <v>931</v>
      </c>
      <c r="AH7" s="2" t="s">
        <v>933</v>
      </c>
      <c r="AI7" s="4" t="str">
        <f>"- 99: Refused to respond"</f>
        <v>- 99: Refused to respond</v>
      </c>
      <c r="AJ7" s="2" t="s">
        <v>934</v>
      </c>
      <c r="AK7" s="2"/>
      <c r="AL7" s="2" t="s">
        <v>935</v>
      </c>
      <c r="AM7" s="4" t="str">
        <f>"- 99: Refused to respond"</f>
        <v>- 99: Refused to respond</v>
      </c>
      <c r="AN7" s="2" t="s">
        <v>936</v>
      </c>
      <c r="AO7" s="4" t="str">
        <f>"- 99: Refused to respond"</f>
        <v>- 99: Refused to respond</v>
      </c>
      <c r="AP7" s="4" t="str">
        <f>"- 98: Don't know"</f>
        <v>- 98: Don't know</v>
      </c>
      <c r="AQ7" s="4" t="str">
        <f>"- 98: Don't know"</f>
        <v>- 98: Don't know</v>
      </c>
      <c r="AR7" s="2"/>
    </row>
    <row r="8" spans="1:44" x14ac:dyDescent="0.45">
      <c r="A8" s="4"/>
      <c r="B8" s="4"/>
      <c r="C8" s="13" t="s">
        <v>937</v>
      </c>
      <c r="D8" s="18" t="s">
        <v>938</v>
      </c>
      <c r="E8" s="4" t="s">
        <v>939</v>
      </c>
      <c r="F8" s="4" t="s">
        <v>940</v>
      </c>
      <c r="G8" s="4"/>
      <c r="H8" s="13"/>
      <c r="I8" s="13"/>
      <c r="J8" s="4" t="str">
        <f>"- 98: Don't know"</f>
        <v>- 98: Don't know</v>
      </c>
      <c r="K8" s="4"/>
      <c r="L8" s="4"/>
      <c r="M8" s="13" t="s">
        <v>941</v>
      </c>
      <c r="N8" s="4" t="s">
        <v>942</v>
      </c>
      <c r="O8" s="4" t="s">
        <v>943</v>
      </c>
      <c r="P8" s="4"/>
      <c r="Q8" s="18" t="s">
        <v>938</v>
      </c>
      <c r="R8" s="4" t="s">
        <v>944</v>
      </c>
      <c r="S8" s="19"/>
      <c r="T8" s="4"/>
      <c r="U8" s="4" t="s">
        <v>945</v>
      </c>
      <c r="V8" s="4"/>
      <c r="W8" s="2"/>
      <c r="X8" s="2"/>
      <c r="Y8" s="2"/>
      <c r="Z8" s="2"/>
      <c r="AA8" s="2"/>
      <c r="AB8" s="2"/>
      <c r="AC8" s="2" t="s">
        <v>946</v>
      </c>
      <c r="AD8" s="2" t="s">
        <v>947</v>
      </c>
      <c r="AE8" s="24" t="s">
        <v>948</v>
      </c>
      <c r="AF8" s="2"/>
      <c r="AG8" s="2" t="s">
        <v>947</v>
      </c>
      <c r="AH8" s="4" t="str">
        <f>"- 98: Don't know"</f>
        <v>- 98: Don't know</v>
      </c>
      <c r="AI8" s="2"/>
      <c r="AJ8" s="2" t="s">
        <v>949</v>
      </c>
      <c r="AK8" s="2"/>
      <c r="AL8" s="2" t="s">
        <v>950</v>
      </c>
      <c r="AM8" s="2"/>
      <c r="AN8" s="7" t="str">
        <f>"- 96:Other (please specify)"</f>
        <v>- 96:Other (please specify)</v>
      </c>
      <c r="AO8" s="2"/>
      <c r="AP8" s="4" t="str">
        <f>"- 99: Refused to respond"</f>
        <v>- 99: Refused to respond</v>
      </c>
      <c r="AQ8" s="4" t="str">
        <f>"- 99: Refused to respond"</f>
        <v>- 99: Refused to respond</v>
      </c>
      <c r="AR8" s="2"/>
    </row>
    <row r="9" spans="1:44" x14ac:dyDescent="0.45">
      <c r="A9" s="4"/>
      <c r="B9" s="4"/>
      <c r="C9" s="13" t="s">
        <v>951</v>
      </c>
      <c r="D9" s="18" t="s">
        <v>952</v>
      </c>
      <c r="E9" s="4" t="s">
        <v>953</v>
      </c>
      <c r="F9" s="4" t="s">
        <v>954</v>
      </c>
      <c r="G9" s="4"/>
      <c r="H9" s="13"/>
      <c r="I9" s="13"/>
      <c r="J9" s="4" t="str">
        <f>"- 99: Refused to respond"</f>
        <v>- 99: Refused to respond</v>
      </c>
      <c r="K9" s="4"/>
      <c r="L9" s="4"/>
      <c r="M9" s="13" t="s">
        <v>955</v>
      </c>
      <c r="N9" s="4" t="s">
        <v>956</v>
      </c>
      <c r="O9" s="4" t="s">
        <v>957</v>
      </c>
      <c r="P9" s="4"/>
      <c r="Q9" s="18" t="s">
        <v>952</v>
      </c>
      <c r="R9" s="4" t="s">
        <v>958</v>
      </c>
      <c r="S9" s="19"/>
      <c r="T9" s="4"/>
      <c r="U9" s="4" t="s">
        <v>959</v>
      </c>
      <c r="V9" s="4"/>
      <c r="W9" s="2"/>
      <c r="X9" s="2"/>
      <c r="Y9" s="2"/>
      <c r="Z9" s="2"/>
      <c r="AA9" s="2"/>
      <c r="AB9" s="2"/>
      <c r="AC9" s="2" t="s">
        <v>960</v>
      </c>
      <c r="AD9" s="2" t="s">
        <v>961</v>
      </c>
      <c r="AE9" s="24" t="s">
        <v>962</v>
      </c>
      <c r="AF9" s="2"/>
      <c r="AG9" s="2" t="s">
        <v>961</v>
      </c>
      <c r="AH9" s="4" t="str">
        <f>"- 99: Refused to respond"</f>
        <v>- 99: Refused to respond</v>
      </c>
      <c r="AI9" s="2"/>
      <c r="AJ9" s="7" t="str">
        <f>"- 96:Other (please specify)"</f>
        <v>- 96:Other (please specify)</v>
      </c>
      <c r="AK9" s="2"/>
      <c r="AL9" s="2" t="s">
        <v>963</v>
      </c>
      <c r="AM9" s="2"/>
      <c r="AN9" s="4" t="str">
        <f>"- 98: Don't know"</f>
        <v>- 98: Don't know</v>
      </c>
      <c r="AO9" s="2"/>
      <c r="AP9" s="2"/>
      <c r="AQ9" s="2"/>
      <c r="AR9" s="2"/>
    </row>
    <row r="10" spans="1:44" x14ac:dyDescent="0.45">
      <c r="A10" s="4"/>
      <c r="B10" s="4"/>
      <c r="C10" s="13" t="s">
        <v>964</v>
      </c>
      <c r="D10" s="18" t="s">
        <v>965</v>
      </c>
      <c r="E10" s="4" t="s">
        <v>966</v>
      </c>
      <c r="F10" s="4" t="s">
        <v>967</v>
      </c>
      <c r="G10" s="13"/>
      <c r="H10" s="13"/>
      <c r="J10" s="13"/>
      <c r="K10" s="4"/>
      <c r="L10" s="4"/>
      <c r="M10" s="13" t="s">
        <v>968</v>
      </c>
      <c r="O10" s="4" t="s">
        <v>969</v>
      </c>
      <c r="P10" s="4"/>
      <c r="Q10" s="18" t="s">
        <v>965</v>
      </c>
      <c r="R10" s="4" t="s">
        <v>970</v>
      </c>
      <c r="S10" s="19"/>
      <c r="T10" s="4"/>
      <c r="U10" s="4" t="s">
        <v>971</v>
      </c>
      <c r="V10" s="4"/>
      <c r="W10" s="2"/>
      <c r="X10" s="2"/>
      <c r="Y10" s="2"/>
      <c r="Z10" s="2"/>
      <c r="AA10" s="2"/>
      <c r="AB10" s="2"/>
      <c r="AC10" s="2" t="s">
        <v>972</v>
      </c>
      <c r="AD10" s="2" t="s">
        <v>973</v>
      </c>
      <c r="AE10" s="24" t="s">
        <v>974</v>
      </c>
      <c r="AF10" s="2"/>
      <c r="AG10" s="2" t="s">
        <v>973</v>
      </c>
      <c r="AH10" s="2"/>
      <c r="AI10" s="2"/>
      <c r="AJ10" s="4" t="str">
        <f>"- 98: Don't know"</f>
        <v>- 98: Don't know</v>
      </c>
      <c r="AK10" s="2"/>
      <c r="AL10" s="2" t="s">
        <v>975</v>
      </c>
      <c r="AM10" s="2"/>
      <c r="AN10" s="4" t="str">
        <f>"- 99: Refused to respond"</f>
        <v>- 99: Refused to respond</v>
      </c>
      <c r="AO10" s="2"/>
      <c r="AP10" s="2"/>
      <c r="AQ10" s="2"/>
      <c r="AR10" s="2"/>
    </row>
    <row r="11" spans="1:44" x14ac:dyDescent="0.45">
      <c r="A11" s="4"/>
      <c r="B11" s="4"/>
      <c r="C11" s="13" t="s">
        <v>976</v>
      </c>
      <c r="D11" s="18" t="s">
        <v>977</v>
      </c>
      <c r="E11" s="4" t="s">
        <v>978</v>
      </c>
      <c r="F11" s="4" t="s">
        <v>979</v>
      </c>
      <c r="G11" s="13"/>
      <c r="H11" s="13"/>
      <c r="I11" s="13"/>
      <c r="J11" s="13"/>
      <c r="K11" s="4"/>
      <c r="L11" s="4"/>
      <c r="M11" s="4" t="str">
        <f>"- 98: Don't know"</f>
        <v>- 98: Don't know</v>
      </c>
      <c r="O11" s="4" t="s">
        <v>980</v>
      </c>
      <c r="P11" s="4"/>
      <c r="Q11" s="18" t="s">
        <v>977</v>
      </c>
      <c r="R11" s="4" t="s">
        <v>981</v>
      </c>
      <c r="S11" s="19"/>
      <c r="T11" s="4"/>
      <c r="U11" s="4" t="s">
        <v>982</v>
      </c>
      <c r="V11" s="4"/>
      <c r="W11" s="2"/>
      <c r="X11" s="2"/>
      <c r="Y11" s="2"/>
      <c r="Z11" s="2"/>
      <c r="AA11" s="2"/>
      <c r="AB11" s="2"/>
      <c r="AC11" s="2" t="s">
        <v>983</v>
      </c>
      <c r="AD11" s="2" t="s">
        <v>984</v>
      </c>
      <c r="AE11" s="24" t="s">
        <v>985</v>
      </c>
      <c r="AF11" s="2"/>
      <c r="AG11" s="2" t="s">
        <v>984</v>
      </c>
      <c r="AH11" s="2"/>
      <c r="AI11" s="2"/>
      <c r="AJ11" s="4" t="str">
        <f>"- 99: Refused to respond"</f>
        <v>- 99: Refused to respond</v>
      </c>
      <c r="AK11" s="2"/>
      <c r="AL11" s="2" t="s">
        <v>986</v>
      </c>
      <c r="AM11" s="2"/>
      <c r="AN11" s="2"/>
      <c r="AO11" s="2"/>
      <c r="AP11" s="2"/>
      <c r="AQ11" s="2"/>
      <c r="AR11" s="2"/>
    </row>
    <row r="12" spans="1:44" x14ac:dyDescent="0.45">
      <c r="A12" s="4"/>
      <c r="B12" s="4"/>
      <c r="C12" s="13" t="s">
        <v>987</v>
      </c>
      <c r="D12" s="18" t="s">
        <v>988</v>
      </c>
      <c r="E12" s="4" t="s">
        <v>989</v>
      </c>
      <c r="F12" s="4" t="s">
        <v>990</v>
      </c>
      <c r="G12" s="13"/>
      <c r="H12" s="13"/>
      <c r="I12" s="13"/>
      <c r="J12" s="13"/>
      <c r="K12" s="4"/>
      <c r="L12" s="4"/>
      <c r="M12" s="4" t="str">
        <f>"- 99: Refused to respond"</f>
        <v>- 99: Refused to respond</v>
      </c>
      <c r="N12" s="4"/>
      <c r="O12" s="4" t="s">
        <v>991</v>
      </c>
      <c r="P12" s="4"/>
      <c r="Q12" s="18" t="s">
        <v>988</v>
      </c>
      <c r="R12" s="4" t="s">
        <v>992</v>
      </c>
      <c r="S12" s="19"/>
      <c r="T12" s="4"/>
      <c r="U12" s="4" t="s">
        <v>993</v>
      </c>
      <c r="V12" s="4"/>
      <c r="W12" s="2"/>
      <c r="X12" s="2"/>
      <c r="Y12" s="2"/>
      <c r="Z12" s="2"/>
      <c r="AA12" s="2"/>
      <c r="AB12" s="2"/>
      <c r="AC12" s="2" t="s">
        <v>994</v>
      </c>
      <c r="AD12" s="2" t="s">
        <v>995</v>
      </c>
      <c r="AE12" s="24" t="s">
        <v>996</v>
      </c>
      <c r="AF12" s="2"/>
      <c r="AG12" s="2" t="s">
        <v>995</v>
      </c>
      <c r="AH12" s="2"/>
      <c r="AI12" s="2"/>
      <c r="AK12" s="2"/>
      <c r="AL12" s="2" t="s">
        <v>997</v>
      </c>
      <c r="AM12" s="2"/>
      <c r="AN12" s="2"/>
      <c r="AO12" s="2"/>
      <c r="AP12" s="2"/>
      <c r="AQ12" s="2"/>
      <c r="AR12" s="2"/>
    </row>
    <row r="13" spans="1:44" x14ac:dyDescent="0.45">
      <c r="A13" s="4"/>
      <c r="B13" s="4"/>
      <c r="C13" s="13" t="s">
        <v>998</v>
      </c>
      <c r="D13" s="18" t="s">
        <v>999</v>
      </c>
      <c r="E13" s="4" t="s">
        <v>1000</v>
      </c>
      <c r="F13" s="4" t="s">
        <v>1001</v>
      </c>
      <c r="G13" s="13"/>
      <c r="H13" s="13"/>
      <c r="I13" s="13"/>
      <c r="J13" s="13"/>
      <c r="K13" s="4"/>
      <c r="L13" s="4"/>
      <c r="M13" s="4"/>
      <c r="N13" s="4"/>
      <c r="O13" s="4" t="s">
        <v>1002</v>
      </c>
      <c r="P13" s="4"/>
      <c r="Q13" s="18" t="s">
        <v>999</v>
      </c>
      <c r="R13" s="4" t="s">
        <v>1003</v>
      </c>
      <c r="S13" s="19"/>
      <c r="T13" s="4"/>
      <c r="U13" s="4" t="s">
        <v>1004</v>
      </c>
      <c r="V13" s="4"/>
      <c r="W13" s="2"/>
      <c r="X13" s="2"/>
      <c r="Y13" s="2"/>
      <c r="Z13" s="2"/>
      <c r="AA13" s="2"/>
      <c r="AB13" s="2"/>
      <c r="AC13" s="2" t="s">
        <v>1005</v>
      </c>
      <c r="AD13" s="2" t="s">
        <v>1006</v>
      </c>
      <c r="AE13" s="24" t="s">
        <v>1007</v>
      </c>
      <c r="AF13" s="2"/>
      <c r="AG13" s="2" t="s">
        <v>1006</v>
      </c>
      <c r="AH13" s="2"/>
      <c r="AI13" s="2"/>
      <c r="AJ13" s="2"/>
      <c r="AK13" s="2"/>
      <c r="AL13" s="2" t="s">
        <v>1008</v>
      </c>
      <c r="AM13" s="2"/>
      <c r="AN13" s="2"/>
      <c r="AO13" s="2"/>
      <c r="AP13" s="2"/>
      <c r="AQ13" s="2"/>
      <c r="AR13" s="2"/>
    </row>
    <row r="14" spans="1:44" x14ac:dyDescent="0.45">
      <c r="A14" s="4"/>
      <c r="B14" s="4"/>
      <c r="C14" s="13" t="s">
        <v>1009</v>
      </c>
      <c r="D14" s="18" t="s">
        <v>1010</v>
      </c>
      <c r="E14" s="4" t="s">
        <v>1011</v>
      </c>
      <c r="F14" s="4" t="s">
        <v>1012</v>
      </c>
      <c r="G14" s="13"/>
      <c r="H14" s="13"/>
      <c r="I14" s="13"/>
      <c r="J14" s="13"/>
      <c r="K14" s="4"/>
      <c r="L14" s="4"/>
      <c r="M14" s="4"/>
      <c r="N14" s="4"/>
      <c r="O14" s="4" t="s">
        <v>1013</v>
      </c>
      <c r="P14" s="4"/>
      <c r="Q14" s="18" t="s">
        <v>1010</v>
      </c>
      <c r="R14" s="4" t="s">
        <v>1014</v>
      </c>
      <c r="S14" s="19"/>
      <c r="T14" s="4"/>
      <c r="U14" s="4" t="s">
        <v>1015</v>
      </c>
      <c r="V14" s="4"/>
      <c r="W14" s="2"/>
      <c r="X14" s="2"/>
      <c r="Y14" s="2"/>
      <c r="Z14" s="2"/>
      <c r="AA14" s="2"/>
      <c r="AB14" s="2"/>
      <c r="AC14" s="2" t="s">
        <v>1016</v>
      </c>
      <c r="AD14" s="2" t="s">
        <v>1017</v>
      </c>
      <c r="AE14" s="24" t="s">
        <v>1018</v>
      </c>
      <c r="AF14" s="2"/>
      <c r="AG14" s="2" t="s">
        <v>1017</v>
      </c>
      <c r="AH14" s="2"/>
      <c r="AI14" s="2"/>
      <c r="AJ14" s="2"/>
      <c r="AK14" s="2"/>
      <c r="AL14" s="2" t="s">
        <v>1019</v>
      </c>
      <c r="AM14" s="2"/>
      <c r="AN14" s="2"/>
      <c r="AO14" s="2"/>
      <c r="AP14" s="2"/>
      <c r="AQ14" s="2"/>
      <c r="AR14" s="2"/>
    </row>
    <row r="15" spans="1:44" x14ac:dyDescent="0.45">
      <c r="A15" s="4"/>
      <c r="B15" s="4"/>
      <c r="C15" s="13" t="s">
        <v>1020</v>
      </c>
      <c r="D15" s="18"/>
      <c r="E15" s="4" t="s">
        <v>1021</v>
      </c>
      <c r="F15" s="4" t="s">
        <v>1022</v>
      </c>
      <c r="G15" s="13"/>
      <c r="H15" s="13"/>
      <c r="I15" s="13"/>
      <c r="J15" s="13"/>
      <c r="K15" s="4"/>
      <c r="L15" s="4"/>
      <c r="M15" s="4"/>
      <c r="N15" s="4"/>
      <c r="O15" s="4" t="s">
        <v>1023</v>
      </c>
      <c r="P15" s="4"/>
      <c r="Q15" s="18" t="s">
        <v>140</v>
      </c>
      <c r="R15" s="4" t="s">
        <v>1024</v>
      </c>
      <c r="S15" s="19"/>
      <c r="T15" s="4"/>
      <c r="U15" s="4" t="str">
        <f>"-96: Other (Specify) --&gt;"&amp;V2</f>
        <v>-96: Other (Specify) --&gt;B19_specify</v>
      </c>
      <c r="V15" s="4"/>
      <c r="W15" s="2"/>
      <c r="X15" s="2"/>
      <c r="Y15" s="2"/>
      <c r="Z15" s="2"/>
      <c r="AA15" s="2"/>
      <c r="AB15" s="2"/>
      <c r="AC15" s="2" t="s">
        <v>1025</v>
      </c>
      <c r="AD15" s="2" t="s">
        <v>1026</v>
      </c>
      <c r="AE15" s="25" t="str">
        <f>"- 96:Other (please specify)"</f>
        <v>- 96:Other (please specify)</v>
      </c>
      <c r="AF15" s="2"/>
      <c r="AG15" s="2" t="s">
        <v>1026</v>
      </c>
      <c r="AH15" s="2"/>
      <c r="AI15" s="2"/>
      <c r="AJ15" s="2"/>
      <c r="AK15" s="2"/>
      <c r="AL15" s="2" t="s">
        <v>1027</v>
      </c>
      <c r="AM15" s="2"/>
      <c r="AN15" s="2"/>
      <c r="AO15" s="2"/>
      <c r="AP15" s="2"/>
      <c r="AQ15" s="2"/>
      <c r="AR15" s="2"/>
    </row>
    <row r="16" spans="1:44" x14ac:dyDescent="0.45">
      <c r="A16" s="4"/>
      <c r="B16" s="4"/>
      <c r="C16" s="13" t="s">
        <v>1028</v>
      </c>
      <c r="D16" s="18"/>
      <c r="E16" s="4" t="s">
        <v>1029</v>
      </c>
      <c r="F16" s="4" t="s">
        <v>1030</v>
      </c>
      <c r="G16" s="13"/>
      <c r="H16" s="13"/>
      <c r="I16" s="13"/>
      <c r="J16" s="13"/>
      <c r="K16" s="4"/>
      <c r="L16" s="4"/>
      <c r="M16" s="4"/>
      <c r="N16" s="4"/>
      <c r="O16" s="4" t="s">
        <v>1031</v>
      </c>
      <c r="P16" s="4"/>
      <c r="Q16" s="18" t="s">
        <v>144</v>
      </c>
      <c r="R16" s="4" t="s">
        <v>1032</v>
      </c>
      <c r="S16" s="19"/>
      <c r="T16" s="4"/>
      <c r="U16" s="4" t="s">
        <v>140</v>
      </c>
      <c r="V16" s="4"/>
      <c r="W16" s="2"/>
      <c r="X16" s="2"/>
      <c r="Y16" s="2"/>
      <c r="Z16" s="2"/>
      <c r="AA16" s="2"/>
      <c r="AB16" s="2"/>
      <c r="AC16" s="2" t="s">
        <v>1033</v>
      </c>
      <c r="AD16" s="2" t="s">
        <v>1034</v>
      </c>
      <c r="AE16" s="2"/>
      <c r="AF16" s="2"/>
      <c r="AG16" s="2" t="s">
        <v>1034</v>
      </c>
      <c r="AH16" s="2"/>
      <c r="AI16" s="2"/>
      <c r="AJ16" s="2"/>
      <c r="AK16" s="2"/>
      <c r="AL16" s="2" t="s">
        <v>1035</v>
      </c>
      <c r="AM16" s="2"/>
      <c r="AN16" s="2"/>
      <c r="AO16" s="2"/>
      <c r="AP16" s="2"/>
      <c r="AQ16" s="2"/>
      <c r="AR16" s="2"/>
    </row>
    <row r="17" spans="1:44" x14ac:dyDescent="0.45">
      <c r="A17" s="4"/>
      <c r="B17" s="4"/>
      <c r="C17" s="13" t="s">
        <v>1036</v>
      </c>
      <c r="D17" s="13"/>
      <c r="E17" s="4" t="s">
        <v>1037</v>
      </c>
      <c r="F17" s="4" t="s">
        <v>1038</v>
      </c>
      <c r="G17" s="13"/>
      <c r="H17" s="13"/>
      <c r="I17" s="13"/>
      <c r="J17" s="13"/>
      <c r="K17" s="4"/>
      <c r="L17" s="4"/>
      <c r="M17" s="4"/>
      <c r="N17" s="4"/>
      <c r="O17" s="4" t="s">
        <v>1039</v>
      </c>
      <c r="P17" s="4"/>
      <c r="Q17" s="18"/>
      <c r="R17" s="4" t="s">
        <v>1040</v>
      </c>
      <c r="S17" s="19"/>
      <c r="T17" s="4"/>
      <c r="U17" s="4" t="s">
        <v>144</v>
      </c>
      <c r="V17" s="4"/>
      <c r="W17" s="2"/>
      <c r="X17" s="2"/>
      <c r="Y17" s="2"/>
      <c r="Z17" s="2"/>
      <c r="AA17" s="2"/>
      <c r="AB17" s="2"/>
      <c r="AC17" s="2" t="s">
        <v>1041</v>
      </c>
      <c r="AD17" s="2" t="s">
        <v>1042</v>
      </c>
      <c r="AE17" s="2"/>
      <c r="AF17" s="2"/>
      <c r="AG17" s="2" t="s">
        <v>1042</v>
      </c>
      <c r="AH17" s="2"/>
      <c r="AI17" s="2"/>
      <c r="AJ17" s="2"/>
      <c r="AK17" s="2"/>
      <c r="AL17" s="2" t="s">
        <v>1043</v>
      </c>
      <c r="AM17" s="2"/>
      <c r="AN17" s="2"/>
      <c r="AO17" s="2"/>
      <c r="AP17" s="2"/>
      <c r="AQ17" s="2"/>
      <c r="AR17" s="2"/>
    </row>
    <row r="18" spans="1:44" x14ac:dyDescent="0.45">
      <c r="A18" s="4"/>
      <c r="B18" s="4"/>
      <c r="C18" s="13" t="s">
        <v>1044</v>
      </c>
      <c r="D18" s="13"/>
      <c r="E18" s="4" t="s">
        <v>1045</v>
      </c>
      <c r="F18" s="4" t="s">
        <v>1046</v>
      </c>
      <c r="G18" s="13"/>
      <c r="H18" s="13"/>
      <c r="I18" s="13"/>
      <c r="J18" s="13"/>
      <c r="K18" s="4"/>
      <c r="L18" s="4"/>
      <c r="M18" s="4"/>
      <c r="N18" s="4"/>
      <c r="O18" s="4" t="s">
        <v>1047</v>
      </c>
      <c r="P18" s="4"/>
      <c r="Q18" s="18"/>
      <c r="R18" s="4" t="s">
        <v>1048</v>
      </c>
      <c r="S18" s="19"/>
      <c r="T18" s="4"/>
      <c r="U18" s="4"/>
      <c r="V18" s="4"/>
      <c r="W18" s="2"/>
      <c r="X18" s="2"/>
      <c r="Y18" s="2"/>
      <c r="Z18" s="2"/>
      <c r="AA18" s="2"/>
      <c r="AB18" s="2"/>
      <c r="AC18" s="2" t="s">
        <v>1049</v>
      </c>
      <c r="AD18" s="2" t="s">
        <v>1050</v>
      </c>
      <c r="AE18" s="2"/>
      <c r="AF18" s="2"/>
      <c r="AG18" s="2" t="s">
        <v>1050</v>
      </c>
      <c r="AH18" s="2"/>
      <c r="AI18" s="2"/>
      <c r="AJ18" s="2"/>
      <c r="AK18" s="2"/>
      <c r="AL18" s="2" t="s">
        <v>1051</v>
      </c>
      <c r="AM18" s="2"/>
      <c r="AN18" s="2"/>
      <c r="AO18" s="2"/>
      <c r="AP18" s="2"/>
      <c r="AQ18" s="2"/>
      <c r="AR18" s="2"/>
    </row>
    <row r="19" spans="1:44" x14ac:dyDescent="0.45">
      <c r="A19" s="4"/>
      <c r="B19" s="4"/>
      <c r="C19" s="4"/>
      <c r="D19" s="4"/>
      <c r="E19" s="4" t="s">
        <v>1052</v>
      </c>
      <c r="F19" s="4" t="s">
        <v>1053</v>
      </c>
      <c r="G19" s="4"/>
      <c r="H19" s="4"/>
      <c r="I19" s="4"/>
      <c r="J19" s="4"/>
      <c r="K19" s="4"/>
      <c r="L19" s="4"/>
      <c r="M19" s="4"/>
      <c r="N19" s="4"/>
      <c r="O19" s="4" t="s">
        <v>1054</v>
      </c>
      <c r="P19" s="4"/>
      <c r="Q19" s="18"/>
      <c r="R19" s="4" t="s">
        <v>1055</v>
      </c>
      <c r="S19" s="19"/>
      <c r="T19" s="4"/>
      <c r="U19" s="4"/>
      <c r="V19" s="4"/>
      <c r="W19" s="2"/>
      <c r="X19" s="2"/>
      <c r="Y19" s="2"/>
      <c r="Z19" s="2"/>
      <c r="AA19" s="2"/>
      <c r="AB19" s="2"/>
      <c r="AC19" s="2" t="s">
        <v>1056</v>
      </c>
      <c r="AD19" s="2" t="s">
        <v>1057</v>
      </c>
      <c r="AE19" s="2"/>
      <c r="AF19" s="2"/>
      <c r="AG19" s="2" t="s">
        <v>1057</v>
      </c>
      <c r="AH19" s="2"/>
      <c r="AI19" s="2"/>
      <c r="AJ19" s="2"/>
      <c r="AK19" s="2"/>
      <c r="AL19" s="2" t="s">
        <v>1058</v>
      </c>
      <c r="AM19" s="2"/>
      <c r="AN19" s="2"/>
      <c r="AO19" s="2"/>
      <c r="AP19" s="2"/>
      <c r="AQ19" s="2"/>
      <c r="AR19" s="2"/>
    </row>
    <row r="20" spans="1:44" x14ac:dyDescent="0.45">
      <c r="A20" s="4"/>
      <c r="B20" s="4"/>
      <c r="C20" s="4"/>
      <c r="D20" s="4"/>
      <c r="E20" s="4" t="s">
        <v>1059</v>
      </c>
      <c r="F20" s="4" t="s">
        <v>1060</v>
      </c>
      <c r="G20" s="4"/>
      <c r="H20" s="4"/>
      <c r="I20" s="4"/>
      <c r="J20" s="4"/>
      <c r="K20" s="4"/>
      <c r="L20" s="4"/>
      <c r="M20" s="4"/>
      <c r="N20" s="4"/>
      <c r="O20" s="4" t="str">
        <f>"- 98: Other specify --&gt;"&amp;P2</f>
        <v>- 98: Other specify --&gt;B16</v>
      </c>
      <c r="P20" s="4"/>
      <c r="Q20" s="18"/>
      <c r="R20" s="4" t="s">
        <v>1061</v>
      </c>
      <c r="S20" s="19"/>
      <c r="T20" s="4"/>
      <c r="U20" s="4"/>
      <c r="V20" s="4"/>
      <c r="W20" s="2"/>
      <c r="X20" s="2"/>
      <c r="Y20" s="2"/>
      <c r="Z20" s="2"/>
      <c r="AA20" s="2"/>
      <c r="AB20" s="2"/>
      <c r="AC20" s="7" t="str">
        <f>"- 96:Other (please specify)"</f>
        <v>- 96:Other (please specify)</v>
      </c>
      <c r="AD20" s="2" t="s">
        <v>1062</v>
      </c>
      <c r="AE20" s="2"/>
      <c r="AF20" s="2"/>
      <c r="AG20" s="2" t="s">
        <v>1062</v>
      </c>
      <c r="AH20" s="2"/>
      <c r="AI20" s="2"/>
      <c r="AJ20" s="2"/>
      <c r="AK20" s="2"/>
      <c r="AL20" s="2" t="s">
        <v>1063</v>
      </c>
      <c r="AM20" s="2"/>
      <c r="AN20" s="2"/>
      <c r="AO20" s="2"/>
      <c r="AP20" s="2"/>
      <c r="AQ20" s="2"/>
      <c r="AR20" s="2"/>
    </row>
    <row r="21" spans="1:44" x14ac:dyDescent="0.45">
      <c r="A21" s="4"/>
      <c r="B21" s="4"/>
      <c r="C21" s="4"/>
      <c r="D21" s="4"/>
      <c r="E21" s="4" t="s">
        <v>1064</v>
      </c>
      <c r="F21" s="4" t="s">
        <v>1065</v>
      </c>
      <c r="G21" s="4"/>
      <c r="H21" s="4"/>
      <c r="I21" s="4"/>
      <c r="J21" s="4"/>
      <c r="K21" s="4"/>
      <c r="L21" s="4"/>
      <c r="M21" s="4"/>
      <c r="N21" s="4"/>
      <c r="O21" s="4" t="str">
        <f>"- 98: Don't know"</f>
        <v>- 98: Don't know</v>
      </c>
      <c r="P21" s="4"/>
      <c r="Q21" s="18"/>
      <c r="R21" s="4" t="s">
        <v>1066</v>
      </c>
      <c r="S21" s="19"/>
      <c r="T21" s="4"/>
      <c r="U21" s="4"/>
      <c r="V21" s="4"/>
      <c r="W21" s="2"/>
      <c r="X21" s="2"/>
      <c r="Y21" s="2"/>
      <c r="Z21" s="2"/>
      <c r="AA21" s="2"/>
      <c r="AB21" s="2"/>
      <c r="AC21" s="2"/>
      <c r="AD21" s="2" t="s">
        <v>1067</v>
      </c>
      <c r="AE21" s="2"/>
      <c r="AF21" s="2"/>
      <c r="AG21" s="2" t="s">
        <v>1067</v>
      </c>
      <c r="AH21" s="2"/>
      <c r="AI21" s="2"/>
      <c r="AJ21" s="2"/>
      <c r="AK21" s="2"/>
      <c r="AL21" s="2" t="s">
        <v>1068</v>
      </c>
      <c r="AM21" s="2"/>
      <c r="AN21" s="2"/>
      <c r="AO21" s="2"/>
      <c r="AP21" s="2"/>
      <c r="AQ21" s="2"/>
      <c r="AR21" s="2"/>
    </row>
    <row r="22" spans="1:44" x14ac:dyDescent="0.45">
      <c r="A22" s="8"/>
      <c r="B22" s="8"/>
      <c r="C22" s="8"/>
      <c r="D22" s="8"/>
      <c r="E22" s="4" t="s">
        <v>1069</v>
      </c>
      <c r="F22" s="4" t="s">
        <v>1070</v>
      </c>
      <c r="G22" s="8"/>
      <c r="H22" s="8"/>
      <c r="I22" s="8"/>
      <c r="J22" s="8"/>
      <c r="K22" s="8"/>
      <c r="L22" s="8"/>
      <c r="M22" s="8"/>
      <c r="N22" s="8"/>
      <c r="O22" s="4" t="str">
        <f>"- 99: Refused to respond"</f>
        <v>- 99: Refused to respond</v>
      </c>
      <c r="P22" s="4"/>
      <c r="Q22" s="18"/>
      <c r="R22" s="4" t="s">
        <v>1071</v>
      </c>
      <c r="S22" s="19"/>
      <c r="T22" s="4"/>
      <c r="U22" s="4"/>
      <c r="V22" s="4"/>
      <c r="W22" s="2"/>
      <c r="X22" s="2"/>
      <c r="Y22" s="2"/>
      <c r="Z22" s="2"/>
      <c r="AA22" s="2"/>
      <c r="AB22" s="2"/>
      <c r="AC22" s="2"/>
      <c r="AD22" s="2" t="s">
        <v>1072</v>
      </c>
      <c r="AE22" s="2"/>
      <c r="AF22" s="2"/>
      <c r="AG22" s="2" t="s">
        <v>1072</v>
      </c>
      <c r="AH22" s="2"/>
      <c r="AI22" s="2"/>
      <c r="AJ22" s="2"/>
      <c r="AK22" s="2"/>
      <c r="AL22" s="2" t="s">
        <v>1073</v>
      </c>
      <c r="AM22" s="4"/>
      <c r="AN22" s="2"/>
      <c r="AO22" s="2"/>
      <c r="AP22" s="2"/>
      <c r="AQ22" s="2"/>
      <c r="AR22" s="2"/>
    </row>
    <row r="23" spans="1:44" x14ac:dyDescent="0.45">
      <c r="A23" s="8"/>
      <c r="B23" s="8"/>
      <c r="C23" s="8"/>
      <c r="D23" s="8"/>
      <c r="E23" s="4" t="s">
        <v>1074</v>
      </c>
      <c r="F23" s="4" t="s">
        <v>1075</v>
      </c>
      <c r="G23" s="8"/>
      <c r="H23" s="8"/>
      <c r="I23" s="8"/>
      <c r="J23" s="8"/>
      <c r="K23" s="8"/>
      <c r="L23" s="8"/>
      <c r="M23" s="8"/>
      <c r="N23" s="8"/>
      <c r="O23" s="4"/>
      <c r="P23" s="4"/>
      <c r="Q23" s="18"/>
      <c r="R23" s="4" t="s">
        <v>1076</v>
      </c>
      <c r="S23" s="19"/>
      <c r="T23" s="4"/>
      <c r="U23" s="4"/>
      <c r="V23" s="4"/>
      <c r="W23" s="3"/>
      <c r="X23" s="3"/>
      <c r="Y23" s="3"/>
      <c r="Z23" s="3"/>
      <c r="AA23" s="3"/>
      <c r="AB23" s="3"/>
      <c r="AC23" s="3"/>
      <c r="AD23" s="5" t="s">
        <v>1077</v>
      </c>
      <c r="AE23" s="3"/>
      <c r="AF23" s="3"/>
      <c r="AG23" s="5" t="s">
        <v>1077</v>
      </c>
      <c r="AH23" s="3"/>
      <c r="AI23" s="3"/>
      <c r="AJ23" s="3"/>
      <c r="AK23" s="3"/>
      <c r="AL23" s="7" t="str">
        <f>"- 96:Other (please specify)"</f>
        <v>- 96:Other (please specify)</v>
      </c>
      <c r="AM23" s="3"/>
      <c r="AN23" s="3"/>
      <c r="AO23" s="3"/>
      <c r="AP23" s="3"/>
      <c r="AQ23" s="3"/>
      <c r="AR23" s="4"/>
    </row>
    <row r="24" spans="1:44" x14ac:dyDescent="0.45">
      <c r="E24" s="18" t="s">
        <v>1078</v>
      </c>
      <c r="F24" s="4" t="s">
        <v>1079</v>
      </c>
      <c r="I24" s="4"/>
      <c r="J24" s="4"/>
      <c r="K24" s="4"/>
      <c r="L24" s="4"/>
      <c r="M24" s="4"/>
      <c r="N24" s="4"/>
      <c r="O24" s="4"/>
      <c r="P24" s="4"/>
      <c r="Q24" s="4"/>
      <c r="R24" s="22" t="s">
        <v>1080</v>
      </c>
      <c r="W24" s="4"/>
      <c r="X24" s="4"/>
      <c r="Y24" s="4"/>
      <c r="Z24" s="4"/>
      <c r="AA24" s="4"/>
      <c r="AB24" s="4"/>
      <c r="AC24" s="4"/>
      <c r="AD24" s="4" t="s">
        <v>1081</v>
      </c>
      <c r="AE24" s="4"/>
      <c r="AF24" s="4"/>
      <c r="AG24" s="4" t="s">
        <v>1081</v>
      </c>
      <c r="AH24" s="4"/>
      <c r="AI24" s="4"/>
      <c r="AJ24" s="4"/>
      <c r="AK24" s="4"/>
      <c r="AL24" s="4"/>
      <c r="AM24" s="4"/>
      <c r="AN24" s="4"/>
      <c r="AO24" s="4"/>
      <c r="AP24" s="4"/>
      <c r="AQ24" s="4"/>
      <c r="AR24" s="4"/>
    </row>
    <row r="25" spans="1:44" x14ac:dyDescent="0.45">
      <c r="A25" s="4"/>
      <c r="B25" s="4"/>
      <c r="C25" s="4"/>
      <c r="D25" s="18"/>
      <c r="E25" s="18" t="s">
        <v>1082</v>
      </c>
      <c r="F25" s="4" t="s">
        <v>1083</v>
      </c>
      <c r="G25" s="4"/>
      <c r="H25" s="4"/>
      <c r="I25" s="4"/>
      <c r="J25" s="4"/>
      <c r="K25" s="4"/>
      <c r="L25" s="4"/>
      <c r="M25" s="4"/>
      <c r="N25" s="4"/>
      <c r="O25" s="4"/>
      <c r="P25" s="4"/>
      <c r="Q25" s="4"/>
      <c r="R25" s="4" t="s">
        <v>1084</v>
      </c>
      <c r="S25" s="4"/>
      <c r="T25" s="4"/>
      <c r="U25" s="4"/>
      <c r="V25" s="4"/>
      <c r="W25" s="4"/>
      <c r="X25" s="4"/>
      <c r="Y25" s="4"/>
      <c r="Z25" s="4"/>
      <c r="AA25" s="4"/>
      <c r="AB25" s="4"/>
      <c r="AC25" s="4"/>
      <c r="AD25" s="4" t="s">
        <v>1085</v>
      </c>
      <c r="AE25" s="4"/>
      <c r="AF25" s="4"/>
      <c r="AG25" s="4" t="s">
        <v>1085</v>
      </c>
      <c r="AH25" s="4"/>
      <c r="AI25" s="4"/>
      <c r="AJ25" s="4"/>
      <c r="AK25" s="4"/>
      <c r="AL25" s="4"/>
      <c r="AM25" s="4"/>
      <c r="AN25" s="4"/>
      <c r="AO25" s="4"/>
      <c r="AP25" s="4"/>
      <c r="AQ25" s="4"/>
      <c r="AR25" s="4"/>
    </row>
    <row r="26" spans="1:44" x14ac:dyDescent="0.45">
      <c r="A26" s="4"/>
      <c r="B26" s="4"/>
      <c r="C26" s="4"/>
      <c r="D26" s="18"/>
      <c r="E26" s="18" t="s">
        <v>1086</v>
      </c>
      <c r="F26" s="4" t="s">
        <v>1087</v>
      </c>
      <c r="G26" s="4"/>
      <c r="H26" s="4"/>
      <c r="I26" s="4"/>
      <c r="J26" s="4"/>
      <c r="K26" s="4"/>
      <c r="L26" s="4"/>
      <c r="M26" s="4"/>
      <c r="N26" s="4"/>
      <c r="O26" s="4"/>
      <c r="P26" s="4"/>
      <c r="Q26" s="4"/>
      <c r="R26" s="4" t="s">
        <v>1088</v>
      </c>
      <c r="S26" s="4"/>
      <c r="T26" s="4"/>
      <c r="U26" s="4"/>
      <c r="V26" s="4"/>
      <c r="W26" s="4"/>
      <c r="X26" s="4"/>
      <c r="Y26" s="4"/>
      <c r="Z26" s="4"/>
      <c r="AA26" s="4"/>
      <c r="AB26" s="4"/>
      <c r="AC26" s="4"/>
      <c r="AD26" s="4" t="s">
        <v>1089</v>
      </c>
      <c r="AE26" s="4"/>
      <c r="AF26" s="4"/>
      <c r="AG26" s="4" t="s">
        <v>1089</v>
      </c>
      <c r="AH26" s="4"/>
      <c r="AI26" s="4"/>
      <c r="AJ26" s="4"/>
      <c r="AK26" s="4"/>
      <c r="AL26" s="4"/>
      <c r="AM26" s="4"/>
      <c r="AN26" s="4"/>
      <c r="AO26" s="4"/>
      <c r="AP26" s="4"/>
      <c r="AQ26" s="4"/>
      <c r="AR26" s="4"/>
    </row>
    <row r="27" spans="1:44" x14ac:dyDescent="0.45">
      <c r="A27" s="4"/>
      <c r="B27" s="4"/>
      <c r="C27" s="4"/>
      <c r="D27" s="18"/>
      <c r="E27" s="18" t="s">
        <v>1090</v>
      </c>
      <c r="F27" s="4" t="s">
        <v>1091</v>
      </c>
      <c r="G27" s="4"/>
      <c r="H27" s="4"/>
      <c r="I27" s="4"/>
      <c r="J27" s="4"/>
      <c r="K27" s="4"/>
      <c r="L27" s="4"/>
      <c r="M27" s="4"/>
      <c r="N27" s="4"/>
      <c r="O27" s="4"/>
      <c r="P27" s="4"/>
      <c r="Q27" s="4"/>
      <c r="R27" s="4" t="s">
        <v>1092</v>
      </c>
      <c r="S27" s="4"/>
      <c r="T27" s="4"/>
      <c r="U27" s="4"/>
      <c r="V27" s="4"/>
      <c r="W27" s="4"/>
      <c r="X27" s="4"/>
      <c r="Y27" s="4"/>
      <c r="Z27" s="4"/>
      <c r="AA27" s="4"/>
      <c r="AB27" s="4"/>
      <c r="AC27" s="4"/>
      <c r="AD27" s="4" t="s">
        <v>1093</v>
      </c>
      <c r="AE27" s="4"/>
      <c r="AF27" s="4"/>
      <c r="AG27" s="4" t="s">
        <v>1093</v>
      </c>
      <c r="AH27" s="4"/>
      <c r="AI27" s="4"/>
      <c r="AJ27" s="4"/>
      <c r="AK27" s="4"/>
      <c r="AL27" s="4"/>
      <c r="AM27" s="4"/>
      <c r="AN27" s="4"/>
      <c r="AO27" s="4"/>
      <c r="AP27" s="4"/>
      <c r="AQ27" s="4"/>
      <c r="AR27" s="4"/>
    </row>
    <row r="28" spans="1:44" x14ac:dyDescent="0.45">
      <c r="A28" s="4"/>
      <c r="B28" s="4"/>
      <c r="C28" s="4"/>
      <c r="D28" s="18"/>
      <c r="E28" s="18" t="s">
        <v>1094</v>
      </c>
      <c r="F28" s="4" t="s">
        <v>1095</v>
      </c>
      <c r="G28" s="4"/>
      <c r="H28" s="4"/>
      <c r="I28" s="4"/>
      <c r="J28" s="4"/>
      <c r="K28" s="4"/>
      <c r="L28" s="4"/>
      <c r="M28" s="4"/>
      <c r="N28" s="4"/>
      <c r="O28" s="4"/>
      <c r="P28" s="4"/>
      <c r="Q28" s="4"/>
      <c r="R28" s="4" t="s">
        <v>1096</v>
      </c>
      <c r="S28" s="4"/>
      <c r="T28" s="4"/>
      <c r="U28" s="4"/>
      <c r="V28" s="4"/>
      <c r="W28" s="4"/>
      <c r="X28" s="4"/>
      <c r="Y28" s="4"/>
      <c r="Z28" s="4"/>
      <c r="AA28" s="4"/>
      <c r="AB28" s="4"/>
      <c r="AC28" s="4"/>
      <c r="AD28" s="4" t="s">
        <v>1097</v>
      </c>
      <c r="AE28" s="4"/>
      <c r="AF28" s="4"/>
      <c r="AG28" s="4" t="s">
        <v>1097</v>
      </c>
      <c r="AH28" s="4"/>
      <c r="AI28" s="4"/>
      <c r="AJ28" s="4"/>
      <c r="AK28" s="4"/>
      <c r="AL28" s="4"/>
      <c r="AM28" s="4"/>
      <c r="AN28" s="4"/>
      <c r="AO28" s="4"/>
      <c r="AP28" s="4"/>
      <c r="AQ28" s="4"/>
      <c r="AR28" s="4"/>
    </row>
    <row r="29" spans="1:44" x14ac:dyDescent="0.45">
      <c r="A29" s="4"/>
      <c r="B29" s="4"/>
      <c r="C29" s="4"/>
      <c r="D29" s="18"/>
      <c r="E29" s="18" t="s">
        <v>1098</v>
      </c>
      <c r="F29" s="4" t="s">
        <v>1099</v>
      </c>
      <c r="G29" s="4"/>
      <c r="H29" s="4"/>
      <c r="I29" s="4"/>
      <c r="J29" s="4"/>
      <c r="K29" s="4"/>
      <c r="L29" s="4"/>
      <c r="M29" s="4"/>
      <c r="N29" s="4"/>
      <c r="O29" s="4"/>
      <c r="P29" s="4"/>
      <c r="Q29" s="4"/>
      <c r="R29" s="4" t="s">
        <v>1100</v>
      </c>
      <c r="S29" s="4"/>
      <c r="T29" s="4"/>
      <c r="U29" s="4"/>
      <c r="V29" s="4"/>
      <c r="W29" s="4"/>
      <c r="X29" s="4"/>
      <c r="Y29" s="4"/>
      <c r="Z29" s="4"/>
      <c r="AA29" s="4"/>
      <c r="AB29" s="4"/>
      <c r="AC29" s="4"/>
      <c r="AD29" s="4" t="str">
        <f>"- 96:Other (please specify)"</f>
        <v>- 96:Other (please specify)</v>
      </c>
      <c r="AE29" s="4"/>
      <c r="AF29" s="4"/>
      <c r="AG29" s="4" t="str">
        <f>"- 96:Other (please specify)"</f>
        <v>- 96:Other (please specify)</v>
      </c>
      <c r="AH29" s="4"/>
      <c r="AI29" s="4"/>
      <c r="AJ29" s="4"/>
      <c r="AK29" s="4"/>
      <c r="AL29" s="4"/>
      <c r="AM29" s="4"/>
      <c r="AN29" s="4"/>
      <c r="AO29" s="4"/>
      <c r="AP29" s="4"/>
      <c r="AQ29" s="4"/>
      <c r="AR29" s="4"/>
    </row>
    <row r="30" spans="1:44" x14ac:dyDescent="0.45">
      <c r="A30" s="4"/>
      <c r="B30" s="4"/>
      <c r="C30" s="4"/>
      <c r="D30" s="18"/>
      <c r="E30" s="18" t="s">
        <v>1101</v>
      </c>
      <c r="F30" s="4" t="s">
        <v>1102</v>
      </c>
      <c r="G30" s="4"/>
      <c r="H30" s="4"/>
      <c r="I30" s="4"/>
      <c r="J30" s="4"/>
      <c r="K30" s="4"/>
      <c r="L30" s="4"/>
      <c r="M30" s="4"/>
      <c r="N30" s="4"/>
      <c r="O30" s="4"/>
      <c r="P30" s="4"/>
      <c r="Q30" s="4"/>
      <c r="R30" s="4" t="s">
        <v>1103</v>
      </c>
      <c r="S30" s="4"/>
      <c r="T30" s="4"/>
      <c r="U30" s="4"/>
      <c r="V30" s="4"/>
      <c r="W30" s="4"/>
      <c r="X30" s="4"/>
      <c r="Y30" s="4"/>
      <c r="Z30" s="4"/>
      <c r="AA30" s="4"/>
      <c r="AB30" s="4"/>
      <c r="AC30" s="4"/>
      <c r="AD30" s="4" t="str">
        <f>"- 98: Don't know"</f>
        <v>- 98: Don't know</v>
      </c>
      <c r="AE30" s="4"/>
      <c r="AF30" s="4"/>
      <c r="AG30" s="27"/>
      <c r="AH30" s="4"/>
      <c r="AI30" s="4"/>
      <c r="AJ30" s="4"/>
      <c r="AK30" s="4"/>
      <c r="AL30" s="4"/>
      <c r="AM30" s="4"/>
      <c r="AN30" s="4"/>
      <c r="AO30" s="4"/>
      <c r="AP30" s="4"/>
      <c r="AQ30" s="4"/>
      <c r="AR30" s="4"/>
    </row>
    <row r="31" spans="1:44" x14ac:dyDescent="0.45">
      <c r="A31" s="4"/>
      <c r="B31" s="4"/>
      <c r="C31" s="4"/>
      <c r="D31" s="18"/>
      <c r="E31" s="18" t="s">
        <v>1104</v>
      </c>
      <c r="F31" s="4" t="s">
        <v>1105</v>
      </c>
      <c r="G31" s="4"/>
      <c r="H31" s="4"/>
      <c r="I31" s="4"/>
      <c r="J31" s="4"/>
      <c r="K31" s="4"/>
      <c r="L31" s="4"/>
      <c r="M31" s="4"/>
      <c r="N31" s="4"/>
      <c r="O31" s="4"/>
      <c r="P31" s="4"/>
      <c r="Q31" s="4"/>
      <c r="R31" s="4" t="s">
        <v>1106</v>
      </c>
      <c r="S31" s="4"/>
      <c r="T31" s="4"/>
      <c r="U31" s="4"/>
      <c r="V31" s="4"/>
      <c r="W31" s="4"/>
      <c r="X31" s="4"/>
      <c r="Y31" s="4"/>
      <c r="Z31" s="4"/>
      <c r="AA31" s="4"/>
      <c r="AB31" s="4"/>
      <c r="AC31" s="4"/>
      <c r="AD31" s="4" t="str">
        <f>"- 99: Refused to respond"</f>
        <v>- 99: Refused to respond</v>
      </c>
      <c r="AE31" s="4"/>
      <c r="AF31" s="4"/>
      <c r="AG31" s="27"/>
      <c r="AH31" s="4"/>
      <c r="AI31" s="4"/>
      <c r="AJ31" s="4"/>
      <c r="AK31" s="4"/>
      <c r="AL31" s="4"/>
      <c r="AM31" s="4"/>
      <c r="AN31" s="4"/>
      <c r="AO31" s="4"/>
      <c r="AP31" s="4"/>
      <c r="AQ31" s="4"/>
      <c r="AR31" s="4"/>
    </row>
    <row r="32" spans="1:44" x14ac:dyDescent="0.45">
      <c r="A32" s="4"/>
      <c r="B32" s="4"/>
      <c r="C32" s="4"/>
      <c r="D32" s="18"/>
      <c r="E32" s="18" t="s">
        <v>1107</v>
      </c>
      <c r="F32" s="4" t="s">
        <v>1108</v>
      </c>
      <c r="G32" s="4"/>
      <c r="H32" s="4"/>
      <c r="I32" s="4"/>
      <c r="J32" s="4"/>
      <c r="K32" s="4"/>
      <c r="L32" s="4"/>
      <c r="M32" s="4"/>
      <c r="N32" s="4"/>
      <c r="O32" s="4"/>
      <c r="P32" s="4"/>
      <c r="Q32" s="4"/>
      <c r="R32" s="4" t="s">
        <v>1109</v>
      </c>
      <c r="S32" s="4"/>
      <c r="T32" s="4"/>
      <c r="U32" s="4"/>
      <c r="V32" s="4"/>
      <c r="W32" s="4"/>
      <c r="X32" s="4"/>
      <c r="Y32" s="4"/>
      <c r="Z32" s="4"/>
      <c r="AA32" s="4"/>
      <c r="AB32" s="4"/>
      <c r="AC32" s="4"/>
      <c r="AD32" s="4"/>
      <c r="AE32" s="4"/>
      <c r="AF32" s="4"/>
      <c r="AG32" s="4"/>
      <c r="AH32" s="4"/>
      <c r="AI32" s="4"/>
      <c r="AJ32" s="4"/>
      <c r="AK32" s="4"/>
      <c r="AL32" s="4"/>
      <c r="AM32" s="4"/>
      <c r="AN32" s="4"/>
      <c r="AO32" s="4"/>
      <c r="AP32" s="4"/>
      <c r="AQ32" s="4"/>
      <c r="AR32" s="4"/>
    </row>
    <row r="33" spans="5:18" x14ac:dyDescent="0.45">
      <c r="E33" s="18" t="s">
        <v>1110</v>
      </c>
      <c r="F33" s="4" t="s">
        <v>1111</v>
      </c>
      <c r="R33" s="23" t="s">
        <v>1112</v>
      </c>
    </row>
    <row r="34" spans="5:18" x14ac:dyDescent="0.45">
      <c r="E34" s="18" t="s">
        <v>1113</v>
      </c>
      <c r="F34" s="4" t="s">
        <v>1114</v>
      </c>
      <c r="R34" s="4" t="s">
        <v>1115</v>
      </c>
    </row>
    <row r="35" spans="5:18" x14ac:dyDescent="0.45">
      <c r="E35" s="18" t="s">
        <v>1116</v>
      </c>
      <c r="F35" s="4" t="s">
        <v>1117</v>
      </c>
      <c r="R35" s="4" t="s">
        <v>1118</v>
      </c>
    </row>
    <row r="36" spans="5:18" x14ac:dyDescent="0.45">
      <c r="E36" s="18" t="s">
        <v>1119</v>
      </c>
      <c r="F36" s="4" t="s">
        <v>1120</v>
      </c>
      <c r="R36" s="4" t="s">
        <v>1121</v>
      </c>
    </row>
    <row r="37" spans="5:18" x14ac:dyDescent="0.45">
      <c r="E37" s="18" t="s">
        <v>1122</v>
      </c>
      <c r="F37" s="4" t="s">
        <v>1123</v>
      </c>
      <c r="R37" s="4" t="s">
        <v>1124</v>
      </c>
    </row>
    <row r="38" spans="5:18" x14ac:dyDescent="0.45">
      <c r="E38" s="18" t="s">
        <v>1125</v>
      </c>
      <c r="F38" s="4" t="s">
        <v>1126</v>
      </c>
      <c r="R38" s="4" t="s">
        <v>1127</v>
      </c>
    </row>
    <row r="39" spans="5:18" x14ac:dyDescent="0.45">
      <c r="E39" s="18" t="s">
        <v>1128</v>
      </c>
      <c r="F39" s="4" t="s">
        <v>1129</v>
      </c>
      <c r="R39" s="4" t="s">
        <v>1130</v>
      </c>
    </row>
    <row r="40" spans="5:18" x14ac:dyDescent="0.45">
      <c r="E40" s="18" t="s">
        <v>1131</v>
      </c>
      <c r="F40" s="4" t="s">
        <v>1132</v>
      </c>
      <c r="R40" s="4" t="s">
        <v>1133</v>
      </c>
    </row>
    <row r="41" spans="5:18" x14ac:dyDescent="0.45">
      <c r="E41" s="18" t="s">
        <v>1134</v>
      </c>
      <c r="F41" s="4" t="s">
        <v>1135</v>
      </c>
      <c r="R41" s="4" t="s">
        <v>1136</v>
      </c>
    </row>
    <row r="42" spans="5:18" x14ac:dyDescent="0.45">
      <c r="E42" s="18" t="s">
        <v>1137</v>
      </c>
      <c r="F42" s="4" t="s">
        <v>1138</v>
      </c>
      <c r="R42" s="4" t="s">
        <v>1139</v>
      </c>
    </row>
    <row r="43" spans="5:18" x14ac:dyDescent="0.45">
      <c r="E43" s="18" t="s">
        <v>1140</v>
      </c>
      <c r="F43" s="4" t="s">
        <v>1141</v>
      </c>
      <c r="R43" s="4" t="s">
        <v>1142</v>
      </c>
    </row>
    <row r="44" spans="5:18" x14ac:dyDescent="0.45">
      <c r="E44" s="18" t="str">
        <f>"-96:Other (specify)"</f>
        <v>-96:Other (specify)</v>
      </c>
      <c r="F44" s="4" t="s">
        <v>1143</v>
      </c>
      <c r="R44" s="4" t="s">
        <v>1144</v>
      </c>
    </row>
    <row r="45" spans="5:18" x14ac:dyDescent="0.45">
      <c r="E45" s="18" t="s">
        <v>140</v>
      </c>
      <c r="F45" s="4" t="s">
        <v>1145</v>
      </c>
      <c r="R45" s="4" t="s">
        <v>1146</v>
      </c>
    </row>
    <row r="46" spans="5:18" x14ac:dyDescent="0.45">
      <c r="E46" s="18" t="s">
        <v>144</v>
      </c>
      <c r="F46" s="4" t="s">
        <v>1147</v>
      </c>
      <c r="R46" s="4" t="s">
        <v>1148</v>
      </c>
    </row>
    <row r="47" spans="5:18" x14ac:dyDescent="0.45">
      <c r="F47" s="4" t="s">
        <v>1149</v>
      </c>
      <c r="R47" s="4" t="s">
        <v>1150</v>
      </c>
    </row>
    <row r="48" spans="5:18" x14ac:dyDescent="0.45">
      <c r="F48" s="4" t="s">
        <v>1151</v>
      </c>
      <c r="R48" s="4" t="s">
        <v>1152</v>
      </c>
    </row>
    <row r="49" spans="6:18" x14ac:dyDescent="0.45">
      <c r="F49" s="4" t="s">
        <v>1153</v>
      </c>
      <c r="R49" s="4" t="s">
        <v>1154</v>
      </c>
    </row>
    <row r="50" spans="6:18" x14ac:dyDescent="0.45">
      <c r="F50" s="4" t="s">
        <v>1155</v>
      </c>
      <c r="R50" s="4" t="s">
        <v>1156</v>
      </c>
    </row>
    <row r="51" spans="6:18" x14ac:dyDescent="0.45">
      <c r="F51" s="4" t="s">
        <v>1157</v>
      </c>
      <c r="R51" s="4" t="s">
        <v>1158</v>
      </c>
    </row>
    <row r="52" spans="6:18" x14ac:dyDescent="0.45">
      <c r="F52" s="4" t="s">
        <v>1159</v>
      </c>
      <c r="R52" s="4" t="s">
        <v>1160</v>
      </c>
    </row>
    <row r="53" spans="6:18" x14ac:dyDescent="0.45">
      <c r="F53" s="4" t="s">
        <v>1161</v>
      </c>
      <c r="R53" s="4" t="s">
        <v>1162</v>
      </c>
    </row>
    <row r="54" spans="6:18" x14ac:dyDescent="0.45">
      <c r="F54" s="4" t="s">
        <v>1163</v>
      </c>
      <c r="R54" s="4" t="s">
        <v>1164</v>
      </c>
    </row>
    <row r="55" spans="6:18" x14ac:dyDescent="0.45">
      <c r="F55" s="4" t="s">
        <v>1165</v>
      </c>
      <c r="R55" s="4" t="s">
        <v>1166</v>
      </c>
    </row>
    <row r="56" spans="6:18" x14ac:dyDescent="0.45">
      <c r="F56" s="4" t="s">
        <v>1167</v>
      </c>
      <c r="R56" s="4" t="s">
        <v>1168</v>
      </c>
    </row>
    <row r="57" spans="6:18" x14ac:dyDescent="0.45">
      <c r="F57" s="4" t="s">
        <v>1169</v>
      </c>
      <c r="R57" s="4" t="s">
        <v>1170</v>
      </c>
    </row>
    <row r="58" spans="6:18" x14ac:dyDescent="0.45">
      <c r="F58" s="4" t="s">
        <v>1171</v>
      </c>
      <c r="R58" s="4" t="s">
        <v>1172</v>
      </c>
    </row>
    <row r="59" spans="6:18" x14ac:dyDescent="0.45">
      <c r="F59" s="4" t="s">
        <v>1173</v>
      </c>
      <c r="R59" s="4" t="s">
        <v>1174</v>
      </c>
    </row>
    <row r="60" spans="6:18" x14ac:dyDescent="0.45">
      <c r="F60" s="4" t="s">
        <v>1175</v>
      </c>
      <c r="R60" s="4" t="s">
        <v>1176</v>
      </c>
    </row>
    <row r="61" spans="6:18" x14ac:dyDescent="0.45">
      <c r="F61" s="4" t="s">
        <v>1177</v>
      </c>
      <c r="R61" s="4" t="s">
        <v>1178</v>
      </c>
    </row>
    <row r="62" spans="6:18" x14ac:dyDescent="0.45">
      <c r="F62" s="4" t="s">
        <v>1179</v>
      </c>
      <c r="R62" s="4" t="s">
        <v>1180</v>
      </c>
    </row>
    <row r="63" spans="6:18" x14ac:dyDescent="0.45">
      <c r="F63" s="4" t="s">
        <v>1181</v>
      </c>
      <c r="R63" s="4" t="s">
        <v>1182</v>
      </c>
    </row>
    <row r="64" spans="6:18" x14ac:dyDescent="0.45">
      <c r="F64" s="4" t="s">
        <v>1183</v>
      </c>
      <c r="R64" s="4" t="s">
        <v>1184</v>
      </c>
    </row>
    <row r="65" spans="6:18" x14ac:dyDescent="0.45">
      <c r="F65" s="4" t="s">
        <v>1185</v>
      </c>
      <c r="R65" s="4" t="s">
        <v>1186</v>
      </c>
    </row>
    <row r="66" spans="6:18" x14ac:dyDescent="0.45">
      <c r="F66" s="4" t="s">
        <v>1187</v>
      </c>
      <c r="R66" s="4" t="s">
        <v>1188</v>
      </c>
    </row>
    <row r="67" spans="6:18" x14ac:dyDescent="0.45">
      <c r="F67" s="4" t="s">
        <v>1189</v>
      </c>
      <c r="R67" s="4" t="s">
        <v>1190</v>
      </c>
    </row>
    <row r="68" spans="6:18" x14ac:dyDescent="0.45">
      <c r="F68" s="4" t="s">
        <v>1191</v>
      </c>
      <c r="R68" s="4" t="s">
        <v>1192</v>
      </c>
    </row>
    <row r="69" spans="6:18" x14ac:dyDescent="0.45">
      <c r="F69" s="4" t="s">
        <v>1193</v>
      </c>
      <c r="R69" s="4" t="s">
        <v>1194</v>
      </c>
    </row>
    <row r="70" spans="6:18" x14ac:dyDescent="0.45">
      <c r="F70" s="4" t="s">
        <v>1195</v>
      </c>
      <c r="R70" s="4" t="s">
        <v>1196</v>
      </c>
    </row>
    <row r="71" spans="6:18" x14ac:dyDescent="0.45">
      <c r="F71" s="4" t="s">
        <v>1197</v>
      </c>
      <c r="R71" s="4" t="s">
        <v>1198</v>
      </c>
    </row>
    <row r="72" spans="6:18" x14ac:dyDescent="0.45">
      <c r="F72" s="4" t="s">
        <v>1199</v>
      </c>
      <c r="R72" s="4" t="s">
        <v>1200</v>
      </c>
    </row>
    <row r="73" spans="6:18" x14ac:dyDescent="0.45">
      <c r="F73" s="4" t="s">
        <v>1201</v>
      </c>
      <c r="R73" s="4" t="s">
        <v>1202</v>
      </c>
    </row>
    <row r="74" spans="6:18" x14ac:dyDescent="0.45">
      <c r="F74" s="4" t="s">
        <v>1203</v>
      </c>
      <c r="R74" s="4" t="s">
        <v>1204</v>
      </c>
    </row>
    <row r="75" spans="6:18" x14ac:dyDescent="0.45">
      <c r="F75" s="4" t="s">
        <v>1205</v>
      </c>
      <c r="R75" s="4" t="s">
        <v>1206</v>
      </c>
    </row>
    <row r="76" spans="6:18" x14ac:dyDescent="0.45">
      <c r="F76" s="4" t="s">
        <v>1207</v>
      </c>
      <c r="R76" s="4" t="s">
        <v>1208</v>
      </c>
    </row>
    <row r="77" spans="6:18" x14ac:dyDescent="0.45">
      <c r="F77" s="4" t="s">
        <v>1209</v>
      </c>
      <c r="R77" s="4" t="s">
        <v>1210</v>
      </c>
    </row>
    <row r="78" spans="6:18" x14ac:dyDescent="0.45">
      <c r="F78" s="4" t="s">
        <v>1211</v>
      </c>
      <c r="R78" s="4" t="s">
        <v>1212</v>
      </c>
    </row>
    <row r="79" spans="6:18" x14ac:dyDescent="0.45">
      <c r="F79" s="4" t="s">
        <v>1213</v>
      </c>
      <c r="R79" s="4" t="s">
        <v>1214</v>
      </c>
    </row>
    <row r="80" spans="6:18" x14ac:dyDescent="0.45">
      <c r="F80" s="4" t="s">
        <v>1215</v>
      </c>
      <c r="R80" s="4" t="s">
        <v>1216</v>
      </c>
    </row>
    <row r="81" spans="6:18" x14ac:dyDescent="0.45">
      <c r="F81" s="4" t="s">
        <v>1217</v>
      </c>
      <c r="R81" s="4" t="s">
        <v>1218</v>
      </c>
    </row>
    <row r="82" spans="6:18" x14ac:dyDescent="0.45">
      <c r="F82" s="4" t="s">
        <v>1219</v>
      </c>
      <c r="R82" s="4" t="s">
        <v>1220</v>
      </c>
    </row>
    <row r="83" spans="6:18" x14ac:dyDescent="0.45">
      <c r="F83" s="4" t="s">
        <v>1221</v>
      </c>
      <c r="R83" s="4" t="s">
        <v>1222</v>
      </c>
    </row>
    <row r="84" spans="6:18" x14ac:dyDescent="0.45">
      <c r="F84" s="4" t="s">
        <v>1223</v>
      </c>
      <c r="R84" s="4" t="s">
        <v>1224</v>
      </c>
    </row>
    <row r="85" spans="6:18" x14ac:dyDescent="0.45">
      <c r="F85" s="4" t="s">
        <v>1225</v>
      </c>
      <c r="R85" s="4" t="s">
        <v>1226</v>
      </c>
    </row>
    <row r="86" spans="6:18" x14ac:dyDescent="0.45">
      <c r="F86" s="4" t="s">
        <v>1227</v>
      </c>
      <c r="R86" s="4" t="s">
        <v>1228</v>
      </c>
    </row>
    <row r="87" spans="6:18" x14ac:dyDescent="0.45">
      <c r="F87" s="4" t="s">
        <v>1229</v>
      </c>
      <c r="R87" s="4" t="s">
        <v>1230</v>
      </c>
    </row>
    <row r="88" spans="6:18" x14ac:dyDescent="0.45">
      <c r="F88" s="4" t="s">
        <v>1231</v>
      </c>
      <c r="R88" s="4" t="s">
        <v>1232</v>
      </c>
    </row>
    <row r="89" spans="6:18" x14ac:dyDescent="0.45">
      <c r="F89" s="4" t="s">
        <v>1233</v>
      </c>
      <c r="R89" s="4" t="s">
        <v>1234</v>
      </c>
    </row>
    <row r="90" spans="6:18" x14ac:dyDescent="0.45">
      <c r="F90" s="4" t="s">
        <v>1235</v>
      </c>
      <c r="R90" s="4" t="s">
        <v>1236</v>
      </c>
    </row>
    <row r="91" spans="6:18" x14ac:dyDescent="0.45">
      <c r="F91" s="4" t="s">
        <v>1237</v>
      </c>
      <c r="R91" s="4" t="s">
        <v>1238</v>
      </c>
    </row>
    <row r="92" spans="6:18" x14ac:dyDescent="0.45">
      <c r="F92" s="4" t="s">
        <v>1239</v>
      </c>
      <c r="R92" s="4" t="s">
        <v>1240</v>
      </c>
    </row>
    <row r="93" spans="6:18" x14ac:dyDescent="0.45">
      <c r="F93" s="4" t="s">
        <v>1241</v>
      </c>
      <c r="R93" s="4" t="s">
        <v>1242</v>
      </c>
    </row>
    <row r="94" spans="6:18" x14ac:dyDescent="0.45">
      <c r="F94" s="4" t="s">
        <v>1243</v>
      </c>
      <c r="R94" s="4" t="s">
        <v>1244</v>
      </c>
    </row>
    <row r="95" spans="6:18" x14ac:dyDescent="0.45">
      <c r="F95" s="4" t="s">
        <v>1245</v>
      </c>
      <c r="R95" s="4" t="s">
        <v>1246</v>
      </c>
    </row>
    <row r="96" spans="6:18" x14ac:dyDescent="0.45">
      <c r="F96" s="4" t="s">
        <v>1247</v>
      </c>
      <c r="R96" s="4" t="s">
        <v>1248</v>
      </c>
    </row>
    <row r="97" spans="6:18" x14ac:dyDescent="0.45">
      <c r="F97" s="4" t="s">
        <v>1249</v>
      </c>
      <c r="R97" s="4" t="s">
        <v>1250</v>
      </c>
    </row>
    <row r="98" spans="6:18" x14ac:dyDescent="0.45">
      <c r="F98" s="4" t="s">
        <v>1251</v>
      </c>
      <c r="R98" s="4" t="s">
        <v>1252</v>
      </c>
    </row>
    <row r="99" spans="6:18" x14ac:dyDescent="0.45">
      <c r="F99" s="4" t="s">
        <v>1253</v>
      </c>
      <c r="R99" s="4" t="str">
        <f>"-96: Other (please specify) --&gt;"&amp;S2</f>
        <v>-96: Other (please specify) --&gt;B17_specify</v>
      </c>
    </row>
    <row r="100" spans="6:18" x14ac:dyDescent="0.45">
      <c r="F100" s="4" t="s">
        <v>1254</v>
      </c>
      <c r="R100" s="4" t="s">
        <v>140</v>
      </c>
    </row>
    <row r="101" spans="6:18" x14ac:dyDescent="0.45">
      <c r="F101" s="4" t="s">
        <v>1255</v>
      </c>
      <c r="R101" s="4" t="s">
        <v>1256</v>
      </c>
    </row>
    <row r="102" spans="6:18" x14ac:dyDescent="0.45">
      <c r="F102" s="4" t="s">
        <v>1257</v>
      </c>
    </row>
    <row r="103" spans="6:18" x14ac:dyDescent="0.45">
      <c r="F103" s="4" t="s">
        <v>1258</v>
      </c>
    </row>
    <row r="104" spans="6:18" x14ac:dyDescent="0.45">
      <c r="F104" s="4" t="s">
        <v>1259</v>
      </c>
    </row>
    <row r="105" spans="6:18" x14ac:dyDescent="0.45">
      <c r="F105" s="4" t="s">
        <v>1260</v>
      </c>
    </row>
    <row r="106" spans="6:18" x14ac:dyDescent="0.45">
      <c r="F106" s="4" t="s">
        <v>1261</v>
      </c>
    </row>
    <row r="107" spans="6:18" x14ac:dyDescent="0.45">
      <c r="F107" s="4" t="s">
        <v>1262</v>
      </c>
    </row>
    <row r="108" spans="6:18" x14ac:dyDescent="0.45">
      <c r="F108" s="4" t="s">
        <v>1263</v>
      </c>
    </row>
    <row r="109" spans="6:18" x14ac:dyDescent="0.45">
      <c r="F109" s="4" t="s">
        <v>1264</v>
      </c>
    </row>
    <row r="110" spans="6:18" x14ac:dyDescent="0.45">
      <c r="F110" s="4" t="s">
        <v>1265</v>
      </c>
    </row>
    <row r="111" spans="6:18" x14ac:dyDescent="0.45">
      <c r="F111" s="4" t="s">
        <v>1266</v>
      </c>
    </row>
    <row r="112" spans="6:18" x14ac:dyDescent="0.45">
      <c r="F112" s="4" t="s">
        <v>1267</v>
      </c>
    </row>
    <row r="113" spans="6:6" x14ac:dyDescent="0.45">
      <c r="F113" s="4" t="s">
        <v>1268</v>
      </c>
    </row>
    <row r="114" spans="6:6" x14ac:dyDescent="0.45">
      <c r="F114" s="4" t="s">
        <v>1269</v>
      </c>
    </row>
    <row r="115" spans="6:6" x14ac:dyDescent="0.45">
      <c r="F115" s="4" t="s">
        <v>1270</v>
      </c>
    </row>
    <row r="116" spans="6:6" x14ac:dyDescent="0.45">
      <c r="F116" s="4" t="s">
        <v>1271</v>
      </c>
    </row>
    <row r="117" spans="6:6" x14ac:dyDescent="0.45">
      <c r="F117" s="4" t="s">
        <v>1272</v>
      </c>
    </row>
    <row r="118" spans="6:6" x14ac:dyDescent="0.45">
      <c r="F118" s="4" t="s">
        <v>1273</v>
      </c>
    </row>
    <row r="119" spans="6:6" x14ac:dyDescent="0.45">
      <c r="F119" s="4" t="s">
        <v>1274</v>
      </c>
    </row>
    <row r="120" spans="6:6" x14ac:dyDescent="0.45">
      <c r="F120" s="4" t="s">
        <v>1275</v>
      </c>
    </row>
    <row r="121" spans="6:6" x14ac:dyDescent="0.45">
      <c r="F121" s="4" t="s">
        <v>1276</v>
      </c>
    </row>
    <row r="122" spans="6:6" x14ac:dyDescent="0.45">
      <c r="F122" s="4" t="s">
        <v>1277</v>
      </c>
    </row>
    <row r="123" spans="6:6" x14ac:dyDescent="0.45">
      <c r="F123" s="4" t="s">
        <v>1278</v>
      </c>
    </row>
    <row r="124" spans="6:6" x14ac:dyDescent="0.45">
      <c r="F124" s="4" t="s">
        <v>1279</v>
      </c>
    </row>
    <row r="125" spans="6:6" x14ac:dyDescent="0.45">
      <c r="F125" s="4" t="s">
        <v>1280</v>
      </c>
    </row>
    <row r="126" spans="6:6" x14ac:dyDescent="0.45">
      <c r="F126" s="4" t="s">
        <v>1281</v>
      </c>
    </row>
    <row r="127" spans="6:6" x14ac:dyDescent="0.45">
      <c r="F127" s="4" t="s">
        <v>1282</v>
      </c>
    </row>
    <row r="128" spans="6:6" x14ac:dyDescent="0.45">
      <c r="F128" s="4" t="s">
        <v>1283</v>
      </c>
    </row>
    <row r="129" spans="6:6" x14ac:dyDescent="0.45">
      <c r="F129" s="4" t="s">
        <v>1284</v>
      </c>
    </row>
    <row r="130" spans="6:6" x14ac:dyDescent="0.45">
      <c r="F130" s="4" t="s">
        <v>1285</v>
      </c>
    </row>
    <row r="131" spans="6:6" x14ac:dyDescent="0.45">
      <c r="F131" s="4" t="s">
        <v>1286</v>
      </c>
    </row>
    <row r="132" spans="6:6" x14ac:dyDescent="0.45">
      <c r="F132" s="4" t="s">
        <v>1287</v>
      </c>
    </row>
    <row r="133" spans="6:6" x14ac:dyDescent="0.45">
      <c r="F133" s="4" t="s">
        <v>1288</v>
      </c>
    </row>
    <row r="134" spans="6:6" x14ac:dyDescent="0.45">
      <c r="F134" s="4" t="s">
        <v>1289</v>
      </c>
    </row>
    <row r="135" spans="6:6" x14ac:dyDescent="0.45">
      <c r="F135" s="4" t="s">
        <v>1290</v>
      </c>
    </row>
    <row r="136" spans="6:6" x14ac:dyDescent="0.45">
      <c r="F136" s="4" t="s">
        <v>1291</v>
      </c>
    </row>
    <row r="137" spans="6:6" x14ac:dyDescent="0.45">
      <c r="F137" s="4" t="s">
        <v>1292</v>
      </c>
    </row>
    <row r="138" spans="6:6" x14ac:dyDescent="0.45">
      <c r="F138" s="4" t="s">
        <v>1293</v>
      </c>
    </row>
    <row r="139" spans="6:6" x14ac:dyDescent="0.45">
      <c r="F139" s="4" t="s">
        <v>1294</v>
      </c>
    </row>
    <row r="140" spans="6:6" x14ac:dyDescent="0.45">
      <c r="F140" s="4" t="s">
        <v>1295</v>
      </c>
    </row>
    <row r="141" spans="6:6" x14ac:dyDescent="0.45">
      <c r="F141" s="4" t="s">
        <v>1296</v>
      </c>
    </row>
    <row r="142" spans="6:6" x14ac:dyDescent="0.45">
      <c r="F142" s="4" t="s">
        <v>1297</v>
      </c>
    </row>
    <row r="143" spans="6:6" x14ac:dyDescent="0.45">
      <c r="F143" s="4" t="s">
        <v>1298</v>
      </c>
    </row>
    <row r="144" spans="6:6" x14ac:dyDescent="0.45">
      <c r="F144" s="4" t="s">
        <v>1299</v>
      </c>
    </row>
    <row r="145" spans="6:6" x14ac:dyDescent="0.45">
      <c r="F145" s="4" t="s">
        <v>1300</v>
      </c>
    </row>
    <row r="146" spans="6:6" x14ac:dyDescent="0.45">
      <c r="F146" s="4" t="s">
        <v>1301</v>
      </c>
    </row>
    <row r="147" spans="6:6" x14ac:dyDescent="0.45">
      <c r="F147" s="4" t="s">
        <v>1302</v>
      </c>
    </row>
    <row r="148" spans="6:6" x14ac:dyDescent="0.45">
      <c r="F148" s="4" t="s">
        <v>1303</v>
      </c>
    </row>
    <row r="149" spans="6:6" x14ac:dyDescent="0.45">
      <c r="F149" s="4" t="s">
        <v>1304</v>
      </c>
    </row>
    <row r="150" spans="6:6" x14ac:dyDescent="0.45">
      <c r="F150" s="4" t="s">
        <v>1305</v>
      </c>
    </row>
    <row r="151" spans="6:6" x14ac:dyDescent="0.45">
      <c r="F151" s="4" t="s">
        <v>1306</v>
      </c>
    </row>
    <row r="152" spans="6:6" x14ac:dyDescent="0.45">
      <c r="F152" s="4" t="s">
        <v>1307</v>
      </c>
    </row>
    <row r="153" spans="6:6" x14ac:dyDescent="0.45">
      <c r="F153" s="4" t="s">
        <v>1308</v>
      </c>
    </row>
    <row r="154" spans="6:6" x14ac:dyDescent="0.45">
      <c r="F154" s="4" t="s">
        <v>1309</v>
      </c>
    </row>
    <row r="155" spans="6:6" x14ac:dyDescent="0.45">
      <c r="F155" s="4" t="s">
        <v>1310</v>
      </c>
    </row>
    <row r="156" spans="6:6" x14ac:dyDescent="0.45">
      <c r="F156" s="4" t="s">
        <v>1311</v>
      </c>
    </row>
    <row r="157" spans="6:6" x14ac:dyDescent="0.45">
      <c r="F157" s="4" t="s">
        <v>1312</v>
      </c>
    </row>
    <row r="158" spans="6:6" x14ac:dyDescent="0.45">
      <c r="F158" s="4" t="s">
        <v>1313</v>
      </c>
    </row>
    <row r="159" spans="6:6" x14ac:dyDescent="0.45">
      <c r="F159" s="4" t="s">
        <v>1314</v>
      </c>
    </row>
    <row r="160" spans="6:6" x14ac:dyDescent="0.45">
      <c r="F160" s="4" t="s">
        <v>1315</v>
      </c>
    </row>
    <row r="161" spans="6:6" x14ac:dyDescent="0.45">
      <c r="F161" s="4" t="s">
        <v>1316</v>
      </c>
    </row>
    <row r="162" spans="6:6" x14ac:dyDescent="0.45">
      <c r="F162" s="4" t="s">
        <v>1317</v>
      </c>
    </row>
    <row r="163" spans="6:6" x14ac:dyDescent="0.45">
      <c r="F163" s="4" t="s">
        <v>1318</v>
      </c>
    </row>
    <row r="164" spans="6:6" x14ac:dyDescent="0.45">
      <c r="F164" s="4" t="s">
        <v>1319</v>
      </c>
    </row>
    <row r="165" spans="6:6" x14ac:dyDescent="0.45">
      <c r="F165" s="4" t="str">
        <f>"-96:Other (specify)"</f>
        <v>-96:Other (specify)</v>
      </c>
    </row>
    <row r="166" spans="6:6" x14ac:dyDescent="0.45">
      <c r="F166" s="4" t="s">
        <v>140</v>
      </c>
    </row>
    <row r="167" spans="6:6" x14ac:dyDescent="0.45">
      <c r="F167" s="4" t="s">
        <v>144</v>
      </c>
    </row>
  </sheetData>
  <phoneticPr fontId="4" type="noConversion"/>
  <pageMargins left="0.7" right="0.7" top="0.75" bottom="0.75" header="0.3" footer="0.3"/>
  <headerFooter>
    <oddFooter>&amp;R_x000D_&amp;1#&amp;"Aptos"&amp;10&amp;K000000 Official Use Only</oddFooter>
  </headerFooter>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6CE6B-7F2E-48A8-AF92-FD5C37DD25B8}">
  <dimension ref="A2:T23"/>
  <sheetViews>
    <sheetView workbookViewId="0">
      <selection activeCell="F4" sqref="F4:F5"/>
    </sheetView>
  </sheetViews>
  <sheetFormatPr defaultRowHeight="14.25" x14ac:dyDescent="0.45"/>
  <sheetData>
    <row r="2" spans="1:20" x14ac:dyDescent="0.45">
      <c r="A2" s="4" t="s">
        <v>22</v>
      </c>
      <c r="B2" s="4" t="s">
        <v>23</v>
      </c>
      <c r="C2" s="4" t="s">
        <v>24</v>
      </c>
      <c r="D2" s="4" t="s">
        <v>25</v>
      </c>
      <c r="E2" s="4" t="s">
        <v>26</v>
      </c>
      <c r="F2" s="4" t="s">
        <v>27</v>
      </c>
      <c r="G2" s="4" t="s">
        <v>28</v>
      </c>
      <c r="H2" s="4" t="s">
        <v>29</v>
      </c>
      <c r="I2" s="4" t="s">
        <v>30</v>
      </c>
      <c r="J2" s="4" t="s">
        <v>24</v>
      </c>
      <c r="K2" s="4" t="s">
        <v>25</v>
      </c>
      <c r="L2" s="4" t="s">
        <v>26</v>
      </c>
      <c r="M2" s="4" t="s">
        <v>27</v>
      </c>
      <c r="N2" s="4" t="s">
        <v>28</v>
      </c>
      <c r="O2" s="4" t="s">
        <v>29</v>
      </c>
      <c r="P2" s="4" t="s">
        <v>30</v>
      </c>
      <c r="Q2" s="4" t="s">
        <v>31</v>
      </c>
      <c r="R2" s="4" t="s">
        <v>32</v>
      </c>
      <c r="S2" s="4" t="s">
        <v>33</v>
      </c>
      <c r="T2" s="4" t="s">
        <v>34</v>
      </c>
    </row>
    <row r="3" spans="1:20" ht="171" x14ac:dyDescent="0.45">
      <c r="A3" s="11" t="s">
        <v>1320</v>
      </c>
      <c r="B3" s="11" t="s">
        <v>1321</v>
      </c>
      <c r="C3" s="11" t="s">
        <v>1322</v>
      </c>
      <c r="D3" s="11" t="s">
        <v>1323</v>
      </c>
      <c r="E3" s="11" t="s">
        <v>1324</v>
      </c>
      <c r="F3" s="11" t="s">
        <v>1325</v>
      </c>
      <c r="G3" s="11" t="s">
        <v>1326</v>
      </c>
      <c r="H3" s="11" t="s">
        <v>1327</v>
      </c>
      <c r="I3" s="11" t="s">
        <v>1328</v>
      </c>
      <c r="J3" s="11" t="s">
        <v>1329</v>
      </c>
      <c r="K3" s="11" t="s">
        <v>1330</v>
      </c>
      <c r="L3" s="11" t="s">
        <v>1331</v>
      </c>
      <c r="M3" s="11" t="s">
        <v>1332</v>
      </c>
      <c r="N3" s="11" t="s">
        <v>1333</v>
      </c>
      <c r="O3" s="11" t="s">
        <v>1334</v>
      </c>
      <c r="P3" s="11" t="s">
        <v>1335</v>
      </c>
      <c r="Q3" s="11" t="s">
        <v>1336</v>
      </c>
      <c r="R3" s="11" t="s">
        <v>1337</v>
      </c>
      <c r="S3" s="11" t="s">
        <v>1338</v>
      </c>
      <c r="T3" s="11" t="s">
        <v>1339</v>
      </c>
    </row>
    <row r="4" spans="1:20" ht="57" x14ac:dyDescent="0.45">
      <c r="A4" s="13" t="s">
        <v>1340</v>
      </c>
      <c r="B4" s="13" t="s">
        <v>1340</v>
      </c>
      <c r="C4" s="4"/>
      <c r="D4" s="13" t="s">
        <v>1340</v>
      </c>
      <c r="E4" s="4"/>
      <c r="F4" s="13" t="s">
        <v>1340</v>
      </c>
      <c r="G4" s="4"/>
      <c r="H4" s="13" t="s">
        <v>1340</v>
      </c>
      <c r="I4" s="4"/>
      <c r="J4" s="4"/>
      <c r="K4" s="13" t="s">
        <v>1341</v>
      </c>
      <c r="L4" s="4"/>
      <c r="M4" s="4"/>
      <c r="N4" s="4"/>
      <c r="O4" s="4"/>
      <c r="P4" s="4"/>
      <c r="Q4" s="13" t="s">
        <v>1340</v>
      </c>
      <c r="R4" s="13" t="s">
        <v>1340</v>
      </c>
      <c r="S4" s="4"/>
      <c r="T4" s="13" t="s">
        <v>1342</v>
      </c>
    </row>
    <row r="5" spans="1:20" ht="128.25" x14ac:dyDescent="0.45">
      <c r="A5" s="13" t="s">
        <v>1343</v>
      </c>
      <c r="B5" s="13" t="s">
        <v>1343</v>
      </c>
      <c r="C5" s="4"/>
      <c r="D5" s="13" t="s">
        <v>1343</v>
      </c>
      <c r="E5" s="4"/>
      <c r="F5" s="13" t="s">
        <v>1343</v>
      </c>
      <c r="G5" s="4"/>
      <c r="H5" s="13" t="s">
        <v>1343</v>
      </c>
      <c r="I5" s="4"/>
      <c r="J5" s="4"/>
      <c r="K5" s="13" t="s">
        <v>1344</v>
      </c>
      <c r="L5" s="4"/>
      <c r="M5" s="4"/>
      <c r="N5" s="4"/>
      <c r="O5" s="4"/>
      <c r="P5" s="4"/>
      <c r="Q5" s="13" t="s">
        <v>1343</v>
      </c>
      <c r="R5" s="13" t="s">
        <v>1343</v>
      </c>
      <c r="S5" s="4"/>
      <c r="T5" s="13" t="s">
        <v>1345</v>
      </c>
    </row>
    <row r="6" spans="1:20" ht="57" x14ac:dyDescent="0.45">
      <c r="A6" s="4"/>
      <c r="B6" s="4"/>
      <c r="C6" s="4"/>
      <c r="D6" s="4"/>
      <c r="E6" s="4"/>
      <c r="F6" s="4"/>
      <c r="G6" s="4"/>
      <c r="H6" s="13" t="s">
        <v>1346</v>
      </c>
      <c r="I6" s="4"/>
      <c r="J6" s="4"/>
      <c r="K6" s="13" t="s">
        <v>1347</v>
      </c>
      <c r="L6" s="4"/>
      <c r="M6" s="4"/>
      <c r="N6" s="4"/>
      <c r="O6" s="4"/>
      <c r="P6" s="4"/>
      <c r="Q6" s="4"/>
      <c r="R6" s="4"/>
      <c r="S6" s="4"/>
      <c r="T6" s="13" t="s">
        <v>1348</v>
      </c>
    </row>
    <row r="7" spans="1:20" ht="57" x14ac:dyDescent="0.45">
      <c r="A7" s="4"/>
      <c r="B7" s="4"/>
      <c r="C7" s="4"/>
      <c r="D7" s="4"/>
      <c r="E7" s="4"/>
      <c r="F7" s="4"/>
      <c r="G7" s="4"/>
      <c r="H7" s="4"/>
      <c r="I7" s="4"/>
      <c r="J7" s="4"/>
      <c r="K7" s="13" t="s">
        <v>1349</v>
      </c>
      <c r="L7" s="4"/>
      <c r="M7" s="4"/>
      <c r="N7" s="4"/>
      <c r="O7" s="4"/>
      <c r="P7" s="4"/>
      <c r="Q7" s="4"/>
      <c r="R7" s="4"/>
      <c r="S7" s="4"/>
      <c r="T7" s="13" t="s">
        <v>1350</v>
      </c>
    </row>
    <row r="8" spans="1:20" ht="85.5" x14ac:dyDescent="0.45">
      <c r="A8" s="4"/>
      <c r="B8" s="4"/>
      <c r="C8" s="4"/>
      <c r="D8" s="4"/>
      <c r="E8" s="4"/>
      <c r="F8" s="4"/>
      <c r="G8" s="4"/>
      <c r="H8" s="4"/>
      <c r="I8" s="4"/>
      <c r="J8" s="4"/>
      <c r="K8" s="13" t="s">
        <v>1351</v>
      </c>
      <c r="L8" s="4"/>
      <c r="M8" s="4"/>
      <c r="N8" s="4"/>
      <c r="O8" s="4"/>
      <c r="P8" s="4"/>
      <c r="Q8" s="4"/>
      <c r="R8" s="4"/>
      <c r="S8" s="4"/>
      <c r="T8" s="13" t="s">
        <v>1352</v>
      </c>
    </row>
    <row r="9" spans="1:20" ht="71.25" x14ac:dyDescent="0.45">
      <c r="A9" s="4"/>
      <c r="B9" s="4"/>
      <c r="C9" s="4"/>
      <c r="D9" s="4"/>
      <c r="E9" s="4"/>
      <c r="F9" s="4"/>
      <c r="G9" s="4"/>
      <c r="H9" s="4"/>
      <c r="I9" s="4"/>
      <c r="J9" s="4"/>
      <c r="K9" s="13" t="s">
        <v>1353</v>
      </c>
      <c r="L9" s="4"/>
      <c r="M9" s="4"/>
      <c r="N9" s="4"/>
      <c r="O9" s="4"/>
      <c r="P9" s="4"/>
      <c r="Q9" s="4"/>
      <c r="R9" s="4"/>
      <c r="S9" s="4"/>
      <c r="T9" s="13" t="s">
        <v>1354</v>
      </c>
    </row>
    <row r="10" spans="1:20" ht="85.5" x14ac:dyDescent="0.45">
      <c r="A10" s="4"/>
      <c r="B10" s="4"/>
      <c r="C10" s="4"/>
      <c r="D10" s="4"/>
      <c r="E10" s="4"/>
      <c r="F10" s="4"/>
      <c r="G10" s="4"/>
      <c r="H10" s="4"/>
      <c r="I10" s="4"/>
      <c r="J10" s="4"/>
      <c r="K10" s="13" t="s">
        <v>1355</v>
      </c>
      <c r="L10" s="4"/>
      <c r="M10" s="4"/>
      <c r="N10" s="4"/>
      <c r="O10" s="4"/>
      <c r="P10" s="4"/>
      <c r="Q10" s="4"/>
      <c r="R10" s="4"/>
      <c r="S10" s="4"/>
      <c r="T10" s="13" t="s">
        <v>1356</v>
      </c>
    </row>
    <row r="11" spans="1:20" ht="156.75" x14ac:dyDescent="0.45">
      <c r="A11" s="4"/>
      <c r="B11" s="4"/>
      <c r="C11" s="4"/>
      <c r="D11" s="4"/>
      <c r="E11" s="4"/>
      <c r="F11" s="4"/>
      <c r="G11" s="4"/>
      <c r="H11" s="4"/>
      <c r="I11" s="4"/>
      <c r="J11" s="4"/>
      <c r="K11" s="13" t="s">
        <v>1357</v>
      </c>
      <c r="L11" s="4"/>
      <c r="M11" s="4"/>
      <c r="N11" s="4"/>
      <c r="O11" s="4"/>
      <c r="P11" s="4"/>
      <c r="Q11" s="4"/>
      <c r="R11" s="4"/>
      <c r="S11" s="4"/>
      <c r="T11" s="13" t="s">
        <v>1358</v>
      </c>
    </row>
    <row r="12" spans="1:20" ht="71.25" x14ac:dyDescent="0.45">
      <c r="A12" s="4"/>
      <c r="B12" s="4"/>
      <c r="C12" s="4"/>
      <c r="D12" s="4"/>
      <c r="E12" s="4"/>
      <c r="F12" s="4"/>
      <c r="G12" s="4"/>
      <c r="H12" s="4"/>
      <c r="I12" s="4"/>
      <c r="J12" s="4"/>
      <c r="K12" s="13" t="s">
        <v>1359</v>
      </c>
      <c r="L12" s="4"/>
      <c r="M12" s="4"/>
      <c r="N12" s="4"/>
      <c r="O12" s="4"/>
      <c r="P12" s="4"/>
      <c r="Q12" s="4"/>
      <c r="R12" s="4"/>
      <c r="S12" s="4"/>
      <c r="T12" s="13" t="s">
        <v>1360</v>
      </c>
    </row>
    <row r="13" spans="1:20" ht="142.5" x14ac:dyDescent="0.45">
      <c r="A13" s="4"/>
      <c r="B13" s="4"/>
      <c r="C13" s="4"/>
      <c r="D13" s="4"/>
      <c r="E13" s="4"/>
      <c r="F13" s="4"/>
      <c r="G13" s="4"/>
      <c r="H13" s="4"/>
      <c r="I13" s="4"/>
      <c r="J13" s="4"/>
      <c r="K13" s="13" t="s">
        <v>1361</v>
      </c>
      <c r="L13" s="4"/>
      <c r="M13" s="4"/>
      <c r="N13" s="4"/>
      <c r="O13" s="4"/>
      <c r="P13" s="4"/>
      <c r="Q13" s="4"/>
      <c r="R13" s="4"/>
      <c r="S13" s="4"/>
      <c r="T13" s="13" t="s">
        <v>1362</v>
      </c>
    </row>
    <row r="14" spans="1:20" ht="156.75" x14ac:dyDescent="0.45">
      <c r="A14" s="4"/>
      <c r="B14" s="4"/>
      <c r="C14" s="4"/>
      <c r="D14" s="4"/>
      <c r="E14" s="4"/>
      <c r="F14" s="4"/>
      <c r="G14" s="4"/>
      <c r="H14" s="4"/>
      <c r="I14" s="4"/>
      <c r="J14" s="4"/>
      <c r="K14" s="13" t="s">
        <v>1363</v>
      </c>
      <c r="L14" s="4"/>
      <c r="M14" s="4"/>
      <c r="N14" s="4"/>
      <c r="O14" s="4"/>
      <c r="P14" s="4"/>
      <c r="Q14" s="4"/>
      <c r="R14" s="4"/>
      <c r="S14" s="4"/>
      <c r="T14" s="13" t="s">
        <v>1364</v>
      </c>
    </row>
    <row r="15" spans="1:20" ht="156.75" x14ac:dyDescent="0.45">
      <c r="A15" s="4"/>
      <c r="B15" s="4"/>
      <c r="C15" s="4"/>
      <c r="D15" s="4"/>
      <c r="E15" s="4"/>
      <c r="F15" s="4"/>
      <c r="G15" s="4"/>
      <c r="H15" s="4"/>
      <c r="I15" s="4"/>
      <c r="J15" s="4"/>
      <c r="K15" s="13" t="s">
        <v>1365</v>
      </c>
      <c r="L15" s="4"/>
      <c r="M15" s="4"/>
      <c r="N15" s="4"/>
      <c r="O15" s="4"/>
      <c r="P15" s="4"/>
      <c r="Q15" s="4"/>
      <c r="R15" s="4"/>
      <c r="S15" s="4"/>
      <c r="T15" s="13" t="s">
        <v>1366</v>
      </c>
    </row>
    <row r="16" spans="1:20" ht="85.5" x14ac:dyDescent="0.45">
      <c r="A16" s="4"/>
      <c r="B16" s="4"/>
      <c r="C16" s="4"/>
      <c r="D16" s="4"/>
      <c r="E16" s="4"/>
      <c r="F16" s="4"/>
      <c r="G16" s="4"/>
      <c r="H16" s="4"/>
      <c r="I16" s="4"/>
      <c r="J16" s="4"/>
      <c r="K16" s="4"/>
      <c r="L16" s="4"/>
      <c r="M16" s="4"/>
      <c r="N16" s="4"/>
      <c r="O16" s="4"/>
      <c r="P16" s="4"/>
      <c r="Q16" s="4"/>
      <c r="R16" s="4"/>
      <c r="S16" s="4"/>
      <c r="T16" s="13" t="s">
        <v>1367</v>
      </c>
    </row>
    <row r="17" spans="1:20" ht="199.5" x14ac:dyDescent="0.45">
      <c r="A17" s="4"/>
      <c r="B17" s="4"/>
      <c r="C17" s="4"/>
      <c r="D17" s="4"/>
      <c r="E17" s="4"/>
      <c r="F17" s="4"/>
      <c r="G17" s="4"/>
      <c r="H17" s="4"/>
      <c r="I17" s="4"/>
      <c r="J17" s="4"/>
      <c r="K17" s="4"/>
      <c r="L17" s="4"/>
      <c r="M17" s="4"/>
      <c r="N17" s="4"/>
      <c r="O17" s="4"/>
      <c r="P17" s="4"/>
      <c r="Q17" s="4"/>
      <c r="R17" s="4"/>
      <c r="S17" s="4"/>
      <c r="T17" s="13" t="s">
        <v>1368</v>
      </c>
    </row>
    <row r="18" spans="1:20" ht="156.75" x14ac:dyDescent="0.45">
      <c r="A18" s="4"/>
      <c r="B18" s="4"/>
      <c r="C18" s="4"/>
      <c r="D18" s="4"/>
      <c r="E18" s="4"/>
      <c r="F18" s="4"/>
      <c r="G18" s="4"/>
      <c r="H18" s="4"/>
      <c r="I18" s="4"/>
      <c r="J18" s="4"/>
      <c r="K18" s="4"/>
      <c r="L18" s="4"/>
      <c r="M18" s="4"/>
      <c r="N18" s="4"/>
      <c r="O18" s="4"/>
      <c r="P18" s="4"/>
      <c r="Q18" s="4"/>
      <c r="R18" s="4"/>
      <c r="S18" s="4"/>
      <c r="T18" s="13" t="s">
        <v>1369</v>
      </c>
    </row>
    <row r="19" spans="1:20" ht="142.5" x14ac:dyDescent="0.45">
      <c r="A19" s="4"/>
      <c r="B19" s="4"/>
      <c r="C19" s="4"/>
      <c r="D19" s="4"/>
      <c r="E19" s="4"/>
      <c r="F19" s="4"/>
      <c r="G19" s="4"/>
      <c r="H19" s="4"/>
      <c r="I19" s="4"/>
      <c r="J19" s="4"/>
      <c r="K19" s="4"/>
      <c r="L19" s="4"/>
      <c r="M19" s="4"/>
      <c r="N19" s="4"/>
      <c r="O19" s="4"/>
      <c r="P19" s="4"/>
      <c r="Q19" s="4"/>
      <c r="R19" s="4"/>
      <c r="S19" s="4"/>
      <c r="T19" s="13" t="s">
        <v>1370</v>
      </c>
    </row>
    <row r="20" spans="1:20" ht="28.5" x14ac:dyDescent="0.45">
      <c r="A20" s="4"/>
      <c r="B20" s="4"/>
      <c r="C20" s="4"/>
      <c r="D20" s="4"/>
      <c r="E20" s="4"/>
      <c r="F20" s="4"/>
      <c r="G20" s="4"/>
      <c r="H20" s="4"/>
      <c r="I20" s="4"/>
      <c r="J20" s="4"/>
      <c r="K20" s="4"/>
      <c r="L20" s="4"/>
      <c r="M20" s="4"/>
      <c r="N20" s="4"/>
      <c r="O20" s="4"/>
      <c r="P20" s="4"/>
      <c r="Q20" s="4"/>
      <c r="R20" s="4"/>
      <c r="S20" s="4"/>
      <c r="T20" s="13" t="s">
        <v>1371</v>
      </c>
    </row>
    <row r="21" spans="1:20" ht="42.75" x14ac:dyDescent="0.45">
      <c r="A21" s="4"/>
      <c r="B21" s="4"/>
      <c r="C21" s="4"/>
      <c r="D21" s="4"/>
      <c r="E21" s="4"/>
      <c r="F21" s="4"/>
      <c r="G21" s="4"/>
      <c r="H21" s="4"/>
      <c r="I21" s="4"/>
      <c r="J21" s="4"/>
      <c r="K21" s="4"/>
      <c r="L21" s="4"/>
      <c r="M21" s="4"/>
      <c r="N21" s="4"/>
      <c r="O21" s="4"/>
      <c r="P21" s="4"/>
      <c r="Q21" s="4"/>
      <c r="R21" s="4"/>
      <c r="S21" s="4"/>
      <c r="T21" s="13" t="s">
        <v>1365</v>
      </c>
    </row>
    <row r="22" spans="1:20" x14ac:dyDescent="0.45">
      <c r="A22" s="8"/>
      <c r="B22" s="8"/>
      <c r="C22" s="8"/>
      <c r="D22" s="8"/>
      <c r="E22" s="8"/>
      <c r="F22" s="8"/>
      <c r="G22" s="8"/>
      <c r="H22" s="8"/>
      <c r="I22" s="8"/>
      <c r="J22" s="8"/>
      <c r="K22" s="8"/>
      <c r="L22" s="8"/>
      <c r="M22" s="8"/>
      <c r="N22" s="8"/>
      <c r="O22" s="8"/>
      <c r="P22" s="8"/>
      <c r="Q22" s="8"/>
      <c r="R22" s="8"/>
      <c r="S22" s="8"/>
      <c r="T22" s="8"/>
    </row>
    <row r="23" spans="1:20" x14ac:dyDescent="0.45">
      <c r="A23" s="8"/>
      <c r="B23" s="8"/>
      <c r="C23" s="8"/>
      <c r="D23" s="8"/>
      <c r="E23" s="8"/>
      <c r="F23" s="8"/>
      <c r="G23" s="8"/>
      <c r="H23" s="8"/>
      <c r="I23" s="8"/>
      <c r="J23" s="8"/>
      <c r="K23" s="8"/>
      <c r="L23" s="8"/>
      <c r="M23" s="8"/>
      <c r="N23" s="8"/>
      <c r="O23" s="8"/>
      <c r="P23" s="8"/>
      <c r="Q23" s="8"/>
      <c r="R23" s="8"/>
      <c r="S23" s="8"/>
      <c r="T23" s="8"/>
    </row>
  </sheetData>
  <pageMargins left="0.7" right="0.7" top="0.75" bottom="0.75" header="0.3" footer="0.3"/>
  <headerFooter>
    <oddFooter>&amp;R_x000D_&amp;1#&amp;"Aptos"&amp;10&amp;K000000 Official Use Only</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79286-2796-4582-AA84-01E09D1E0655}">
  <dimension ref="A1:W32"/>
  <sheetViews>
    <sheetView zoomScale="38" zoomScaleNormal="100" workbookViewId="0">
      <selection activeCell="I10" sqref="I10"/>
    </sheetView>
  </sheetViews>
  <sheetFormatPr defaultRowHeight="14.25" x14ac:dyDescent="0.45"/>
  <cols>
    <col min="1" max="1" width="21" customWidth="1"/>
    <col min="2" max="2" width="15.3984375" customWidth="1"/>
    <col min="3" max="4" width="19.59765625" customWidth="1"/>
    <col min="5" max="5" width="18.3984375" customWidth="1"/>
    <col min="6" max="6" width="13.59765625" customWidth="1"/>
    <col min="7" max="7" width="17.86328125" customWidth="1"/>
    <col min="8" max="8" width="24" customWidth="1"/>
    <col min="9" max="9" width="21.86328125" customWidth="1"/>
    <col min="10" max="11" width="19" customWidth="1"/>
    <col min="12" max="12" width="17" customWidth="1"/>
    <col min="13" max="13" width="23.3984375" customWidth="1"/>
    <col min="14" max="14" width="23.1328125" customWidth="1"/>
    <col min="15" max="15" width="14" customWidth="1"/>
    <col min="16" max="16" width="26" customWidth="1"/>
    <col min="17" max="17" width="32.1328125" customWidth="1"/>
    <col min="18" max="18" width="28.1328125" customWidth="1"/>
    <col min="19" max="19" width="24.86328125" customWidth="1"/>
    <col min="20" max="20" width="30.86328125" customWidth="1"/>
    <col min="21" max="21" width="31.86328125" customWidth="1"/>
    <col min="22" max="22" width="25.86328125" customWidth="1"/>
    <col min="23" max="23" width="29.3984375" customWidth="1"/>
  </cols>
  <sheetData>
    <row r="1" spans="1:23" x14ac:dyDescent="0.45">
      <c r="A1" s="10" t="s">
        <v>1372</v>
      </c>
    </row>
    <row r="2" spans="1:23" x14ac:dyDescent="0.45">
      <c r="A2" s="4"/>
      <c r="B2" s="4"/>
      <c r="C2" s="4" t="s">
        <v>1373</v>
      </c>
      <c r="D2" s="4" t="s">
        <v>1374</v>
      </c>
      <c r="E2" s="4" t="s">
        <v>1375</v>
      </c>
      <c r="F2" s="4" t="s">
        <v>1376</v>
      </c>
      <c r="G2" s="4" t="s">
        <v>1377</v>
      </c>
      <c r="H2" s="4" t="s">
        <v>1378</v>
      </c>
      <c r="I2" s="4" t="s">
        <v>1379</v>
      </c>
      <c r="J2" s="6" t="s">
        <v>1380</v>
      </c>
      <c r="K2" s="4" t="s">
        <v>1381</v>
      </c>
      <c r="L2" s="4" t="s">
        <v>1382</v>
      </c>
      <c r="M2" s="4" t="s">
        <v>1383</v>
      </c>
      <c r="N2" s="4" t="s">
        <v>1384</v>
      </c>
      <c r="O2" s="4" t="s">
        <v>1385</v>
      </c>
      <c r="P2" s="4" t="s">
        <v>1386</v>
      </c>
      <c r="Q2" s="4" t="s">
        <v>1387</v>
      </c>
      <c r="R2" s="4" t="s">
        <v>1388</v>
      </c>
      <c r="S2" s="4" t="s">
        <v>1389</v>
      </c>
      <c r="T2" s="4" t="s">
        <v>1390</v>
      </c>
      <c r="U2" s="4" t="s">
        <v>1391</v>
      </c>
      <c r="V2" s="4" t="s">
        <v>1392</v>
      </c>
      <c r="W2" s="4" t="s">
        <v>1393</v>
      </c>
    </row>
    <row r="3" spans="1:23" ht="243.75" customHeight="1" x14ac:dyDescent="0.45">
      <c r="A3" s="1" t="s">
        <v>869</v>
      </c>
      <c r="B3" s="1" t="s">
        <v>835</v>
      </c>
      <c r="C3" s="1" t="s">
        <v>836</v>
      </c>
      <c r="D3" s="1" t="s">
        <v>837</v>
      </c>
      <c r="E3" s="1" t="s">
        <v>838</v>
      </c>
      <c r="F3" s="1" t="s">
        <v>839</v>
      </c>
      <c r="G3" s="1" t="s">
        <v>840</v>
      </c>
      <c r="H3" s="1" t="s">
        <v>841</v>
      </c>
      <c r="I3" s="1" t="s">
        <v>842</v>
      </c>
      <c r="J3" s="1" t="s">
        <v>843</v>
      </c>
      <c r="K3" s="1" t="s">
        <v>844</v>
      </c>
      <c r="L3" s="1" t="s">
        <v>845</v>
      </c>
      <c r="M3" s="1" t="s">
        <v>846</v>
      </c>
      <c r="N3" s="1" t="s">
        <v>847</v>
      </c>
      <c r="O3" s="1" t="s">
        <v>848</v>
      </c>
      <c r="P3" s="1" t="s">
        <v>849</v>
      </c>
      <c r="Q3" s="1" t="s">
        <v>850</v>
      </c>
      <c r="R3" s="1" t="s">
        <v>851</v>
      </c>
      <c r="S3" s="1" t="s">
        <v>852</v>
      </c>
      <c r="T3" s="1" t="s">
        <v>853</v>
      </c>
      <c r="U3" s="1" t="s">
        <v>854</v>
      </c>
      <c r="V3" s="1" t="s">
        <v>855</v>
      </c>
      <c r="W3" s="1" t="s">
        <v>856</v>
      </c>
    </row>
    <row r="4" spans="1:23" x14ac:dyDescent="0.45">
      <c r="A4" s="2">
        <v>1</v>
      </c>
      <c r="B4" s="2"/>
      <c r="C4" s="2"/>
      <c r="D4" s="2" t="s">
        <v>869</v>
      </c>
      <c r="E4" s="2" t="s">
        <v>862</v>
      </c>
      <c r="F4" s="2" t="s">
        <v>862</v>
      </c>
      <c r="G4" s="2" t="str">
        <f>"1: Yes --&gt;"&amp;I2</f>
        <v>1: Yes --&gt;C7</v>
      </c>
      <c r="H4" s="2" t="s">
        <v>870</v>
      </c>
      <c r="I4" s="2" t="s">
        <v>871</v>
      </c>
      <c r="J4" s="2" t="s">
        <v>872</v>
      </c>
      <c r="K4" s="2" t="s">
        <v>862</v>
      </c>
      <c r="L4" s="2" t="s">
        <v>871</v>
      </c>
      <c r="M4" s="2" t="s">
        <v>873</v>
      </c>
      <c r="N4" s="2" t="s">
        <v>874</v>
      </c>
      <c r="O4" s="2" t="s">
        <v>875</v>
      </c>
      <c r="P4" s="2" t="s">
        <v>876</v>
      </c>
      <c r="Q4" s="2" t="s">
        <v>877</v>
      </c>
      <c r="R4" s="2" t="s">
        <v>862</v>
      </c>
      <c r="S4" s="2" t="s">
        <v>878</v>
      </c>
      <c r="T4" s="2" t="s">
        <v>862</v>
      </c>
      <c r="U4" s="2" t="s">
        <v>879</v>
      </c>
      <c r="V4" s="2" t="s">
        <v>879</v>
      </c>
      <c r="W4" s="2" t="s">
        <v>1394</v>
      </c>
    </row>
    <row r="5" spans="1:23" ht="33" customHeight="1" x14ac:dyDescent="0.45">
      <c r="A5" s="2" t="s">
        <v>1395</v>
      </c>
      <c r="B5" s="2"/>
      <c r="C5" s="2"/>
      <c r="D5" s="2"/>
      <c r="E5" s="2" t="s">
        <v>886</v>
      </c>
      <c r="F5" s="2" t="s">
        <v>886</v>
      </c>
      <c r="G5" s="2" t="s">
        <v>886</v>
      </c>
      <c r="H5" s="2" t="s">
        <v>893</v>
      </c>
      <c r="I5" s="2" t="s">
        <v>894</v>
      </c>
      <c r="J5" s="2" t="s">
        <v>895</v>
      </c>
      <c r="K5" s="2" t="str">
        <f>"2: No --&gt; "&amp;Q2</f>
        <v>2: No --&gt; C15</v>
      </c>
      <c r="L5" s="2" t="s">
        <v>894</v>
      </c>
      <c r="M5" s="2" t="s">
        <v>896</v>
      </c>
      <c r="N5" s="2" t="s">
        <v>897</v>
      </c>
      <c r="O5" s="2" t="s">
        <v>898</v>
      </c>
      <c r="P5" s="4" t="str">
        <f>"- 98: Don't know"</f>
        <v>- 98: Don't know</v>
      </c>
      <c r="Q5" s="2" t="s">
        <v>899</v>
      </c>
      <c r="R5" s="2" t="s">
        <v>886</v>
      </c>
      <c r="S5" s="2" t="s">
        <v>900</v>
      </c>
      <c r="T5" s="2" t="s">
        <v>886</v>
      </c>
      <c r="U5" s="2" t="s">
        <v>901</v>
      </c>
      <c r="V5" s="2" t="s">
        <v>901</v>
      </c>
      <c r="W5" s="4" t="str">
        <f>"- 98: Don't know"</f>
        <v>- 98: Don't know</v>
      </c>
    </row>
    <row r="6" spans="1:23" ht="28.5" x14ac:dyDescent="0.45">
      <c r="A6" s="2"/>
      <c r="B6" s="2"/>
      <c r="C6" s="2"/>
      <c r="D6" s="2"/>
      <c r="E6" s="2"/>
      <c r="F6" s="2"/>
      <c r="G6" s="2"/>
      <c r="H6" s="2" t="s">
        <v>912</v>
      </c>
      <c r="I6" s="2" t="s">
        <v>913</v>
      </c>
      <c r="J6" s="2" t="s">
        <v>914</v>
      </c>
      <c r="K6" s="2"/>
      <c r="L6" s="2" t="s">
        <v>913</v>
      </c>
      <c r="M6" s="2" t="s">
        <v>915</v>
      </c>
      <c r="N6" s="4" t="str">
        <f>"- 98: Don't know"</f>
        <v>- 98: Don't know</v>
      </c>
      <c r="O6" s="2" t="s">
        <v>1396</v>
      </c>
      <c r="P6" s="4" t="str">
        <f>"- 99: Refused to respond"</f>
        <v>- 99: Refused to respond</v>
      </c>
      <c r="Q6" s="2" t="s">
        <v>917</v>
      </c>
      <c r="R6" s="4" t="str">
        <f>"- 98: Don't know"</f>
        <v>- 98: Don't know</v>
      </c>
      <c r="S6" s="2" t="s">
        <v>918</v>
      </c>
      <c r="T6" s="4" t="str">
        <f>"- 98: Don't know"</f>
        <v>- 98: Don't know</v>
      </c>
      <c r="U6" s="2" t="s">
        <v>919</v>
      </c>
      <c r="V6" s="2" t="s">
        <v>919</v>
      </c>
      <c r="W6" s="4" t="str">
        <f>"- 99: Refused to respond"</f>
        <v>- 99: Refused to respond</v>
      </c>
    </row>
    <row r="7" spans="1:23" ht="28.5" x14ac:dyDescent="0.45">
      <c r="A7" s="2"/>
      <c r="B7" s="2"/>
      <c r="C7" s="2"/>
      <c r="D7" s="2"/>
      <c r="E7" s="2"/>
      <c r="F7" s="2"/>
      <c r="G7" s="2"/>
      <c r="H7" s="2" t="s">
        <v>930</v>
      </c>
      <c r="I7" s="2" t="s">
        <v>931</v>
      </c>
      <c r="J7" s="2" t="s">
        <v>932</v>
      </c>
      <c r="K7" s="2"/>
      <c r="L7" s="2" t="s">
        <v>931</v>
      </c>
      <c r="M7" s="2" t="s">
        <v>933</v>
      </c>
      <c r="N7" s="4" t="str">
        <f>"- 99: Refused to respond"</f>
        <v>- 99: Refused to respond</v>
      </c>
      <c r="O7" s="2" t="s">
        <v>1397</v>
      </c>
      <c r="P7" s="2"/>
      <c r="Q7" s="2" t="s">
        <v>935</v>
      </c>
      <c r="R7" s="4" t="str">
        <f>"- 99: Refused to respond"</f>
        <v>- 99: Refused to respond</v>
      </c>
      <c r="S7" s="2" t="s">
        <v>936</v>
      </c>
      <c r="T7" s="4" t="str">
        <f>"- 99: Refused to respond"</f>
        <v>- 99: Refused to respond</v>
      </c>
      <c r="U7" s="4" t="str">
        <f>"- 98: Don't know"</f>
        <v>- 98: Don't know</v>
      </c>
      <c r="V7" s="4" t="str">
        <f>"- 98: Don't know"</f>
        <v>- 98: Don't know</v>
      </c>
      <c r="W7" s="2"/>
    </row>
    <row r="8" spans="1:23" ht="42.75" x14ac:dyDescent="0.45">
      <c r="A8" s="2"/>
      <c r="B8" s="2"/>
      <c r="C8" s="2"/>
      <c r="D8" s="2"/>
      <c r="E8" s="2"/>
      <c r="F8" s="2"/>
      <c r="G8" s="2"/>
      <c r="H8" s="2" t="s">
        <v>946</v>
      </c>
      <c r="I8" s="2" t="s">
        <v>947</v>
      </c>
      <c r="J8" s="2" t="s">
        <v>948</v>
      </c>
      <c r="K8" s="2"/>
      <c r="L8" s="2" t="s">
        <v>947</v>
      </c>
      <c r="M8" s="4" t="str">
        <f>"- 98: Don't know"</f>
        <v>- 98: Don't know</v>
      </c>
      <c r="N8" s="2"/>
      <c r="O8" s="2" t="s">
        <v>1398</v>
      </c>
      <c r="P8" s="2"/>
      <c r="Q8" s="2" t="s">
        <v>950</v>
      </c>
      <c r="R8" s="2"/>
      <c r="S8" s="7" t="str">
        <f>"- 96:Other (please specify)"</f>
        <v>- 96:Other (please specify)</v>
      </c>
      <c r="T8" s="2"/>
      <c r="U8" s="4" t="str">
        <f>"- 99: Refused to respond"</f>
        <v>- 99: Refused to respond</v>
      </c>
      <c r="V8" s="4" t="str">
        <f>"- 99: Refused to respond"</f>
        <v>- 99: Refused to respond</v>
      </c>
      <c r="W8" s="2"/>
    </row>
    <row r="9" spans="1:23" ht="28.5" x14ac:dyDescent="0.45">
      <c r="A9" s="2"/>
      <c r="B9" s="2"/>
      <c r="C9" s="2"/>
      <c r="D9" s="2"/>
      <c r="E9" s="2"/>
      <c r="F9" s="2"/>
      <c r="G9" s="2"/>
      <c r="H9" s="2" t="s">
        <v>960</v>
      </c>
      <c r="I9" s="2" t="s">
        <v>961</v>
      </c>
      <c r="J9" s="2" t="s">
        <v>962</v>
      </c>
      <c r="K9" s="2"/>
      <c r="L9" s="2" t="s">
        <v>961</v>
      </c>
      <c r="M9" s="4" t="str">
        <f>"- 99: Refused to respond"</f>
        <v>- 99: Refused to respond</v>
      </c>
      <c r="N9" s="2"/>
      <c r="O9" s="2" t="s">
        <v>1399</v>
      </c>
      <c r="P9" s="2"/>
      <c r="Q9" s="2" t="s">
        <v>963</v>
      </c>
      <c r="R9" s="2"/>
      <c r="S9" s="4" t="str">
        <f>"- 98: Don't know"</f>
        <v>- 98: Don't know</v>
      </c>
      <c r="T9" s="2"/>
      <c r="U9" s="2"/>
      <c r="V9" s="2"/>
      <c r="W9" s="2"/>
    </row>
    <row r="10" spans="1:23" x14ac:dyDescent="0.45">
      <c r="A10" s="2"/>
      <c r="B10" s="2"/>
      <c r="C10" s="2"/>
      <c r="D10" s="2"/>
      <c r="E10" s="2"/>
      <c r="F10" s="2"/>
      <c r="G10" s="2"/>
      <c r="H10" s="2" t="s">
        <v>972</v>
      </c>
      <c r="I10" s="2" t="s">
        <v>973</v>
      </c>
      <c r="J10" s="2" t="s">
        <v>974</v>
      </c>
      <c r="K10" s="2"/>
      <c r="L10" s="2" t="s">
        <v>973</v>
      </c>
      <c r="M10" s="2"/>
      <c r="N10" s="2"/>
      <c r="O10" s="7" t="str">
        <f>"- 96:Other (please specify)"</f>
        <v>- 96:Other (please specify)</v>
      </c>
      <c r="P10" s="2"/>
      <c r="Q10" s="2" t="s">
        <v>975</v>
      </c>
      <c r="R10" s="2"/>
      <c r="S10" s="4" t="str">
        <f>"- 99: Refused to respond"</f>
        <v>- 99: Refused to respond</v>
      </c>
      <c r="T10" s="2"/>
      <c r="U10" s="2"/>
      <c r="V10" s="2"/>
      <c r="W10" s="2"/>
    </row>
    <row r="11" spans="1:23" ht="28.5" x14ac:dyDescent="0.45">
      <c r="A11" s="2"/>
      <c r="B11" s="2"/>
      <c r="C11" s="2"/>
      <c r="D11" s="2"/>
      <c r="E11" s="2"/>
      <c r="F11" s="2"/>
      <c r="G11" s="2"/>
      <c r="H11" s="2" t="s">
        <v>983</v>
      </c>
      <c r="I11" s="2" t="s">
        <v>984</v>
      </c>
      <c r="J11" s="2" t="s">
        <v>985</v>
      </c>
      <c r="K11" s="2"/>
      <c r="L11" s="2" t="s">
        <v>984</v>
      </c>
      <c r="M11" s="2"/>
      <c r="N11" s="2"/>
      <c r="O11" s="4" t="str">
        <f>"- 98: Don't know"</f>
        <v>- 98: Don't know</v>
      </c>
      <c r="P11" s="2"/>
      <c r="Q11" s="2" t="s">
        <v>986</v>
      </c>
      <c r="R11" s="2"/>
      <c r="S11" s="2"/>
      <c r="T11" s="2"/>
      <c r="U11" s="2"/>
      <c r="V11" s="2"/>
      <c r="W11" s="2"/>
    </row>
    <row r="12" spans="1:23" x14ac:dyDescent="0.45">
      <c r="A12" s="2"/>
      <c r="B12" s="2"/>
      <c r="C12" s="2"/>
      <c r="D12" s="2"/>
      <c r="E12" s="2"/>
      <c r="F12" s="2"/>
      <c r="G12" s="2"/>
      <c r="H12" s="2" t="s">
        <v>994</v>
      </c>
      <c r="I12" s="2" t="s">
        <v>995</v>
      </c>
      <c r="J12" s="2" t="s">
        <v>996</v>
      </c>
      <c r="K12" s="2"/>
      <c r="L12" s="2" t="s">
        <v>995</v>
      </c>
      <c r="M12" s="2"/>
      <c r="N12" s="2"/>
      <c r="O12" s="4" t="str">
        <f>"- 99: Refused to respond"</f>
        <v>- 99: Refused to respond</v>
      </c>
      <c r="P12" s="2"/>
      <c r="Q12" s="2" t="s">
        <v>997</v>
      </c>
      <c r="R12" s="2"/>
      <c r="S12" s="2"/>
      <c r="T12" s="2"/>
      <c r="U12" s="2"/>
      <c r="V12" s="2"/>
      <c r="W12" s="2"/>
    </row>
    <row r="13" spans="1:23" ht="28.5" x14ac:dyDescent="0.45">
      <c r="A13" s="2"/>
      <c r="B13" s="2"/>
      <c r="C13" s="2"/>
      <c r="D13" s="2"/>
      <c r="E13" s="2"/>
      <c r="F13" s="2"/>
      <c r="G13" s="2"/>
      <c r="H13" s="2" t="s">
        <v>1005</v>
      </c>
      <c r="I13" s="2" t="s">
        <v>1006</v>
      </c>
      <c r="J13" s="2" t="s">
        <v>1007</v>
      </c>
      <c r="K13" s="2"/>
      <c r="L13" s="2" t="s">
        <v>1006</v>
      </c>
      <c r="M13" s="2"/>
      <c r="N13" s="2"/>
      <c r="O13" s="2"/>
      <c r="P13" s="2"/>
      <c r="Q13" s="2" t="s">
        <v>1008</v>
      </c>
      <c r="R13" s="2"/>
      <c r="S13" s="2"/>
      <c r="T13" s="2"/>
      <c r="U13" s="2"/>
      <c r="V13" s="2"/>
      <c r="W13" s="2"/>
    </row>
    <row r="14" spans="1:23" ht="28.5" x14ac:dyDescent="0.45">
      <c r="A14" s="2"/>
      <c r="B14" s="2"/>
      <c r="C14" s="2"/>
      <c r="D14" s="2"/>
      <c r="E14" s="2"/>
      <c r="F14" s="2"/>
      <c r="G14" s="2"/>
      <c r="H14" s="2" t="s">
        <v>1016</v>
      </c>
      <c r="I14" s="2" t="s">
        <v>1017</v>
      </c>
      <c r="J14" s="2" t="s">
        <v>1018</v>
      </c>
      <c r="K14" s="2"/>
      <c r="L14" s="2" t="s">
        <v>1017</v>
      </c>
      <c r="M14" s="2"/>
      <c r="N14" s="2"/>
      <c r="O14" s="2"/>
      <c r="P14" s="2"/>
      <c r="Q14" s="2" t="s">
        <v>1019</v>
      </c>
      <c r="R14" s="2"/>
      <c r="S14" s="2"/>
      <c r="T14" s="2"/>
      <c r="U14" s="2"/>
      <c r="V14" s="2"/>
      <c r="W14" s="2"/>
    </row>
    <row r="15" spans="1:23" ht="54.75" customHeight="1" x14ac:dyDescent="0.45">
      <c r="A15" s="2"/>
      <c r="B15" s="2"/>
      <c r="C15" s="2"/>
      <c r="D15" s="2"/>
      <c r="E15" s="2"/>
      <c r="F15" s="2"/>
      <c r="G15" s="2"/>
      <c r="H15" s="2" t="s">
        <v>1025</v>
      </c>
      <c r="I15" s="2" t="s">
        <v>1026</v>
      </c>
      <c r="J15" s="7" t="str">
        <f>"- 96:Other (please specify)"</f>
        <v>- 96:Other (please specify)</v>
      </c>
      <c r="K15" s="2"/>
      <c r="L15" s="2" t="s">
        <v>1026</v>
      </c>
      <c r="M15" s="2"/>
      <c r="N15" s="2"/>
      <c r="O15" s="2"/>
      <c r="P15" s="2"/>
      <c r="Q15" s="2" t="s">
        <v>1027</v>
      </c>
      <c r="R15" s="2"/>
      <c r="S15" s="2"/>
      <c r="T15" s="2"/>
      <c r="U15" s="2"/>
      <c r="V15" s="2"/>
      <c r="W15" s="2"/>
    </row>
    <row r="16" spans="1:23" ht="33" customHeight="1" x14ac:dyDescent="0.45">
      <c r="A16" s="2"/>
      <c r="B16" s="2"/>
      <c r="C16" s="2"/>
      <c r="D16" s="2"/>
      <c r="E16" s="2"/>
      <c r="F16" s="2"/>
      <c r="G16" s="2"/>
      <c r="H16" s="2" t="s">
        <v>1033</v>
      </c>
      <c r="I16" s="2" t="s">
        <v>1034</v>
      </c>
      <c r="J16" s="2"/>
      <c r="K16" s="2"/>
      <c r="L16" s="2" t="s">
        <v>1034</v>
      </c>
      <c r="M16" s="2"/>
      <c r="N16" s="2"/>
      <c r="O16" s="2"/>
      <c r="P16" s="2"/>
      <c r="Q16" s="2" t="s">
        <v>1035</v>
      </c>
      <c r="R16" s="2"/>
      <c r="S16" s="2"/>
      <c r="T16" s="2"/>
      <c r="U16" s="2"/>
      <c r="V16" s="2"/>
      <c r="W16" s="2"/>
    </row>
    <row r="17" spans="1:23" ht="41.25" customHeight="1" x14ac:dyDescent="0.45">
      <c r="A17" s="2"/>
      <c r="B17" s="2"/>
      <c r="C17" s="2"/>
      <c r="D17" s="2"/>
      <c r="E17" s="2"/>
      <c r="F17" s="2"/>
      <c r="G17" s="2"/>
      <c r="H17" s="2" t="s">
        <v>1041</v>
      </c>
      <c r="I17" s="2" t="s">
        <v>1042</v>
      </c>
      <c r="J17" s="2"/>
      <c r="K17" s="2"/>
      <c r="L17" s="2" t="s">
        <v>1042</v>
      </c>
      <c r="M17" s="2"/>
      <c r="N17" s="2"/>
      <c r="O17" s="2"/>
      <c r="P17" s="2"/>
      <c r="Q17" s="2" t="s">
        <v>1043</v>
      </c>
      <c r="R17" s="2"/>
      <c r="S17" s="2"/>
      <c r="T17" s="2"/>
      <c r="U17" s="2"/>
      <c r="V17" s="2"/>
      <c r="W17" s="2"/>
    </row>
    <row r="18" spans="1:23" ht="28.5" x14ac:dyDescent="0.45">
      <c r="A18" s="2"/>
      <c r="B18" s="2"/>
      <c r="C18" s="2"/>
      <c r="D18" s="2"/>
      <c r="E18" s="2"/>
      <c r="F18" s="2"/>
      <c r="G18" s="2"/>
      <c r="H18" s="2" t="s">
        <v>1049</v>
      </c>
      <c r="I18" s="2" t="s">
        <v>1050</v>
      </c>
      <c r="J18" s="2"/>
      <c r="K18" s="2"/>
      <c r="L18" s="2" t="s">
        <v>1050</v>
      </c>
      <c r="M18" s="2"/>
      <c r="N18" s="2"/>
      <c r="O18" s="2"/>
      <c r="P18" s="2"/>
      <c r="Q18" s="2" t="s">
        <v>1051</v>
      </c>
      <c r="R18" s="2"/>
      <c r="S18" s="2"/>
      <c r="T18" s="2"/>
      <c r="U18" s="2"/>
      <c r="V18" s="2"/>
      <c r="W18" s="2"/>
    </row>
    <row r="19" spans="1:23" ht="62.85" customHeight="1" x14ac:dyDescent="0.45">
      <c r="A19" s="2"/>
      <c r="B19" s="2"/>
      <c r="C19" s="2"/>
      <c r="D19" s="2"/>
      <c r="E19" s="2"/>
      <c r="F19" s="2"/>
      <c r="G19" s="2"/>
      <c r="H19" s="2" t="s">
        <v>1056</v>
      </c>
      <c r="I19" s="2" t="s">
        <v>1057</v>
      </c>
      <c r="J19" s="2"/>
      <c r="K19" s="2"/>
      <c r="L19" s="2" t="s">
        <v>1057</v>
      </c>
      <c r="M19" s="2"/>
      <c r="N19" s="2"/>
      <c r="O19" s="2"/>
      <c r="P19" s="2"/>
      <c r="Q19" s="2" t="s">
        <v>1058</v>
      </c>
      <c r="R19" s="2"/>
      <c r="S19" s="2"/>
      <c r="T19" s="2"/>
      <c r="U19" s="2"/>
      <c r="V19" s="2"/>
      <c r="W19" s="2"/>
    </row>
    <row r="20" spans="1:23" ht="32.25" customHeight="1" x14ac:dyDescent="0.45">
      <c r="A20" s="2"/>
      <c r="B20" s="2"/>
      <c r="C20" s="2"/>
      <c r="D20" s="2"/>
      <c r="E20" s="2"/>
      <c r="F20" s="2"/>
      <c r="G20" s="2"/>
      <c r="H20" s="7" t="str">
        <f>"- 96:Other (please specify)"</f>
        <v>- 96:Other (please specify)</v>
      </c>
      <c r="I20" s="2" t="s">
        <v>1062</v>
      </c>
      <c r="J20" s="2"/>
      <c r="K20" s="2"/>
      <c r="L20" s="2" t="s">
        <v>1062</v>
      </c>
      <c r="M20" s="2"/>
      <c r="N20" s="2"/>
      <c r="O20" s="2"/>
      <c r="P20" s="2"/>
      <c r="Q20" s="2" t="s">
        <v>1063</v>
      </c>
      <c r="R20" s="2"/>
      <c r="S20" s="2"/>
      <c r="T20" s="2"/>
      <c r="U20" s="2"/>
      <c r="V20" s="2"/>
      <c r="W20" s="2"/>
    </row>
    <row r="21" spans="1:23" ht="34.35" customHeight="1" x14ac:dyDescent="0.45">
      <c r="A21" s="2"/>
      <c r="B21" s="2"/>
      <c r="C21" s="2"/>
      <c r="D21" s="2"/>
      <c r="E21" s="2"/>
      <c r="F21" s="2"/>
      <c r="G21" s="2"/>
      <c r="H21" s="2"/>
      <c r="I21" s="2" t="s">
        <v>1067</v>
      </c>
      <c r="J21" s="2"/>
      <c r="K21" s="2"/>
      <c r="L21" s="2" t="s">
        <v>1067</v>
      </c>
      <c r="M21" s="2"/>
      <c r="N21" s="2"/>
      <c r="O21" s="2"/>
      <c r="P21" s="2"/>
      <c r="Q21" s="2" t="s">
        <v>1068</v>
      </c>
      <c r="R21" s="2"/>
      <c r="S21" s="2"/>
      <c r="T21" s="2"/>
      <c r="U21" s="2"/>
      <c r="V21" s="2"/>
      <c r="W21" s="2"/>
    </row>
    <row r="22" spans="1:23" ht="28.5" x14ac:dyDescent="0.45">
      <c r="A22" s="2"/>
      <c r="B22" s="2"/>
      <c r="C22" s="2"/>
      <c r="D22" s="2"/>
      <c r="E22" s="2"/>
      <c r="F22" s="2"/>
      <c r="G22" s="2"/>
      <c r="H22" s="2"/>
      <c r="I22" s="2" t="s">
        <v>1072</v>
      </c>
      <c r="J22" s="2"/>
      <c r="K22" s="2"/>
      <c r="L22" s="2" t="s">
        <v>1072</v>
      </c>
      <c r="M22" s="2"/>
      <c r="N22" s="2"/>
      <c r="O22" s="2"/>
      <c r="P22" s="2"/>
      <c r="Q22" s="2" t="s">
        <v>1073</v>
      </c>
      <c r="R22" s="4"/>
      <c r="S22" s="2"/>
      <c r="T22" s="2"/>
      <c r="U22" s="2"/>
      <c r="V22" s="2"/>
      <c r="W22" s="2"/>
    </row>
    <row r="23" spans="1:23" ht="40.35" customHeight="1" x14ac:dyDescent="0.45">
      <c r="A23" s="3"/>
      <c r="B23" s="3"/>
      <c r="C23" s="3"/>
      <c r="D23" s="3"/>
      <c r="E23" s="3"/>
      <c r="F23" s="3"/>
      <c r="G23" s="3"/>
      <c r="H23" s="3"/>
      <c r="I23" s="5" t="s">
        <v>1077</v>
      </c>
      <c r="J23" s="3"/>
      <c r="K23" s="3"/>
      <c r="L23" s="5" t="s">
        <v>1077</v>
      </c>
      <c r="M23" s="3"/>
      <c r="N23" s="3"/>
      <c r="O23" s="3"/>
      <c r="P23" s="3"/>
      <c r="Q23" s="7" t="str">
        <f>"- 96:Other (please specify)"</f>
        <v>- 96:Other (please specify)</v>
      </c>
      <c r="R23" s="3"/>
      <c r="S23" s="3"/>
      <c r="T23" s="3"/>
      <c r="U23" s="3"/>
      <c r="V23" s="3"/>
      <c r="W23" s="4"/>
    </row>
    <row r="24" spans="1:23" x14ac:dyDescent="0.45">
      <c r="A24" s="4"/>
      <c r="B24" s="4"/>
      <c r="C24" s="4"/>
      <c r="D24" s="4"/>
      <c r="E24" s="4"/>
      <c r="F24" s="4"/>
      <c r="G24" s="4"/>
      <c r="H24" s="4"/>
      <c r="I24" s="4" t="s">
        <v>1081</v>
      </c>
      <c r="J24" s="4"/>
      <c r="K24" s="4"/>
      <c r="L24" s="4" t="s">
        <v>1081</v>
      </c>
      <c r="M24" s="4"/>
      <c r="N24" s="4"/>
      <c r="O24" s="4"/>
      <c r="P24" s="4"/>
      <c r="Q24" s="4"/>
      <c r="R24" s="4"/>
      <c r="S24" s="4"/>
      <c r="T24" s="4"/>
      <c r="U24" s="4"/>
      <c r="V24" s="4"/>
      <c r="W24" s="4"/>
    </row>
    <row r="25" spans="1:23" x14ac:dyDescent="0.45">
      <c r="A25" s="4"/>
      <c r="B25" s="4"/>
      <c r="C25" s="4"/>
      <c r="D25" s="4"/>
      <c r="E25" s="4"/>
      <c r="F25" s="4"/>
      <c r="G25" s="4"/>
      <c r="H25" s="4"/>
      <c r="I25" s="4" t="s">
        <v>1085</v>
      </c>
      <c r="J25" s="4"/>
      <c r="K25" s="4"/>
      <c r="L25" s="4" t="s">
        <v>1085</v>
      </c>
      <c r="M25" s="4"/>
      <c r="N25" s="4"/>
      <c r="O25" s="4"/>
      <c r="P25" s="4"/>
      <c r="Q25" s="4"/>
      <c r="R25" s="4"/>
      <c r="S25" s="4"/>
      <c r="T25" s="4"/>
      <c r="U25" s="4"/>
      <c r="V25" s="4"/>
      <c r="W25" s="4"/>
    </row>
    <row r="26" spans="1:23" x14ac:dyDescent="0.45">
      <c r="A26" s="4"/>
      <c r="B26" s="4"/>
      <c r="C26" s="4"/>
      <c r="D26" s="4"/>
      <c r="E26" s="4"/>
      <c r="F26" s="4"/>
      <c r="G26" s="4"/>
      <c r="H26" s="4"/>
      <c r="I26" s="4" t="s">
        <v>1089</v>
      </c>
      <c r="J26" s="4"/>
      <c r="K26" s="4"/>
      <c r="L26" s="4" t="s">
        <v>1089</v>
      </c>
      <c r="M26" s="4"/>
      <c r="N26" s="4"/>
      <c r="O26" s="4"/>
      <c r="P26" s="4"/>
      <c r="Q26" s="4"/>
      <c r="R26" s="4"/>
      <c r="S26" s="4"/>
      <c r="T26" s="4"/>
      <c r="U26" s="4"/>
      <c r="V26" s="4"/>
      <c r="W26" s="4"/>
    </row>
    <row r="27" spans="1:23" x14ac:dyDescent="0.45">
      <c r="A27" s="4"/>
      <c r="B27" s="4"/>
      <c r="C27" s="4"/>
      <c r="D27" s="4"/>
      <c r="E27" s="4"/>
      <c r="F27" s="4"/>
      <c r="G27" s="4"/>
      <c r="H27" s="4"/>
      <c r="I27" s="4" t="s">
        <v>1093</v>
      </c>
      <c r="J27" s="4"/>
      <c r="K27" s="4"/>
      <c r="L27" s="4" t="s">
        <v>1093</v>
      </c>
      <c r="M27" s="4"/>
      <c r="N27" s="4"/>
      <c r="O27" s="4"/>
      <c r="P27" s="4"/>
      <c r="Q27" s="4"/>
      <c r="R27" s="4"/>
      <c r="S27" s="4"/>
      <c r="T27" s="4"/>
      <c r="U27" s="4"/>
      <c r="V27" s="4"/>
      <c r="W27" s="4"/>
    </row>
    <row r="28" spans="1:23" x14ac:dyDescent="0.45">
      <c r="A28" s="4"/>
      <c r="B28" s="4"/>
      <c r="C28" s="4"/>
      <c r="D28" s="4"/>
      <c r="E28" s="4"/>
      <c r="F28" s="4"/>
      <c r="G28" s="4"/>
      <c r="H28" s="4"/>
      <c r="I28" s="4" t="s">
        <v>1097</v>
      </c>
      <c r="J28" s="4"/>
      <c r="K28" s="4"/>
      <c r="L28" s="4" t="s">
        <v>1097</v>
      </c>
      <c r="M28" s="4"/>
      <c r="N28" s="4"/>
      <c r="O28" s="4"/>
      <c r="P28" s="4"/>
      <c r="Q28" s="4"/>
      <c r="R28" s="4"/>
      <c r="S28" s="4"/>
      <c r="T28" s="4"/>
      <c r="U28" s="4"/>
      <c r="V28" s="4"/>
      <c r="W28" s="4"/>
    </row>
    <row r="29" spans="1:23" x14ac:dyDescent="0.45">
      <c r="A29" s="4"/>
      <c r="B29" s="4"/>
      <c r="C29" s="4"/>
      <c r="D29" s="4"/>
      <c r="E29" s="4"/>
      <c r="F29" s="4"/>
      <c r="G29" s="4"/>
      <c r="H29" s="4"/>
      <c r="I29" s="4" t="str">
        <f>"- 96:Other (please specify)"</f>
        <v>- 96:Other (please specify)</v>
      </c>
      <c r="J29" s="4"/>
      <c r="K29" s="4"/>
      <c r="L29" s="4" t="str">
        <f>"- 96:Other (please specify)"</f>
        <v>- 96:Other (please specify)</v>
      </c>
      <c r="M29" s="4"/>
      <c r="N29" s="4"/>
      <c r="O29" s="4"/>
      <c r="P29" s="4"/>
      <c r="Q29" s="4"/>
      <c r="R29" s="4"/>
      <c r="S29" s="4"/>
      <c r="T29" s="4"/>
      <c r="U29" s="4"/>
      <c r="V29" s="4"/>
      <c r="W29" s="4"/>
    </row>
    <row r="30" spans="1:23" x14ac:dyDescent="0.45">
      <c r="A30" s="4"/>
      <c r="B30" s="4"/>
      <c r="C30" s="4"/>
      <c r="D30" s="4"/>
      <c r="E30" s="4"/>
      <c r="F30" s="4"/>
      <c r="G30" s="4"/>
      <c r="H30" s="4"/>
      <c r="I30" s="4" t="str">
        <f>"- 98: Don't know"</f>
        <v>- 98: Don't know</v>
      </c>
      <c r="J30" s="4"/>
      <c r="K30" s="4"/>
      <c r="L30" s="10" t="s">
        <v>794</v>
      </c>
      <c r="M30" s="4"/>
      <c r="N30" s="4"/>
      <c r="O30" s="4"/>
      <c r="P30" s="4"/>
      <c r="Q30" s="4"/>
      <c r="R30" s="4"/>
      <c r="S30" s="4"/>
      <c r="T30" s="4"/>
      <c r="U30" s="4"/>
      <c r="V30" s="4"/>
      <c r="W30" s="4"/>
    </row>
    <row r="31" spans="1:23" x14ac:dyDescent="0.45">
      <c r="A31" s="4"/>
      <c r="B31" s="4"/>
      <c r="C31" s="4"/>
      <c r="D31" s="4"/>
      <c r="E31" s="4"/>
      <c r="F31" s="4"/>
      <c r="G31" s="4"/>
      <c r="H31" s="4"/>
      <c r="I31" s="4" t="str">
        <f>"- 99: Refused to respond"</f>
        <v>- 99: Refused to respond</v>
      </c>
      <c r="J31" s="4"/>
      <c r="K31" s="4"/>
      <c r="L31" s="10" t="s">
        <v>794</v>
      </c>
      <c r="M31" s="4"/>
      <c r="N31" s="4"/>
      <c r="O31" s="4"/>
      <c r="P31" s="4"/>
      <c r="Q31" s="4"/>
      <c r="R31" s="4"/>
      <c r="S31" s="4"/>
      <c r="T31" s="4"/>
      <c r="U31" s="4"/>
      <c r="V31" s="4"/>
      <c r="W31" s="4"/>
    </row>
    <row r="32" spans="1:23" x14ac:dyDescent="0.45">
      <c r="A32" s="4"/>
      <c r="B32" s="4"/>
      <c r="C32" s="4"/>
      <c r="D32" s="4"/>
      <c r="E32" s="4"/>
      <c r="F32" s="4"/>
      <c r="G32" s="4"/>
      <c r="H32" s="4"/>
      <c r="I32" s="4"/>
      <c r="J32" s="4"/>
      <c r="K32" s="4"/>
      <c r="L32" s="4"/>
      <c r="M32" s="4"/>
      <c r="N32" s="4"/>
      <c r="O32" s="4"/>
      <c r="P32" s="4"/>
      <c r="Q32" s="4"/>
      <c r="R32" s="4"/>
      <c r="S32" s="4"/>
      <c r="T32" s="4"/>
      <c r="U32" s="4"/>
      <c r="V32" s="4"/>
      <c r="W32" s="4"/>
    </row>
  </sheetData>
  <phoneticPr fontId="4" type="noConversion"/>
  <pageMargins left="0.7" right="0.7" top="0.75" bottom="0.75" header="0.3" footer="0.3"/>
  <headerFooter>
    <oddFooter>&amp;R_x000D_&amp;1#&amp;"Aptos"&amp;10&amp;K000000 Official Use Only</oddFooter>
  </headerFooter>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7C160-8A55-424C-84A0-AA43473C87D4}">
  <dimension ref="A1:AW22"/>
  <sheetViews>
    <sheetView topLeftCell="Q2" zoomScale="57" workbookViewId="0">
      <selection activeCell="AD5" sqref="AD5:AD6"/>
    </sheetView>
  </sheetViews>
  <sheetFormatPr defaultRowHeight="14.25" x14ac:dyDescent="0.45"/>
  <cols>
    <col min="1" max="1" width="24.59765625" customWidth="1"/>
    <col min="2" max="2" width="18" bestFit="1" customWidth="1"/>
    <col min="3" max="3" width="14.1328125" customWidth="1"/>
    <col min="4" max="4" width="54.1328125" customWidth="1"/>
    <col min="5" max="5" width="21.1328125" customWidth="1"/>
    <col min="6" max="6" width="20.86328125" customWidth="1"/>
    <col min="7" max="7" width="22.1328125" customWidth="1"/>
    <col min="8" max="9" width="19.86328125" customWidth="1"/>
    <col min="10" max="10" width="36" customWidth="1"/>
    <col min="11" max="11" width="34.3984375" customWidth="1"/>
    <col min="12" max="12" width="42.86328125" customWidth="1"/>
    <col min="13" max="13" width="20.1328125" customWidth="1"/>
    <col min="14" max="14" width="49.1328125" customWidth="1"/>
    <col min="15" max="15" width="35.59765625" customWidth="1"/>
    <col min="16" max="16" width="31.86328125" customWidth="1"/>
    <col min="17" max="17" width="49.59765625" customWidth="1"/>
    <col min="18" max="18" width="30.86328125" customWidth="1"/>
    <col min="19" max="19" width="53.1328125" bestFit="1" customWidth="1"/>
    <col min="20" max="20" width="28.1328125" customWidth="1"/>
    <col min="21" max="21" width="14.86328125" customWidth="1"/>
    <col min="22" max="22" width="15" customWidth="1"/>
    <col min="23" max="23" width="26.3984375" bestFit="1" customWidth="1"/>
    <col min="24" max="24" width="26.3984375" customWidth="1"/>
    <col min="25" max="25" width="15" customWidth="1"/>
    <col min="26" max="26" width="63.1328125" bestFit="1" customWidth="1"/>
    <col min="27" max="27" width="31.3984375" customWidth="1"/>
    <col min="28" max="28" width="15.1328125" customWidth="1"/>
    <col min="29" max="29" width="41.86328125" bestFit="1" customWidth="1"/>
    <col min="30" max="30" width="37.86328125" customWidth="1"/>
    <col min="31" max="31" width="21.3984375" customWidth="1"/>
    <col min="32" max="32" width="29.59765625" customWidth="1"/>
    <col min="33" max="33" width="43.1328125" customWidth="1"/>
    <col min="34" max="34" width="26" customWidth="1"/>
  </cols>
  <sheetData>
    <row r="1" spans="1:49" x14ac:dyDescent="0.45">
      <c r="R1" s="320" t="str">
        <f>"TEMPORARY ABSENCE ( "&amp;R3&amp;" - "&amp;W3&amp;" )"</f>
        <v>TEMPORARY ABSENCE ( D14 - D19 )</v>
      </c>
      <c r="S1" s="320"/>
      <c r="T1" s="320"/>
      <c r="U1" s="320"/>
      <c r="V1" s="320"/>
      <c r="W1" s="320"/>
      <c r="Y1" s="321" t="str">
        <f>"JOB SEARCH ( "&amp;Y3&amp;" - "&amp;AH3&amp;" )"</f>
        <v>JOB SEARCH ( D21 - D30 )</v>
      </c>
      <c r="Z1" s="322"/>
      <c r="AA1" s="322"/>
      <c r="AB1" s="322"/>
      <c r="AC1" s="322"/>
      <c r="AD1" s="322"/>
      <c r="AE1" s="322"/>
      <c r="AF1" s="322"/>
      <c r="AG1" s="322"/>
      <c r="AH1" s="322"/>
    </row>
    <row r="2" spans="1:49" x14ac:dyDescent="0.4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row>
    <row r="3" spans="1:49" x14ac:dyDescent="0.45">
      <c r="A3" s="4" t="s">
        <v>1400</v>
      </c>
      <c r="B3" t="s">
        <v>1401</v>
      </c>
      <c r="C3" t="s">
        <v>1402</v>
      </c>
      <c r="D3" t="s">
        <v>1403</v>
      </c>
      <c r="E3" t="s">
        <v>1404</v>
      </c>
      <c r="F3" t="s">
        <v>1405</v>
      </c>
      <c r="G3" t="s">
        <v>1406</v>
      </c>
      <c r="H3" t="s">
        <v>1407</v>
      </c>
      <c r="I3" t="s">
        <v>1408</v>
      </c>
      <c r="J3" t="s">
        <v>1409</v>
      </c>
      <c r="K3" s="4" t="s">
        <v>1410</v>
      </c>
      <c r="L3" s="4" t="s">
        <v>1411</v>
      </c>
      <c r="M3" s="4" t="s">
        <v>1412</v>
      </c>
      <c r="N3" s="4" t="s">
        <v>1413</v>
      </c>
      <c r="O3" s="4" t="s">
        <v>1414</v>
      </c>
      <c r="P3" s="4" t="s">
        <v>1415</v>
      </c>
      <c r="Q3" s="4" t="s">
        <v>1416</v>
      </c>
      <c r="R3" s="4" t="s">
        <v>1417</v>
      </c>
      <c r="S3" s="4" t="s">
        <v>1418</v>
      </c>
      <c r="T3" s="4" t="s">
        <v>1419</v>
      </c>
      <c r="U3" s="4" t="s">
        <v>1420</v>
      </c>
      <c r="V3" s="4" t="s">
        <v>1421</v>
      </c>
      <c r="W3" s="4" t="s">
        <v>1422</v>
      </c>
      <c r="X3" s="4" t="s">
        <v>1423</v>
      </c>
      <c r="Y3" s="4" t="s">
        <v>1424</v>
      </c>
      <c r="Z3" s="4" t="s">
        <v>1425</v>
      </c>
      <c r="AA3" s="4" t="s">
        <v>1426</v>
      </c>
      <c r="AB3" s="4" t="s">
        <v>1427</v>
      </c>
      <c r="AC3" s="4" t="s">
        <v>1428</v>
      </c>
      <c r="AD3" s="4" t="s">
        <v>1429</v>
      </c>
      <c r="AE3" s="4" t="s">
        <v>1430</v>
      </c>
      <c r="AF3" s="4" t="s">
        <v>1431</v>
      </c>
      <c r="AG3" s="4" t="s">
        <v>1432</v>
      </c>
      <c r="AH3" s="4" t="s">
        <v>1433</v>
      </c>
      <c r="AI3" s="4" t="s">
        <v>1434</v>
      </c>
      <c r="AJ3" s="4" t="s">
        <v>1435</v>
      </c>
      <c r="AK3" s="4" t="s">
        <v>1436</v>
      </c>
      <c r="AL3" s="4" t="s">
        <v>1437</v>
      </c>
      <c r="AM3" s="4" t="s">
        <v>1438</v>
      </c>
      <c r="AN3" s="4" t="s">
        <v>1439</v>
      </c>
      <c r="AO3" s="4" t="s">
        <v>1440</v>
      </c>
      <c r="AP3" s="4" t="s">
        <v>1441</v>
      </c>
      <c r="AQ3" s="4" t="s">
        <v>1442</v>
      </c>
      <c r="AR3" s="4" t="s">
        <v>1443</v>
      </c>
      <c r="AS3" s="4" t="s">
        <v>1444</v>
      </c>
      <c r="AT3" s="4" t="s">
        <v>1445</v>
      </c>
      <c r="AU3" s="4" t="s">
        <v>1446</v>
      </c>
      <c r="AV3" s="4" t="s">
        <v>1447</v>
      </c>
      <c r="AW3" s="4" t="s">
        <v>1448</v>
      </c>
    </row>
    <row r="4" spans="1:49" ht="172.5" customHeight="1" x14ac:dyDescent="0.45">
      <c r="A4" s="16" t="s">
        <v>1449</v>
      </c>
      <c r="B4" s="1" t="s">
        <v>836</v>
      </c>
      <c r="C4" s="1" t="s">
        <v>837</v>
      </c>
      <c r="D4" s="9" t="s">
        <v>1450</v>
      </c>
      <c r="E4" s="9" t="s">
        <v>1451</v>
      </c>
      <c r="F4" s="9" t="s">
        <v>1452</v>
      </c>
      <c r="G4" s="9" t="s">
        <v>1453</v>
      </c>
      <c r="H4" s="9" t="s">
        <v>1454</v>
      </c>
      <c r="I4" s="9" t="s">
        <v>1455</v>
      </c>
      <c r="J4" s="9" t="s">
        <v>1456</v>
      </c>
      <c r="K4" s="9" t="str">
        <f>" CAPI/ENUMERATOR:
REVIEW QUESTIONS "&amp;D3&amp;", "&amp;E3&amp;", "&amp;F3&amp;", "&amp;G3&amp;", "&amp;H3&amp;", "&amp;I3&amp;""&amp;" : IS THERE ANY YES?
YES .... 1
► "&amp; P3&amp;" if "&amp;H3&amp; "=1 or "&amp;I3&amp;" =1
► "&amp;Q3&amp;" OTHERWISE
NO .... 2"</f>
        <v xml:space="preserve"> CAPI/ENUMERATOR:
REVIEW QUESTIONS D3, D4, D5, D6, D7, D8 : IS THERE ANY YES?
YES .... 1
► FILTER 3 if D7=1 or D8 =1
► FILTER 4 OTHERWISE
NO .... 2</v>
      </c>
      <c r="L4" s="9" t="s">
        <v>1457</v>
      </c>
      <c r="M4" s="9" t="str">
        <f>"Or, did [NAME] help with the business, farm
or paid job of a household member?
YES ...... 1 ► "&amp;O3&amp;"
NO ...... 2 ► "&amp;P3</f>
        <v>Or, did [NAME] help with the business, farm
or paid job of a household member?
YES ...... 1 ► D13
NO ...... 2 ► FILTER 3</v>
      </c>
      <c r="N4" s="9" t="str">
        <f>"Was [NAME]'s work in  household farming,
livestock, fishing, or forestry activities?
YES ...... 1
NO ...... 2 ►"&amp; P3</f>
        <v>Was [NAME]'s work in  household farming,
livestock, fishing, or forestry activities?
YES ...... 1
NO ...... 2 ►FILTER 3</v>
      </c>
      <c r="O4" s="9" t="s">
        <v>1456</v>
      </c>
      <c r="P4" s="9" t="str">
        <f>"CAPI: IS ("&amp;
J3&amp;" ==3 | "&amp;J3&amp;" ==4) |
("&amp;O3&amp;" ==3 | "&amp;O3&amp;" ==4)?
YES … 1 (FAM)
NO … 2 (MARKET)"</f>
        <v>CAPI: IS (D9 ==3 | D9 ==4) |
(D13 ==3 | D13 ==4)?
YES … 1 (FAM)
NO … 2 (MARKET)</v>
      </c>
      <c r="Q4" s="317" t="str">
        <f>"CAPI ENTER APPROPRIATE CODE: 1. NO TYPE OF WORK, 
go to temporary absence "&amp;
D3&amp;" == "&amp;E3&amp;" == "&amp;F3&amp;" == "&amp;H3&amp;" == 2 &amp; "&amp;G3&amp;" == "&amp;I3&amp;" == 2 &amp; "&amp;L3&amp;" == "&amp;M3&amp;" == 2 "&amp;
"
ENTER 1 ► "&amp;R3&amp;"
2. HOUSEHOLD FARM ONLY,
go to job search "&amp;P3&amp;" == 1 &amp; "&amp;D3&amp;"=="&amp;E3&amp;"=="&amp;F3&amp;"=="&amp;G3&amp;"==2
ENTER 2 ► "&amp;X3&amp;"
3. WORKED ANY AGRIC FOR MARKET, ANY WAGE, OR
ANY NFE
go to main occupation"&amp;P3&amp;"==2 | "&amp;D3&amp;" == 1 | "&amp;E3&amp;" == 1 | "&amp;F3&amp;" == 1 |"&amp;G3&amp;" == 1 | "&amp;N3&amp;" == 2 | "&amp;" 
ENTER  3 ► "&amp;AH3</f>
        <v>CAPI ENTER APPROPRIATE CODE: 1. NO TYPE OF WORK, 
go to temporary absence D3 == D4 == D5 == D7 == 2 &amp; D6 == D8 == 2 &amp; D10 == D11 == 2 
ENTER 1 ► D14
2. HOUSEHOLD FARM ONLY,
go to job search FILTER 3 == 1 &amp; D3==D4==D5==D6==2
ENTER 2 ► D20
3. WORKED ANY AGRIC FOR MARKET, ANY WAGE, OR
ANY NFE
go to main occupationFILTER 3==2 | D3 == 1 | D4 == 1 | D5 == 1 |D6 == 1 | D12 == 2 |  
ENTER  3 ► D30</v>
      </c>
      <c r="R4" s="9" t="s">
        <v>1458</v>
      </c>
      <c r="S4" s="9" t="s">
        <v>1459</v>
      </c>
      <c r="T4" s="9" t="s">
        <v>1460</v>
      </c>
      <c r="U4" s="9" t="s">
        <v>1461</v>
      </c>
      <c r="V4" s="9" t="s">
        <v>1462</v>
      </c>
      <c r="W4" s="9" t="s">
        <v>1463</v>
      </c>
      <c r="X4" s="9" t="s">
        <v>1464</v>
      </c>
      <c r="Y4" s="9" t="s">
        <v>1465</v>
      </c>
      <c r="Z4" s="9" t="s">
        <v>1466</v>
      </c>
      <c r="AA4" s="9" t="s">
        <v>1467</v>
      </c>
      <c r="AB4" s="9" t="s">
        <v>1468</v>
      </c>
      <c r="AC4" s="9" t="s">
        <v>1469</v>
      </c>
      <c r="AD4" s="9" t="s">
        <v>1470</v>
      </c>
      <c r="AE4" s="9" t="s">
        <v>1471</v>
      </c>
      <c r="AF4" s="9" t="s">
        <v>1472</v>
      </c>
      <c r="AG4" s="9" t="s">
        <v>1473</v>
      </c>
      <c r="AH4" s="9" t="s">
        <v>1474</v>
      </c>
      <c r="AI4" s="4"/>
      <c r="AJ4" s="4"/>
      <c r="AK4" s="4"/>
      <c r="AL4" s="4"/>
      <c r="AM4" s="4"/>
      <c r="AN4" s="4"/>
      <c r="AO4" s="4"/>
      <c r="AP4" s="4"/>
      <c r="AQ4" s="4"/>
      <c r="AR4" s="4"/>
      <c r="AS4" s="4"/>
      <c r="AT4" s="4"/>
      <c r="AU4" s="4"/>
      <c r="AV4" s="4"/>
      <c r="AW4" s="4"/>
    </row>
    <row r="5" spans="1:49" ht="30" customHeight="1" x14ac:dyDescent="0.45">
      <c r="A5" s="4"/>
      <c r="B5" s="2" t="str">
        <f>"1: Yes --&gt;"&amp;D3</f>
        <v>1: Yes --&gt;D3</v>
      </c>
      <c r="C5" s="2" t="s">
        <v>869</v>
      </c>
      <c r="D5" s="2" t="s">
        <v>862</v>
      </c>
      <c r="E5" s="2" t="s">
        <v>862</v>
      </c>
      <c r="F5" s="2" t="s">
        <v>862</v>
      </c>
      <c r="G5" s="2" t="s">
        <v>862</v>
      </c>
      <c r="H5" s="2" t="s">
        <v>862</v>
      </c>
      <c r="I5" s="2" t="s">
        <v>862</v>
      </c>
      <c r="J5" s="4" t="str">
        <f>"1: Only For Sale ► "&amp; P3</f>
        <v>1: Only For Sale ► FILTER 3</v>
      </c>
      <c r="K5" s="4"/>
      <c r="L5" s="2" t="s">
        <v>862</v>
      </c>
      <c r="M5" s="4"/>
      <c r="N5" s="4"/>
      <c r="O5" s="4" t="s">
        <v>1475</v>
      </c>
      <c r="P5" s="4"/>
      <c r="Q5" s="318"/>
      <c r="R5" s="2" t="s">
        <v>862</v>
      </c>
      <c r="S5" s="4" t="s">
        <v>1476</v>
      </c>
      <c r="T5" s="2" t="str">
        <f>"1: Yes --&gt; "&amp;V3</f>
        <v>1: Yes --&gt; D18</v>
      </c>
      <c r="U5" s="2" t="s">
        <v>862</v>
      </c>
      <c r="V5" s="2" t="s">
        <v>862</v>
      </c>
      <c r="W5" s="4" t="str">
        <f>"1:  Only For Sale -- &gt; "&amp;AH3</f>
        <v>1:  Only For Sale -- &gt; D30</v>
      </c>
      <c r="X5" s="2" t="str">
        <f>"1: Yes --&gt; "&amp;Z3</f>
        <v>1: Yes --&gt; D22</v>
      </c>
      <c r="Y5" s="2" t="s">
        <v>862</v>
      </c>
      <c r="Z5" s="4" t="s">
        <v>1477</v>
      </c>
      <c r="AA5" s="4" t="s">
        <v>1478</v>
      </c>
      <c r="AB5" s="2" t="s">
        <v>862</v>
      </c>
      <c r="AC5" s="4" t="s">
        <v>1479</v>
      </c>
      <c r="AD5" s="2" t="str">
        <f>"1: Yes --&gt; "&amp;AG3</f>
        <v>1: Yes --&gt; D29</v>
      </c>
      <c r="AE5" s="2" t="str">
        <f>"1: Yes --&gt; "&amp;AH3</f>
        <v>1: Yes --&gt; D30</v>
      </c>
      <c r="AF5" s="4" t="s">
        <v>1480</v>
      </c>
      <c r="AG5" s="4" t="s">
        <v>1481</v>
      </c>
      <c r="AH5" s="2" t="s">
        <v>1482</v>
      </c>
      <c r="AI5" s="4"/>
      <c r="AJ5" s="4"/>
      <c r="AK5" s="4"/>
      <c r="AL5" s="4"/>
      <c r="AM5" s="4"/>
      <c r="AN5" s="4"/>
      <c r="AO5" s="4"/>
      <c r="AP5" s="4"/>
      <c r="AQ5" s="4"/>
      <c r="AR5" s="4"/>
      <c r="AS5" s="4"/>
      <c r="AT5" s="4"/>
      <c r="AU5" s="4"/>
      <c r="AV5" s="4"/>
      <c r="AW5" s="4"/>
    </row>
    <row r="6" spans="1:49" x14ac:dyDescent="0.45">
      <c r="A6" s="4"/>
      <c r="B6" s="2" t="s">
        <v>886</v>
      </c>
      <c r="C6" s="4"/>
      <c r="D6" s="2" t="s">
        <v>886</v>
      </c>
      <c r="E6" s="2" t="s">
        <v>886</v>
      </c>
      <c r="F6" s="2" t="s">
        <v>886</v>
      </c>
      <c r="G6" s="2" t="s">
        <v>886</v>
      </c>
      <c r="H6" s="2" t="s">
        <v>886</v>
      </c>
      <c r="I6" s="2" t="s">
        <v>886</v>
      </c>
      <c r="J6" s="4" t="str">
        <f>"2: Mainly For Sale ...... 2 ► "&amp;P3</f>
        <v>2: Mainly For Sale ...... 2 ► FILTER 3</v>
      </c>
      <c r="K6" s="4"/>
      <c r="L6" s="2" t="s">
        <v>886</v>
      </c>
      <c r="M6" s="4"/>
      <c r="N6" s="4"/>
      <c r="O6" s="4" t="s">
        <v>1483</v>
      </c>
      <c r="P6" s="4"/>
      <c r="Q6" s="318"/>
      <c r="R6" s="2" t="str">
        <f>"2: No --&gt; "&amp;X3</f>
        <v>2: No --&gt; D20</v>
      </c>
      <c r="S6" s="4" t="str">
        <f>"2: Low Or Off-Season  ► "&amp;U3</f>
        <v>2: Low Or Off-Season  ► D17</v>
      </c>
      <c r="T6" s="2" t="str">
        <f>"2: No --&gt; "&amp;X3</f>
        <v>2: No --&gt; D20</v>
      </c>
      <c r="U6" s="2" t="str">
        <f>"2: No --&gt; "&amp;X3</f>
        <v>2: No --&gt; D20</v>
      </c>
      <c r="V6" s="2" t="str">
        <f>"2: No --&gt; "&amp;X3</f>
        <v>2: No --&gt; D20</v>
      </c>
      <c r="W6" s="4" t="str">
        <f>"2: Mainly For Sale --&gt; "&amp;AH3</f>
        <v>2: Mainly For Sale --&gt; D30</v>
      </c>
      <c r="X6" s="2" t="s">
        <v>886</v>
      </c>
      <c r="Y6" s="2" t="str">
        <f>"2: No --&gt; "&amp;AB3</f>
        <v>2: No --&gt; D24</v>
      </c>
      <c r="Z6" s="4" t="s">
        <v>1484</v>
      </c>
      <c r="AA6" s="4" t="s">
        <v>1485</v>
      </c>
      <c r="AB6" s="2" t="str">
        <f>"2: No --&gt; "&amp;AG3</f>
        <v>2: No --&gt; D29</v>
      </c>
      <c r="AC6" s="4" t="s">
        <v>1486</v>
      </c>
      <c r="AD6" s="2" t="s">
        <v>886</v>
      </c>
      <c r="AE6" s="2" t="s">
        <v>886</v>
      </c>
      <c r="AF6" s="4" t="s">
        <v>1487</v>
      </c>
      <c r="AG6" s="4" t="s">
        <v>1488</v>
      </c>
      <c r="AH6" s="2" t="str">
        <f>"2: No --&gt; "&amp;AJ3</f>
        <v>2: No --&gt; D31</v>
      </c>
      <c r="AI6" s="4"/>
      <c r="AJ6" s="4"/>
      <c r="AK6" s="4"/>
      <c r="AL6" s="4"/>
      <c r="AM6" s="4"/>
      <c r="AN6" s="4"/>
      <c r="AO6" s="4"/>
      <c r="AP6" s="4"/>
      <c r="AQ6" s="4"/>
      <c r="AR6" s="4"/>
      <c r="AS6" s="4"/>
      <c r="AT6" s="4"/>
      <c r="AU6" s="4"/>
      <c r="AV6" s="4"/>
      <c r="AW6" s="4"/>
    </row>
    <row r="7" spans="1:49" x14ac:dyDescent="0.45">
      <c r="A7" s="4"/>
      <c r="B7" s="4"/>
      <c r="C7" s="4"/>
      <c r="D7" s="4"/>
      <c r="E7" s="4"/>
      <c r="F7" s="4"/>
      <c r="G7" s="4"/>
      <c r="H7" s="4"/>
      <c r="I7" s="4"/>
      <c r="J7" s="4" t="s">
        <v>1489</v>
      </c>
      <c r="K7" s="4"/>
      <c r="L7" s="4"/>
      <c r="M7" s="4"/>
      <c r="N7" s="4"/>
      <c r="O7" s="4" t="s">
        <v>1489</v>
      </c>
      <c r="P7" s="4"/>
      <c r="Q7" s="318"/>
      <c r="R7" s="4"/>
      <c r="S7" s="4" t="s">
        <v>1490</v>
      </c>
      <c r="T7" s="4"/>
      <c r="U7" s="4"/>
      <c r="V7" s="4"/>
      <c r="W7" s="4" t="s">
        <v>1489</v>
      </c>
      <c r="X7" s="4"/>
      <c r="Y7" s="4"/>
      <c r="Z7" s="4" t="s">
        <v>1491</v>
      </c>
      <c r="AA7" s="4" t="s">
        <v>1492</v>
      </c>
      <c r="AB7" s="4"/>
      <c r="AC7" s="4" t="s">
        <v>1493</v>
      </c>
      <c r="AD7" s="4"/>
      <c r="AE7" s="4"/>
      <c r="AF7" s="4" t="s">
        <v>1494</v>
      </c>
      <c r="AG7" s="4" t="s">
        <v>1495</v>
      </c>
      <c r="AH7" s="4"/>
      <c r="AI7" s="4"/>
      <c r="AJ7" s="4"/>
      <c r="AK7" s="4"/>
      <c r="AL7" s="4"/>
      <c r="AM7" s="4"/>
      <c r="AN7" s="4"/>
      <c r="AO7" s="4"/>
      <c r="AP7" s="4"/>
      <c r="AQ7" s="4"/>
      <c r="AR7" s="4"/>
      <c r="AS7" s="4"/>
      <c r="AT7" s="4"/>
      <c r="AU7" s="4"/>
      <c r="AV7" s="4"/>
      <c r="AW7" s="4"/>
    </row>
    <row r="8" spans="1:49" x14ac:dyDescent="0.45">
      <c r="A8" s="4"/>
      <c r="B8" s="4"/>
      <c r="C8" s="4"/>
      <c r="D8" s="4"/>
      <c r="E8" s="4"/>
      <c r="F8" s="4"/>
      <c r="G8" s="4"/>
      <c r="H8" s="4"/>
      <c r="I8" s="4"/>
      <c r="J8" s="4" t="s">
        <v>1496</v>
      </c>
      <c r="K8" s="4"/>
      <c r="L8" s="4"/>
      <c r="M8" s="4"/>
      <c r="N8" s="4"/>
      <c r="O8" s="4" t="s">
        <v>1496</v>
      </c>
      <c r="P8" s="4"/>
      <c r="Q8" s="318"/>
      <c r="R8" s="4"/>
      <c r="S8" s="4" t="s">
        <v>1497</v>
      </c>
      <c r="T8" s="4"/>
      <c r="U8" s="4"/>
      <c r="V8" s="4"/>
      <c r="W8" s="4" t="s">
        <v>1496</v>
      </c>
      <c r="X8" s="4"/>
      <c r="Y8" s="4"/>
      <c r="Z8" s="4" t="s">
        <v>1498</v>
      </c>
      <c r="AA8" s="4" t="s">
        <v>1499</v>
      </c>
      <c r="AB8" s="4"/>
      <c r="AC8" s="4" t="s">
        <v>1500</v>
      </c>
      <c r="AD8" s="4"/>
      <c r="AE8" s="4"/>
      <c r="AF8" s="4" t="s">
        <v>1501</v>
      </c>
      <c r="AG8" s="4" t="s">
        <v>1502</v>
      </c>
      <c r="AH8" s="4"/>
      <c r="AI8" s="4"/>
      <c r="AJ8" s="4"/>
      <c r="AK8" s="4"/>
      <c r="AL8" s="4"/>
      <c r="AM8" s="4"/>
      <c r="AN8" s="4"/>
      <c r="AO8" s="4"/>
      <c r="AP8" s="4"/>
      <c r="AQ8" s="4"/>
      <c r="AR8" s="4"/>
      <c r="AS8" s="4"/>
      <c r="AT8" s="4"/>
      <c r="AU8" s="4"/>
      <c r="AV8" s="4"/>
      <c r="AW8" s="4"/>
    </row>
    <row r="9" spans="1:49" x14ac:dyDescent="0.45">
      <c r="A9" s="4"/>
      <c r="B9" s="4"/>
      <c r="C9" s="4"/>
      <c r="D9" s="4"/>
      <c r="E9" s="4"/>
      <c r="F9" s="4"/>
      <c r="G9" s="4"/>
      <c r="H9" s="4"/>
      <c r="I9" s="4"/>
      <c r="J9" s="4"/>
      <c r="K9" s="4"/>
      <c r="L9" s="4"/>
      <c r="M9" s="4"/>
      <c r="N9" s="4"/>
      <c r="O9" s="4"/>
      <c r="P9" s="4"/>
      <c r="Q9" s="318"/>
      <c r="R9" s="4"/>
      <c r="S9" s="4" t="s">
        <v>1503</v>
      </c>
      <c r="T9" s="4"/>
      <c r="U9" s="4"/>
      <c r="V9" s="4"/>
      <c r="W9" s="4"/>
      <c r="X9" s="4"/>
      <c r="Y9" s="4"/>
      <c r="Z9" s="4" t="s">
        <v>1504</v>
      </c>
      <c r="AA9" s="4" t="s">
        <v>1505</v>
      </c>
      <c r="AB9" s="4"/>
      <c r="AC9" s="4" t="s">
        <v>1506</v>
      </c>
      <c r="AD9" s="4"/>
      <c r="AE9" s="4"/>
      <c r="AF9" s="4" t="s">
        <v>1507</v>
      </c>
      <c r="AG9" s="4" t="s">
        <v>1508</v>
      </c>
      <c r="AH9" s="4"/>
      <c r="AI9" s="4"/>
      <c r="AJ9" s="4"/>
      <c r="AK9" s="4"/>
      <c r="AL9" s="4"/>
      <c r="AM9" s="4"/>
      <c r="AN9" s="4"/>
      <c r="AO9" s="4"/>
      <c r="AP9" s="4"/>
      <c r="AQ9" s="4"/>
      <c r="AR9" s="4"/>
      <c r="AS9" s="4"/>
      <c r="AT9" s="4"/>
      <c r="AU9" s="4"/>
      <c r="AV9" s="4"/>
      <c r="AW9" s="4"/>
    </row>
    <row r="10" spans="1:49" x14ac:dyDescent="0.45">
      <c r="A10" s="4"/>
      <c r="B10" s="4"/>
      <c r="C10" s="4"/>
      <c r="D10" s="4"/>
      <c r="E10" s="4"/>
      <c r="F10" s="4"/>
      <c r="G10" s="4"/>
      <c r="H10" s="4"/>
      <c r="I10" s="4"/>
      <c r="J10" s="4"/>
      <c r="K10" s="4"/>
      <c r="L10" s="4"/>
      <c r="M10" s="4"/>
      <c r="N10" s="4"/>
      <c r="O10" s="4"/>
      <c r="P10" s="4"/>
      <c r="Q10" s="318"/>
      <c r="R10" s="4"/>
      <c r="S10" s="4" t="s">
        <v>1509</v>
      </c>
      <c r="T10" s="4"/>
      <c r="U10" s="4"/>
      <c r="V10" s="4"/>
      <c r="W10" s="4"/>
      <c r="X10" s="4"/>
      <c r="Y10" s="4"/>
      <c r="Z10" s="4" t="s">
        <v>1510</v>
      </c>
      <c r="AA10" s="4" t="s">
        <v>1511</v>
      </c>
      <c r="AB10" s="4"/>
      <c r="AC10" s="4" t="s">
        <v>1512</v>
      </c>
      <c r="AD10" s="4"/>
      <c r="AE10" s="4"/>
      <c r="AF10" s="4" t="s">
        <v>1513</v>
      </c>
      <c r="AG10" s="4" t="s">
        <v>1514</v>
      </c>
      <c r="AH10" s="4"/>
      <c r="AI10" s="4"/>
      <c r="AJ10" s="4"/>
      <c r="AK10" s="4"/>
      <c r="AL10" s="4"/>
      <c r="AM10" s="4"/>
      <c r="AN10" s="4"/>
      <c r="AO10" s="4"/>
      <c r="AP10" s="4"/>
      <c r="AQ10" s="4"/>
      <c r="AR10" s="4"/>
      <c r="AS10" s="4"/>
      <c r="AT10" s="4"/>
      <c r="AU10" s="4"/>
      <c r="AV10" s="4"/>
      <c r="AW10" s="4"/>
    </row>
    <row r="11" spans="1:49" x14ac:dyDescent="0.45">
      <c r="A11" s="4"/>
      <c r="B11" s="4"/>
      <c r="C11" s="4"/>
      <c r="D11" s="4"/>
      <c r="E11" s="4"/>
      <c r="F11" s="4"/>
      <c r="G11" s="4"/>
      <c r="H11" s="4"/>
      <c r="I11" s="4"/>
      <c r="J11" s="4"/>
      <c r="K11" s="4"/>
      <c r="L11" s="4"/>
      <c r="M11" s="4"/>
      <c r="N11" s="4"/>
      <c r="O11" s="4"/>
      <c r="P11" s="4"/>
      <c r="Q11" s="319"/>
      <c r="R11" s="4"/>
      <c r="S11" s="4" t="s">
        <v>1515</v>
      </c>
      <c r="T11" s="4"/>
      <c r="U11" s="4"/>
      <c r="V11" s="4"/>
      <c r="W11" s="4"/>
      <c r="X11" s="4"/>
      <c r="Y11" s="4"/>
      <c r="Z11" s="4" t="s">
        <v>1516</v>
      </c>
      <c r="AA11" s="4" t="str">
        <f>"- 98: Don't know"</f>
        <v>- 98: Don't know</v>
      </c>
      <c r="AB11" s="4"/>
      <c r="AC11" s="4" t="s">
        <v>1517</v>
      </c>
      <c r="AD11" s="4"/>
      <c r="AE11" s="4"/>
      <c r="AF11" s="4" t="s">
        <v>1518</v>
      </c>
      <c r="AG11" s="4" t="s">
        <v>1519</v>
      </c>
      <c r="AH11" s="4"/>
      <c r="AI11" s="4"/>
      <c r="AJ11" s="4"/>
      <c r="AK11" s="4"/>
      <c r="AL11" s="4"/>
      <c r="AM11" s="4"/>
      <c r="AN11" s="4"/>
      <c r="AO11" s="4"/>
      <c r="AP11" s="4"/>
      <c r="AQ11" s="4"/>
      <c r="AR11" s="4"/>
      <c r="AS11" s="4"/>
      <c r="AT11" s="4"/>
      <c r="AU11" s="4"/>
      <c r="AV11" s="4"/>
      <c r="AW11" s="4"/>
    </row>
    <row r="12" spans="1:49" x14ac:dyDescent="0.45">
      <c r="A12" s="4"/>
      <c r="B12" s="4"/>
      <c r="C12" s="4"/>
      <c r="D12" s="4"/>
      <c r="E12" s="4"/>
      <c r="F12" s="4"/>
      <c r="G12" s="4"/>
      <c r="H12" s="4"/>
      <c r="I12" s="4"/>
      <c r="J12" s="4"/>
      <c r="K12" s="4"/>
      <c r="L12" s="4"/>
      <c r="M12" s="4"/>
      <c r="N12" s="4"/>
      <c r="O12" s="4"/>
      <c r="P12" s="4"/>
      <c r="Q12" s="4"/>
      <c r="R12" s="4"/>
      <c r="S12" s="4" t="s">
        <v>1520</v>
      </c>
      <c r="T12" s="4"/>
      <c r="U12" s="4"/>
      <c r="V12" s="4"/>
      <c r="W12" s="4"/>
      <c r="X12" s="4"/>
      <c r="Y12" s="4"/>
      <c r="Z12" s="4" t="s">
        <v>1521</v>
      </c>
      <c r="AA12" s="4" t="str">
        <f>"- 99: Refused to respond"</f>
        <v>- 99: Refused to respond</v>
      </c>
      <c r="AB12" s="4"/>
      <c r="AC12" s="4" t="s">
        <v>1522</v>
      </c>
      <c r="AD12" s="4"/>
      <c r="AE12" s="4"/>
      <c r="AF12" s="4" t="s">
        <v>1523</v>
      </c>
      <c r="AG12" s="4" t="s">
        <v>1523</v>
      </c>
      <c r="AH12" s="4"/>
      <c r="AI12" s="4"/>
      <c r="AJ12" s="4"/>
      <c r="AK12" s="4"/>
      <c r="AL12" s="4"/>
      <c r="AM12" s="4"/>
      <c r="AN12" s="4"/>
      <c r="AO12" s="4"/>
      <c r="AP12" s="4"/>
      <c r="AQ12" s="4"/>
      <c r="AR12" s="4"/>
      <c r="AS12" s="4"/>
      <c r="AT12" s="4"/>
      <c r="AU12" s="4"/>
      <c r="AV12" s="4"/>
      <c r="AW12" s="4"/>
    </row>
    <row r="13" spans="1:49" x14ac:dyDescent="0.45">
      <c r="A13" s="4"/>
      <c r="B13" s="4"/>
      <c r="C13" s="4"/>
      <c r="D13" s="4"/>
      <c r="E13" s="4"/>
      <c r="F13" s="4"/>
      <c r="G13" s="4"/>
      <c r="H13" s="4"/>
      <c r="I13" s="4"/>
      <c r="J13" s="4"/>
      <c r="K13" s="4"/>
      <c r="L13" s="4"/>
      <c r="M13" s="4"/>
      <c r="N13" s="4"/>
      <c r="O13" s="4"/>
      <c r="P13" s="4"/>
      <c r="Q13" s="4"/>
      <c r="R13" s="4"/>
      <c r="S13" s="4" t="s">
        <v>1524</v>
      </c>
      <c r="T13" s="4"/>
      <c r="U13" s="4"/>
      <c r="V13" s="4"/>
      <c r="W13" s="4"/>
      <c r="X13" s="4"/>
      <c r="Y13" s="4"/>
      <c r="Z13" s="4" t="s">
        <v>1525</v>
      </c>
      <c r="AA13" s="4"/>
      <c r="AB13" s="4"/>
      <c r="AC13" s="4" t="s">
        <v>1526</v>
      </c>
      <c r="AD13" s="4"/>
      <c r="AE13" s="4"/>
      <c r="AF13" s="4"/>
      <c r="AG13" s="4"/>
      <c r="AH13" s="4"/>
      <c r="AI13" s="4"/>
      <c r="AJ13" s="4"/>
      <c r="AK13" s="4"/>
      <c r="AL13" s="4"/>
      <c r="AM13" s="4"/>
      <c r="AN13" s="4"/>
      <c r="AO13" s="4"/>
      <c r="AP13" s="4"/>
      <c r="AQ13" s="4"/>
      <c r="AR13" s="4"/>
      <c r="AS13" s="4"/>
      <c r="AT13" s="4"/>
      <c r="AU13" s="4"/>
      <c r="AV13" s="4"/>
      <c r="AW13" s="4"/>
    </row>
    <row r="14" spans="1:49" x14ac:dyDescent="0.45">
      <c r="A14" s="4"/>
      <c r="B14" s="4"/>
      <c r="C14" s="4"/>
      <c r="D14" s="4"/>
      <c r="E14" s="4"/>
      <c r="F14" s="4"/>
      <c r="G14" s="4"/>
      <c r="H14" s="4"/>
      <c r="I14" s="4"/>
      <c r="J14" s="4"/>
      <c r="K14" s="4"/>
      <c r="L14" s="4"/>
      <c r="M14" s="4"/>
      <c r="N14" s="4"/>
      <c r="O14" s="4"/>
      <c r="P14" s="4"/>
      <c r="Q14" s="4"/>
      <c r="R14" s="4"/>
      <c r="S14" s="4" t="s">
        <v>1527</v>
      </c>
      <c r="T14" s="4"/>
      <c r="U14" s="4"/>
      <c r="V14" s="4"/>
      <c r="W14" s="4"/>
      <c r="X14" s="4"/>
      <c r="Y14" s="4"/>
      <c r="Z14" s="4" t="s">
        <v>1528</v>
      </c>
      <c r="AA14" s="4"/>
      <c r="AB14" s="4"/>
      <c r="AC14" s="4" t="s">
        <v>1529</v>
      </c>
      <c r="AD14" s="4"/>
      <c r="AE14" s="4"/>
      <c r="AF14" s="4"/>
      <c r="AG14" s="4"/>
      <c r="AH14" s="4"/>
      <c r="AI14" s="4"/>
      <c r="AJ14" s="4"/>
      <c r="AK14" s="4"/>
      <c r="AL14" s="4"/>
      <c r="AM14" s="4"/>
      <c r="AN14" s="4"/>
      <c r="AO14" s="4"/>
      <c r="AP14" s="4"/>
      <c r="AQ14" s="4"/>
      <c r="AR14" s="4"/>
      <c r="AS14" s="4"/>
      <c r="AT14" s="4"/>
      <c r="AU14" s="4"/>
      <c r="AV14" s="4"/>
      <c r="AW14" s="4"/>
    </row>
    <row r="15" spans="1:49" x14ac:dyDescent="0.45">
      <c r="A15" s="4"/>
      <c r="B15" s="4"/>
      <c r="C15" s="4"/>
      <c r="D15" s="4"/>
      <c r="E15" s="4"/>
      <c r="F15" s="4"/>
      <c r="G15" s="4"/>
      <c r="H15" s="4"/>
      <c r="I15" s="4"/>
      <c r="J15" s="4"/>
      <c r="K15" s="4"/>
      <c r="L15" s="4"/>
      <c r="M15" s="4"/>
      <c r="N15" s="4"/>
      <c r="O15" s="4"/>
      <c r="P15" s="4"/>
      <c r="Q15" s="4"/>
      <c r="R15" s="4"/>
      <c r="S15" s="4" t="s">
        <v>1530</v>
      </c>
      <c r="T15" s="4"/>
      <c r="U15" s="4"/>
      <c r="V15" s="4"/>
      <c r="W15" s="4"/>
      <c r="X15" s="4"/>
      <c r="Y15" s="4"/>
      <c r="Z15" s="4" t="s">
        <v>1531</v>
      </c>
      <c r="AA15" s="4"/>
      <c r="AB15" s="4"/>
      <c r="AC15" s="4" t="s">
        <v>1532</v>
      </c>
      <c r="AD15" s="4"/>
      <c r="AE15" s="4"/>
      <c r="AF15" s="4"/>
      <c r="AG15" s="4"/>
      <c r="AH15" s="4"/>
      <c r="AI15" s="4"/>
      <c r="AJ15" s="4"/>
      <c r="AK15" s="4"/>
      <c r="AL15" s="4"/>
      <c r="AM15" s="4"/>
      <c r="AN15" s="4"/>
      <c r="AO15" s="4"/>
      <c r="AP15" s="4"/>
      <c r="AQ15" s="4"/>
      <c r="AR15" s="4"/>
      <c r="AS15" s="4"/>
      <c r="AT15" s="4"/>
      <c r="AU15" s="4"/>
      <c r="AV15" s="4"/>
      <c r="AW15" s="4"/>
    </row>
    <row r="16" spans="1:49" x14ac:dyDescent="0.45">
      <c r="A16" s="4"/>
      <c r="B16" s="4"/>
      <c r="C16" s="4"/>
      <c r="D16" s="4"/>
      <c r="E16" s="4"/>
      <c r="F16" s="4"/>
      <c r="G16" s="4"/>
      <c r="H16" s="4"/>
      <c r="I16" s="4"/>
      <c r="J16" s="4"/>
      <c r="K16" s="4"/>
      <c r="L16" s="4"/>
      <c r="M16" s="4"/>
      <c r="N16" s="4"/>
      <c r="O16" s="4"/>
      <c r="P16" s="4"/>
      <c r="Q16" s="4"/>
      <c r="R16" s="4"/>
      <c r="S16" s="4" t="s">
        <v>1533</v>
      </c>
      <c r="T16" s="4"/>
      <c r="U16" s="4"/>
      <c r="V16" s="4"/>
      <c r="W16" s="4"/>
      <c r="X16" s="4"/>
      <c r="Y16" s="4"/>
      <c r="Z16" s="4" t="s">
        <v>1534</v>
      </c>
      <c r="AA16" s="4"/>
      <c r="AB16" s="4"/>
      <c r="AC16" s="4" t="s">
        <v>1535</v>
      </c>
      <c r="AD16" s="4"/>
      <c r="AE16" s="4"/>
      <c r="AF16" s="4"/>
      <c r="AG16" s="4"/>
      <c r="AH16" s="4"/>
      <c r="AI16" s="4"/>
      <c r="AJ16" s="4"/>
      <c r="AK16" s="4"/>
      <c r="AL16" s="4"/>
      <c r="AM16" s="4"/>
      <c r="AN16" s="4"/>
      <c r="AO16" s="4"/>
      <c r="AP16" s="4"/>
      <c r="AQ16" s="4"/>
      <c r="AR16" s="4"/>
      <c r="AS16" s="4"/>
      <c r="AT16" s="4"/>
      <c r="AU16" s="4"/>
      <c r="AV16" s="4"/>
      <c r="AW16" s="4"/>
    </row>
    <row r="17" spans="1:49" x14ac:dyDescent="0.45">
      <c r="A17" s="4"/>
      <c r="B17" s="4"/>
      <c r="C17" s="4"/>
      <c r="D17" s="4"/>
      <c r="E17" s="4"/>
      <c r="F17" s="4"/>
      <c r="G17" s="4"/>
      <c r="H17" s="4"/>
      <c r="I17" s="4"/>
      <c r="J17" s="4"/>
      <c r="K17" s="4"/>
      <c r="L17" s="4"/>
      <c r="M17" s="4"/>
      <c r="N17" s="4"/>
      <c r="O17" s="4"/>
      <c r="P17" s="4"/>
      <c r="Q17" s="4"/>
      <c r="R17" s="4"/>
      <c r="S17" s="4" t="s">
        <v>1536</v>
      </c>
      <c r="T17" s="4"/>
      <c r="U17" s="4"/>
      <c r="V17" s="4"/>
      <c r="W17" s="4"/>
      <c r="X17" s="4"/>
      <c r="Y17" s="4"/>
      <c r="Z17" s="4" t="s">
        <v>1537</v>
      </c>
      <c r="AA17" s="4"/>
      <c r="AB17" s="4"/>
      <c r="AC17" s="4" t="s">
        <v>1538</v>
      </c>
      <c r="AD17" s="4"/>
      <c r="AE17" s="4"/>
      <c r="AF17" s="4"/>
      <c r="AG17" s="4"/>
      <c r="AH17" s="4"/>
      <c r="AI17" s="4"/>
      <c r="AJ17" s="4"/>
      <c r="AK17" s="4"/>
      <c r="AL17" s="4"/>
      <c r="AM17" s="4"/>
      <c r="AN17" s="4"/>
      <c r="AO17" s="4"/>
      <c r="AP17" s="4"/>
      <c r="AQ17" s="4"/>
      <c r="AR17" s="4"/>
      <c r="AS17" s="4"/>
      <c r="AT17" s="4"/>
      <c r="AU17" s="4"/>
      <c r="AV17" s="4"/>
      <c r="AW17" s="4"/>
    </row>
    <row r="18" spans="1:49" x14ac:dyDescent="0.45">
      <c r="A18" s="4"/>
      <c r="B18" s="4"/>
      <c r="C18" s="4"/>
      <c r="D18" s="4"/>
      <c r="E18" s="4"/>
      <c r="F18" s="4"/>
      <c r="G18" s="4"/>
      <c r="H18" s="4"/>
      <c r="I18" s="4"/>
      <c r="J18" s="4"/>
      <c r="K18" s="4"/>
      <c r="L18" s="4"/>
      <c r="M18" s="4"/>
      <c r="N18" s="4"/>
      <c r="O18" s="4"/>
      <c r="P18" s="4"/>
      <c r="Q18" s="4"/>
      <c r="R18" s="4"/>
      <c r="S18" s="4" t="str">
        <f>"- 98: Don't know"</f>
        <v>- 98: Don't know</v>
      </c>
      <c r="T18" s="4"/>
      <c r="U18" s="4"/>
      <c r="V18" s="4"/>
      <c r="W18" s="4"/>
      <c r="X18" s="4"/>
      <c r="Y18" s="4"/>
      <c r="Z18" s="4" t="s">
        <v>1539</v>
      </c>
      <c r="AA18" s="4"/>
      <c r="AB18" s="4"/>
      <c r="AC18" s="4" t="s">
        <v>1540</v>
      </c>
      <c r="AD18" s="4"/>
      <c r="AE18" s="4"/>
      <c r="AF18" s="4"/>
      <c r="AG18" s="4"/>
      <c r="AH18" s="4"/>
      <c r="AI18" s="4"/>
      <c r="AJ18" s="4"/>
      <c r="AK18" s="4"/>
      <c r="AL18" s="4"/>
      <c r="AM18" s="4"/>
      <c r="AN18" s="4"/>
      <c r="AO18" s="4"/>
      <c r="AP18" s="4"/>
      <c r="AQ18" s="4"/>
      <c r="AR18" s="4"/>
      <c r="AS18" s="4"/>
      <c r="AT18" s="4"/>
      <c r="AU18" s="4"/>
      <c r="AV18" s="4"/>
      <c r="AW18" s="4"/>
    </row>
    <row r="19" spans="1:49" x14ac:dyDescent="0.45">
      <c r="A19" s="4"/>
      <c r="B19" s="4"/>
      <c r="C19" s="4"/>
      <c r="D19" s="4"/>
      <c r="E19" s="4"/>
      <c r="F19" s="4"/>
      <c r="G19" s="4"/>
      <c r="H19" s="4"/>
      <c r="I19" s="4"/>
      <c r="J19" s="4"/>
      <c r="K19" s="4"/>
      <c r="L19" s="4"/>
      <c r="M19" s="4"/>
      <c r="N19" s="4"/>
      <c r="O19" s="4"/>
      <c r="P19" s="4"/>
      <c r="Q19" s="4"/>
      <c r="R19" s="4"/>
      <c r="S19" s="4" t="str">
        <f>"- 99: Refused to respond"</f>
        <v>- 99: Refused to respond</v>
      </c>
      <c r="T19" s="4"/>
      <c r="U19" s="4"/>
      <c r="V19" s="4"/>
      <c r="W19" s="4"/>
      <c r="X19" s="4"/>
      <c r="Y19" s="4"/>
      <c r="Z19" s="4" t="s">
        <v>1541</v>
      </c>
      <c r="AA19" s="4"/>
      <c r="AB19" s="4"/>
      <c r="AC19" s="4" t="s">
        <v>1536</v>
      </c>
      <c r="AD19" s="4"/>
      <c r="AE19" s="4"/>
      <c r="AF19" s="4"/>
      <c r="AG19" s="4"/>
      <c r="AH19" s="4"/>
      <c r="AI19" s="4"/>
      <c r="AJ19" s="4"/>
      <c r="AK19" s="4"/>
      <c r="AL19" s="4"/>
      <c r="AM19" s="4"/>
      <c r="AN19" s="4"/>
      <c r="AO19" s="4"/>
      <c r="AP19" s="4"/>
      <c r="AQ19" s="4"/>
      <c r="AR19" s="4"/>
      <c r="AS19" s="4"/>
      <c r="AT19" s="4"/>
      <c r="AU19" s="4"/>
      <c r="AV19" s="4"/>
      <c r="AW19" s="4"/>
    </row>
    <row r="20" spans="1:49" x14ac:dyDescent="0.45">
      <c r="A20" s="4"/>
      <c r="B20" s="4"/>
      <c r="C20" s="4"/>
      <c r="D20" s="4"/>
      <c r="E20" s="4"/>
      <c r="F20" s="4"/>
      <c r="G20" s="4"/>
      <c r="H20" s="4"/>
      <c r="I20" s="4"/>
      <c r="J20" s="4"/>
      <c r="K20" s="4"/>
      <c r="L20" s="4"/>
      <c r="M20" s="4"/>
      <c r="N20" s="4"/>
      <c r="O20" s="4"/>
      <c r="P20" s="4"/>
      <c r="Q20" s="4"/>
      <c r="R20" s="4"/>
      <c r="S20" s="4"/>
      <c r="T20" s="4"/>
      <c r="U20" s="4"/>
      <c r="V20" s="4"/>
      <c r="W20" s="4"/>
      <c r="X20" s="4"/>
      <c r="Y20" s="4"/>
      <c r="Z20" s="4" t="s">
        <v>1536</v>
      </c>
      <c r="AA20" s="4"/>
      <c r="AB20" s="4"/>
      <c r="AC20" s="4" t="str">
        <f>"- 98: Don't know"</f>
        <v>- 98: Don't know</v>
      </c>
      <c r="AD20" s="4"/>
      <c r="AE20" s="4"/>
      <c r="AF20" s="4"/>
      <c r="AG20" s="4"/>
      <c r="AH20" s="4"/>
      <c r="AI20" s="4"/>
      <c r="AJ20" s="4"/>
      <c r="AK20" s="4"/>
      <c r="AL20" s="4"/>
      <c r="AM20" s="4"/>
      <c r="AN20" s="4"/>
      <c r="AO20" s="4"/>
      <c r="AP20" s="4"/>
      <c r="AQ20" s="4"/>
      <c r="AR20" s="4"/>
      <c r="AS20" s="4"/>
      <c r="AT20" s="4"/>
      <c r="AU20" s="4"/>
      <c r="AV20" s="4"/>
      <c r="AW20" s="4"/>
    </row>
    <row r="21" spans="1:49" x14ac:dyDescent="0.45">
      <c r="Z21" s="4" t="str">
        <f>"- 98: Don't know"</f>
        <v>- 98: Don't know</v>
      </c>
      <c r="AC21" s="4" t="str">
        <f>"- 99: Refused to respond"</f>
        <v>- 99: Refused to respond</v>
      </c>
    </row>
    <row r="22" spans="1:49" x14ac:dyDescent="0.45">
      <c r="Z22" s="4" t="str">
        <f>"- 99: Refused to respond"</f>
        <v>- 99: Refused to respond</v>
      </c>
    </row>
  </sheetData>
  <mergeCells count="3">
    <mergeCell ref="Q4:Q11"/>
    <mergeCell ref="R1:W1"/>
    <mergeCell ref="Y1:AH1"/>
  </mergeCells>
  <phoneticPr fontId="4" type="noConversion"/>
  <pageMargins left="0.7" right="0.7" top="0.75" bottom="0.75" header="0.3" footer="0.3"/>
  <headerFooter>
    <oddFooter>&amp;R_x000D_&amp;1#&amp;"Aptos"&amp;10&amp;K000000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D8560-BEDB-41B9-AEFA-AE3FB941E295}">
  <sheetPr>
    <pageSetUpPr fitToPage="1"/>
  </sheetPr>
  <dimension ref="A1:H154"/>
  <sheetViews>
    <sheetView zoomScaleNormal="100" workbookViewId="0">
      <selection activeCell="A85" sqref="A85"/>
    </sheetView>
  </sheetViews>
  <sheetFormatPr defaultColWidth="9.1328125" defaultRowHeight="12.75" x14ac:dyDescent="0.45"/>
  <cols>
    <col min="1" max="1" width="14.86328125" style="37" customWidth="1"/>
    <col min="2" max="2" width="8.3984375" style="120" customWidth="1"/>
    <col min="3" max="3" width="61.59765625" style="37" customWidth="1"/>
    <col min="4" max="4" width="48.86328125" style="37" customWidth="1"/>
    <col min="5" max="5" width="14.1328125" style="37" customWidth="1"/>
    <col min="6" max="7" width="9" style="37" customWidth="1"/>
    <col min="8" max="8" width="23.1328125" style="37" customWidth="1"/>
    <col min="9" max="19" width="9" style="37" customWidth="1"/>
    <col min="20" max="16384" width="9.1328125" style="37"/>
  </cols>
  <sheetData>
    <row r="1" spans="1:8" ht="24" customHeight="1" x14ac:dyDescent="0.35">
      <c r="B1" s="120" t="s">
        <v>2062</v>
      </c>
      <c r="C1" s="121"/>
      <c r="D1" s="121"/>
      <c r="E1" s="121"/>
      <c r="G1" s="82">
        <f>COUNT(B5:B132)</f>
        <v>18</v>
      </c>
    </row>
    <row r="2" spans="1:8" x14ac:dyDescent="0.45">
      <c r="D2" s="121"/>
      <c r="E2" s="121"/>
    </row>
    <row r="3" spans="1:8" x14ac:dyDescent="0.35">
      <c r="D3" s="122"/>
      <c r="E3" s="122"/>
    </row>
    <row r="4" spans="1:8" s="35" customFormat="1" x14ac:dyDescent="0.45">
      <c r="A4" s="35" t="s">
        <v>1542</v>
      </c>
      <c r="B4" s="120" t="s">
        <v>1</v>
      </c>
      <c r="C4" s="35" t="s">
        <v>2</v>
      </c>
      <c r="D4" s="35" t="s">
        <v>3</v>
      </c>
      <c r="E4" s="35" t="s">
        <v>4</v>
      </c>
    </row>
    <row r="5" spans="1:8" x14ac:dyDescent="0.45">
      <c r="C5" s="35"/>
    </row>
    <row r="6" spans="1:8" s="122" customFormat="1" ht="46.5" customHeight="1" x14ac:dyDescent="0.35">
      <c r="B6" s="123">
        <v>1</v>
      </c>
      <c r="C6" s="124" t="s">
        <v>1543</v>
      </c>
      <c r="D6" s="125" t="s">
        <v>740</v>
      </c>
      <c r="E6" s="126"/>
    </row>
    <row r="7" spans="1:8" s="122" customFormat="1" ht="13.5" customHeight="1" x14ac:dyDescent="0.35">
      <c r="B7" s="123"/>
      <c r="C7" s="124"/>
      <c r="D7" s="125"/>
      <c r="E7" s="126"/>
    </row>
    <row r="8" spans="1:8" s="122" customFormat="1" x14ac:dyDescent="0.35">
      <c r="A8" s="36" t="str">
        <f>CONCATENATE("If C", B6,"&gt;0")</f>
        <v>If C1&gt;0</v>
      </c>
      <c r="B8" s="123">
        <f>B6+1</f>
        <v>2</v>
      </c>
      <c r="C8" s="124" t="s">
        <v>1544</v>
      </c>
      <c r="D8" s="125" t="s">
        <v>740</v>
      </c>
      <c r="E8" s="126"/>
    </row>
    <row r="9" spans="1:8" s="122" customFormat="1" x14ac:dyDescent="0.35">
      <c r="B9" s="127"/>
      <c r="C9" s="128"/>
      <c r="D9" s="125"/>
      <c r="E9" s="126"/>
    </row>
    <row r="10" spans="1:8" s="122" customFormat="1" ht="38.25" x14ac:dyDescent="0.35">
      <c r="A10" s="122" t="str">
        <f>CONCATENATE("Ask If Household has children aged below 15")</f>
        <v>Ask If Household has children aged below 15</v>
      </c>
      <c r="B10" s="323">
        <f>B8+1</f>
        <v>3</v>
      </c>
      <c r="C10" s="333" t="s">
        <v>1545</v>
      </c>
      <c r="D10" s="129" t="s">
        <v>1546</v>
      </c>
      <c r="E10" s="126" t="s">
        <v>1547</v>
      </c>
    </row>
    <row r="11" spans="1:8" s="122" customFormat="1" x14ac:dyDescent="0.35">
      <c r="B11" s="325"/>
      <c r="C11" s="334"/>
      <c r="D11" s="122" t="s">
        <v>1548</v>
      </c>
      <c r="E11" s="130"/>
    </row>
    <row r="12" spans="1:8" x14ac:dyDescent="0.35">
      <c r="B12" s="131"/>
      <c r="C12" s="132"/>
      <c r="D12" s="133"/>
      <c r="E12" s="134"/>
      <c r="G12" s="122"/>
      <c r="H12" s="122"/>
    </row>
    <row r="13" spans="1:8" s="36" customFormat="1" x14ac:dyDescent="0.35">
      <c r="B13" s="327">
        <f>B10+1</f>
        <v>4</v>
      </c>
      <c r="C13" s="330" t="str">
        <f>"During the past 7 days, did you do any paid or unpaid work?"&amp;CHAR(10)&amp;CHAR(10)&amp;"This could be paid in cash or in-kind, or unpaid for a household business or the business of a household member."&amp;CHAR(10)&amp;CHAR(10)&amp;"This includes working on a farm, working selling something, making handcrafts for sale, washing cars, selling qat, selling meals."&amp;CHAR(10)&amp;CHAR(10)&amp;"If No Skip to Q"&amp;B52</f>
        <v>During the past 7 days, did you do any paid or unpaid work?
This could be paid in cash or in-kind, or unpaid for a household business or the business of a household member.
This includes working on a farm, working selling something, making handcrafts for sale, washing cars, selling qat, selling meals.
If No Skip to Q10</v>
      </c>
      <c r="D13" s="135" t="s">
        <v>1546</v>
      </c>
      <c r="E13" s="126" t="s">
        <v>1547</v>
      </c>
      <c r="G13" s="122"/>
      <c r="H13" s="122"/>
    </row>
    <row r="14" spans="1:8" s="36" customFormat="1" ht="135.75" customHeight="1" x14ac:dyDescent="0.35">
      <c r="A14" s="121" t="str">
        <f>CONCATENATE("If C", B6,"&gt;0")</f>
        <v>If C1&gt;0</v>
      </c>
      <c r="B14" s="329"/>
      <c r="C14" s="330"/>
      <c r="D14" s="135" t="s">
        <v>1549</v>
      </c>
      <c r="E14" s="126"/>
      <c r="G14" s="122"/>
      <c r="H14" s="122"/>
    </row>
    <row r="15" spans="1:8" s="36" customFormat="1" x14ac:dyDescent="0.35">
      <c r="B15" s="123"/>
      <c r="C15" s="124"/>
      <c r="D15" s="135"/>
      <c r="E15" s="126"/>
      <c r="G15" s="122"/>
      <c r="H15" s="122"/>
    </row>
    <row r="16" spans="1:8" s="36" customFormat="1" x14ac:dyDescent="0.35">
      <c r="A16" s="332" t="str">
        <f>CONCATENATE("If C", B13,"=1")</f>
        <v>If C4=1</v>
      </c>
      <c r="B16" s="327">
        <f>B13+1</f>
        <v>5</v>
      </c>
      <c r="C16" s="330" t="s">
        <v>1550</v>
      </c>
      <c r="D16" s="135" t="s">
        <v>1546</v>
      </c>
      <c r="E16" s="126" t="s">
        <v>1547</v>
      </c>
      <c r="G16" s="122"/>
      <c r="H16" s="122"/>
    </row>
    <row r="17" spans="1:8" s="36" customFormat="1" x14ac:dyDescent="0.35">
      <c r="A17" s="332"/>
      <c r="B17" s="329"/>
      <c r="C17" s="330"/>
      <c r="D17" s="135" t="s">
        <v>1548</v>
      </c>
      <c r="E17" s="126"/>
      <c r="G17" s="122"/>
      <c r="H17" s="122"/>
    </row>
    <row r="18" spans="1:8" s="36" customFormat="1" x14ac:dyDescent="0.35">
      <c r="B18" s="123"/>
      <c r="C18" s="137"/>
      <c r="D18" s="135"/>
      <c r="E18" s="126"/>
      <c r="G18" s="122"/>
      <c r="H18" s="122"/>
    </row>
    <row r="19" spans="1:8" s="36" customFormat="1" x14ac:dyDescent="0.35">
      <c r="A19" s="36" t="str">
        <f>CONCATENATE("If C", B13,"=1")</f>
        <v>If C4=1</v>
      </c>
      <c r="B19" s="327">
        <f>B16+1</f>
        <v>6</v>
      </c>
      <c r="C19" s="330" t="s">
        <v>1551</v>
      </c>
      <c r="D19" s="135" t="s">
        <v>1552</v>
      </c>
      <c r="E19" s="126"/>
      <c r="G19" s="122"/>
      <c r="H19" s="122"/>
    </row>
    <row r="20" spans="1:8" s="36" customFormat="1" x14ac:dyDescent="0.35">
      <c r="B20" s="328"/>
      <c r="C20" s="330"/>
      <c r="D20" s="135" t="s">
        <v>1553</v>
      </c>
      <c r="E20" s="126" t="s">
        <v>1547</v>
      </c>
      <c r="G20" s="122"/>
      <c r="H20" s="122"/>
    </row>
    <row r="21" spans="1:8" s="36" customFormat="1" x14ac:dyDescent="0.35">
      <c r="B21" s="328"/>
      <c r="C21" s="330"/>
      <c r="D21" s="135" t="s">
        <v>1554</v>
      </c>
      <c r="E21" s="126"/>
      <c r="G21" s="122"/>
      <c r="H21" s="122"/>
    </row>
    <row r="22" spans="1:8" s="36" customFormat="1" x14ac:dyDescent="0.35">
      <c r="B22" s="329"/>
      <c r="C22" s="330"/>
      <c r="D22" s="135" t="s">
        <v>1555</v>
      </c>
      <c r="E22" s="126"/>
      <c r="G22" s="122"/>
      <c r="H22" s="122"/>
    </row>
    <row r="23" spans="1:8" s="36" customFormat="1" x14ac:dyDescent="0.35">
      <c r="B23" s="123"/>
      <c r="C23" s="137"/>
      <c r="D23" s="135"/>
      <c r="E23" s="126"/>
      <c r="G23" s="122"/>
      <c r="H23" s="122"/>
    </row>
    <row r="24" spans="1:8" s="36" customFormat="1" x14ac:dyDescent="0.35">
      <c r="B24" s="327">
        <f>B19+1</f>
        <v>7</v>
      </c>
      <c r="C24" s="330" t="s">
        <v>1556</v>
      </c>
      <c r="D24" s="135" t="s">
        <v>1557</v>
      </c>
      <c r="E24" s="126"/>
      <c r="G24" s="122"/>
      <c r="H24" s="122"/>
    </row>
    <row r="25" spans="1:8" s="36" customFormat="1" x14ac:dyDescent="0.35">
      <c r="B25" s="328"/>
      <c r="C25" s="330"/>
      <c r="D25" s="135" t="s">
        <v>1558</v>
      </c>
      <c r="E25" s="126"/>
      <c r="G25" s="122"/>
      <c r="H25" s="122"/>
    </row>
    <row r="26" spans="1:8" s="36" customFormat="1" ht="25.5" x14ac:dyDescent="0.35">
      <c r="B26" s="328"/>
      <c r="C26" s="330"/>
      <c r="D26" s="135" t="s">
        <v>1559</v>
      </c>
      <c r="E26" s="126" t="s">
        <v>1547</v>
      </c>
      <c r="G26" s="122"/>
      <c r="H26" s="122"/>
    </row>
    <row r="27" spans="1:8" s="36" customFormat="1" x14ac:dyDescent="0.35">
      <c r="B27" s="328"/>
      <c r="C27" s="330"/>
      <c r="D27" s="135" t="s">
        <v>1560</v>
      </c>
      <c r="E27" s="126"/>
      <c r="G27" s="122"/>
      <c r="H27" s="122"/>
    </row>
    <row r="28" spans="1:8" s="36" customFormat="1" x14ac:dyDescent="0.35">
      <c r="B28" s="329"/>
      <c r="C28" s="330"/>
      <c r="D28" s="135" t="s">
        <v>1561</v>
      </c>
      <c r="E28" s="126"/>
      <c r="G28" s="122"/>
      <c r="H28" s="122"/>
    </row>
    <row r="29" spans="1:8" s="36" customFormat="1" x14ac:dyDescent="0.35">
      <c r="B29" s="123"/>
      <c r="C29" s="124"/>
      <c r="D29" s="135"/>
      <c r="E29" s="126"/>
      <c r="G29" s="122"/>
      <c r="H29" s="122"/>
    </row>
    <row r="30" spans="1:8" s="36" customFormat="1" x14ac:dyDescent="0.35">
      <c r="B30" s="327">
        <f>B24+1</f>
        <v>8</v>
      </c>
      <c r="C30" s="330" t="s">
        <v>1562</v>
      </c>
      <c r="D30" s="258" t="s">
        <v>1563</v>
      </c>
      <c r="E30" s="126"/>
      <c r="G30" s="122"/>
      <c r="H30" s="122"/>
    </row>
    <row r="31" spans="1:8" s="36" customFormat="1" x14ac:dyDescent="0.35">
      <c r="B31" s="328"/>
      <c r="C31" s="330"/>
      <c r="D31" s="258" t="s">
        <v>1564</v>
      </c>
      <c r="E31" s="126"/>
      <c r="G31" s="122"/>
      <c r="H31" s="122"/>
    </row>
    <row r="32" spans="1:8" s="36" customFormat="1" x14ac:dyDescent="0.35">
      <c r="B32" s="328"/>
      <c r="C32" s="330"/>
      <c r="D32" s="258" t="s">
        <v>1565</v>
      </c>
      <c r="E32" s="126"/>
      <c r="G32" s="122"/>
      <c r="H32" s="122"/>
    </row>
    <row r="33" spans="2:8" s="36" customFormat="1" ht="25.5" x14ac:dyDescent="0.35">
      <c r="B33" s="328"/>
      <c r="C33" s="330"/>
      <c r="D33" s="258" t="s">
        <v>1566</v>
      </c>
      <c r="E33" s="126"/>
      <c r="G33" s="122"/>
      <c r="H33" s="122"/>
    </row>
    <row r="34" spans="2:8" s="36" customFormat="1" x14ac:dyDescent="0.35">
      <c r="B34" s="328"/>
      <c r="C34" s="330"/>
      <c r="D34" s="258" t="s">
        <v>1567</v>
      </c>
      <c r="E34" s="126" t="s">
        <v>740</v>
      </c>
      <c r="G34" s="122"/>
      <c r="H34" s="122"/>
    </row>
    <row r="35" spans="2:8" s="36" customFormat="1" x14ac:dyDescent="0.35">
      <c r="B35" s="328"/>
      <c r="C35" s="330"/>
      <c r="D35" s="258" t="s">
        <v>1568</v>
      </c>
      <c r="E35" s="126"/>
      <c r="G35" s="122"/>
      <c r="H35" s="122"/>
    </row>
    <row r="36" spans="2:8" s="36" customFormat="1" x14ac:dyDescent="0.35">
      <c r="B36" s="328"/>
      <c r="C36" s="330"/>
      <c r="D36" s="258" t="s">
        <v>1569</v>
      </c>
      <c r="E36" s="126"/>
      <c r="G36" s="122"/>
      <c r="H36" s="122"/>
    </row>
    <row r="37" spans="2:8" s="36" customFormat="1" ht="25.5" x14ac:dyDescent="0.35">
      <c r="B37" s="328"/>
      <c r="C37" s="330"/>
      <c r="D37" s="258" t="s">
        <v>1570</v>
      </c>
      <c r="E37" s="126"/>
      <c r="G37" s="122"/>
      <c r="H37" s="122"/>
    </row>
    <row r="38" spans="2:8" s="36" customFormat="1" ht="25.5" x14ac:dyDescent="0.35">
      <c r="B38" s="328"/>
      <c r="C38" s="330"/>
      <c r="D38" s="258" t="s">
        <v>1571</v>
      </c>
      <c r="E38" s="126"/>
      <c r="G38" s="122"/>
      <c r="H38" s="122"/>
    </row>
    <row r="39" spans="2:8" s="36" customFormat="1" x14ac:dyDescent="0.35">
      <c r="B39" s="329"/>
      <c r="C39" s="330"/>
      <c r="D39" s="258" t="s">
        <v>1572</v>
      </c>
      <c r="E39" s="126"/>
      <c r="G39" s="122"/>
      <c r="H39" s="122"/>
    </row>
    <row r="40" spans="2:8" s="36" customFormat="1" x14ac:dyDescent="0.35">
      <c r="B40" s="127"/>
      <c r="C40" s="137"/>
      <c r="D40" s="135"/>
      <c r="E40" s="126"/>
      <c r="G40" s="122"/>
      <c r="H40" s="122"/>
    </row>
    <row r="41" spans="2:8" s="36" customFormat="1" x14ac:dyDescent="0.35">
      <c r="B41" s="323">
        <f>B30+1</f>
        <v>9</v>
      </c>
      <c r="C41" s="330" t="s">
        <v>1573</v>
      </c>
      <c r="D41" s="258" t="s">
        <v>1574</v>
      </c>
      <c r="E41" s="126"/>
      <c r="G41" s="122"/>
      <c r="H41" s="122"/>
    </row>
    <row r="42" spans="2:8" s="36" customFormat="1" x14ac:dyDescent="0.35">
      <c r="B42" s="323"/>
      <c r="C42" s="330"/>
      <c r="D42" s="258" t="s">
        <v>1575</v>
      </c>
      <c r="E42" s="126"/>
      <c r="G42" s="122"/>
      <c r="H42" s="122"/>
    </row>
    <row r="43" spans="2:8" s="36" customFormat="1" x14ac:dyDescent="0.35">
      <c r="B43" s="323"/>
      <c r="C43" s="330"/>
      <c r="D43" s="258" t="s">
        <v>1576</v>
      </c>
      <c r="E43" s="126"/>
      <c r="G43" s="122"/>
      <c r="H43" s="122"/>
    </row>
    <row r="44" spans="2:8" s="36" customFormat="1" x14ac:dyDescent="0.35">
      <c r="B44" s="323"/>
      <c r="C44" s="330"/>
      <c r="D44" s="258" t="s">
        <v>1577</v>
      </c>
      <c r="E44" s="126"/>
      <c r="G44" s="122"/>
      <c r="H44" s="122"/>
    </row>
    <row r="45" spans="2:8" s="36" customFormat="1" x14ac:dyDescent="0.35">
      <c r="B45" s="323"/>
      <c r="C45" s="330"/>
      <c r="D45" s="258" t="s">
        <v>1578</v>
      </c>
      <c r="E45" s="126" t="s">
        <v>740</v>
      </c>
      <c r="G45" s="122"/>
      <c r="H45" s="122"/>
    </row>
    <row r="46" spans="2:8" s="36" customFormat="1" x14ac:dyDescent="0.35">
      <c r="B46" s="323"/>
      <c r="C46" s="330"/>
      <c r="D46" s="258" t="s">
        <v>1579</v>
      </c>
      <c r="E46" s="126"/>
      <c r="G46" s="122"/>
      <c r="H46" s="122"/>
    </row>
    <row r="47" spans="2:8" s="36" customFormat="1" x14ac:dyDescent="0.35">
      <c r="B47" s="323"/>
      <c r="C47" s="330"/>
      <c r="D47" s="258" t="s">
        <v>1580</v>
      </c>
      <c r="E47" s="126"/>
      <c r="G47" s="122"/>
      <c r="H47" s="122"/>
    </row>
    <row r="48" spans="2:8" s="36" customFormat="1" x14ac:dyDescent="0.35">
      <c r="B48" s="323"/>
      <c r="C48" s="330"/>
      <c r="D48" s="258" t="s">
        <v>1581</v>
      </c>
      <c r="E48" s="126"/>
      <c r="G48" s="122"/>
      <c r="H48" s="122"/>
    </row>
    <row r="49" spans="1:8" s="36" customFormat="1" ht="51" x14ac:dyDescent="0.35">
      <c r="B49" s="323"/>
      <c r="C49" s="330"/>
      <c r="D49" s="258" t="s">
        <v>1582</v>
      </c>
      <c r="E49" s="126"/>
      <c r="G49" s="122"/>
      <c r="H49" s="122"/>
    </row>
    <row r="50" spans="1:8" s="36" customFormat="1" x14ac:dyDescent="0.35">
      <c r="B50" s="323"/>
      <c r="C50" s="330"/>
      <c r="D50" s="258" t="s">
        <v>1583</v>
      </c>
      <c r="E50" s="126"/>
      <c r="G50" s="122"/>
      <c r="H50" s="122"/>
    </row>
    <row r="51" spans="1:8" s="36" customFormat="1" x14ac:dyDescent="0.35">
      <c r="B51" s="123"/>
      <c r="C51" s="124"/>
      <c r="D51" s="135"/>
      <c r="E51" s="126"/>
      <c r="G51" s="122"/>
      <c r="H51" s="122"/>
    </row>
    <row r="52" spans="1:8" s="36" customFormat="1" x14ac:dyDescent="0.35">
      <c r="A52" s="331" t="str">
        <f>CONCATENATE("If C", B13,"=2")</f>
        <v>If C4=2</v>
      </c>
      <c r="B52" s="327">
        <f>B41+1</f>
        <v>10</v>
      </c>
      <c r="C52" s="330" t="s">
        <v>1584</v>
      </c>
      <c r="D52" s="135" t="s">
        <v>1585</v>
      </c>
      <c r="E52" s="126">
        <v>1</v>
      </c>
      <c r="G52" s="122"/>
      <c r="H52" s="122"/>
    </row>
    <row r="53" spans="1:8" s="36" customFormat="1" x14ac:dyDescent="0.35">
      <c r="A53" s="331"/>
      <c r="B53" s="328"/>
      <c r="C53" s="330"/>
      <c r="D53" s="135" t="s">
        <v>1586</v>
      </c>
      <c r="E53" s="126">
        <v>2</v>
      </c>
      <c r="G53" s="122"/>
      <c r="H53" s="122"/>
    </row>
    <row r="54" spans="1:8" s="36" customFormat="1" x14ac:dyDescent="0.35">
      <c r="A54" s="331"/>
      <c r="B54" s="328"/>
      <c r="C54" s="330"/>
      <c r="D54" s="135" t="s">
        <v>1587</v>
      </c>
      <c r="E54" s="126">
        <v>3</v>
      </c>
      <c r="G54" s="122"/>
      <c r="H54" s="122"/>
    </row>
    <row r="55" spans="1:8" s="36" customFormat="1" x14ac:dyDescent="0.35">
      <c r="A55" s="331"/>
      <c r="B55" s="328"/>
      <c r="C55" s="330"/>
      <c r="D55" s="135" t="s">
        <v>1588</v>
      </c>
      <c r="E55" s="126">
        <v>4</v>
      </c>
      <c r="G55" s="122"/>
      <c r="H55" s="122"/>
    </row>
    <row r="56" spans="1:8" s="36" customFormat="1" x14ac:dyDescent="0.35">
      <c r="A56" s="331"/>
      <c r="B56" s="328"/>
      <c r="C56" s="330"/>
      <c r="D56" s="135" t="s">
        <v>1589</v>
      </c>
      <c r="E56" s="126">
        <v>5</v>
      </c>
      <c r="G56" s="122"/>
      <c r="H56" s="122"/>
    </row>
    <row r="57" spans="1:8" s="36" customFormat="1" x14ac:dyDescent="0.35">
      <c r="A57" s="331"/>
      <c r="B57" s="328"/>
      <c r="C57" s="330"/>
      <c r="D57" s="135" t="s">
        <v>1590</v>
      </c>
      <c r="E57" s="126">
        <v>6</v>
      </c>
      <c r="G57" s="122"/>
      <c r="H57" s="122"/>
    </row>
    <row r="58" spans="1:8" s="36" customFormat="1" x14ac:dyDescent="0.35">
      <c r="A58" s="331"/>
      <c r="B58" s="328"/>
      <c r="C58" s="330"/>
      <c r="D58" s="135" t="s">
        <v>1591</v>
      </c>
      <c r="E58" s="126">
        <v>7</v>
      </c>
      <c r="G58" s="122"/>
      <c r="H58" s="122"/>
    </row>
    <row r="59" spans="1:8" s="36" customFormat="1" x14ac:dyDescent="0.35">
      <c r="A59" s="331"/>
      <c r="B59" s="328"/>
      <c r="C59" s="330"/>
      <c r="D59" s="135" t="s">
        <v>1592</v>
      </c>
      <c r="E59" s="126">
        <v>8</v>
      </c>
      <c r="G59" s="122"/>
      <c r="H59" s="122"/>
    </row>
    <row r="60" spans="1:8" s="36" customFormat="1" x14ac:dyDescent="0.35">
      <c r="A60" s="331"/>
      <c r="B60" s="328"/>
      <c r="C60" s="330"/>
      <c r="D60" s="135" t="s">
        <v>1593</v>
      </c>
      <c r="E60" s="126">
        <v>9</v>
      </c>
      <c r="G60" s="122"/>
      <c r="H60" s="122"/>
    </row>
    <row r="61" spans="1:8" s="36" customFormat="1" x14ac:dyDescent="0.35">
      <c r="A61" s="331"/>
      <c r="B61" s="328"/>
      <c r="C61" s="330"/>
      <c r="D61" s="135" t="s">
        <v>1594</v>
      </c>
      <c r="E61" s="126">
        <v>10</v>
      </c>
      <c r="G61" s="122"/>
      <c r="H61" s="122"/>
    </row>
    <row r="62" spans="1:8" s="36" customFormat="1" x14ac:dyDescent="0.35">
      <c r="A62" s="331"/>
      <c r="B62" s="329"/>
      <c r="C62" s="330"/>
      <c r="D62" s="135" t="s">
        <v>777</v>
      </c>
      <c r="E62" s="126">
        <v>96</v>
      </c>
      <c r="G62" s="122"/>
      <c r="H62" s="122"/>
    </row>
    <row r="63" spans="1:8" s="36" customFormat="1" x14ac:dyDescent="0.35">
      <c r="B63" s="138"/>
      <c r="C63" s="124"/>
      <c r="D63" s="258"/>
      <c r="E63" s="126"/>
      <c r="G63" s="122"/>
      <c r="H63" s="122"/>
    </row>
    <row r="64" spans="1:8" s="36" customFormat="1" x14ac:dyDescent="0.35">
      <c r="B64" s="327">
        <f>B52+1</f>
        <v>11</v>
      </c>
      <c r="C64" s="330" t="str">
        <f>"Were you working last year (i.e. 12 months ago)?"&amp;CHAR(10)&amp;CHAR(10)&amp;"If No or Don't Know Skip to Q"&amp;B89</f>
        <v>Were you working last year (i.e. 12 months ago)?
If No or Don't Know Skip to Q15</v>
      </c>
      <c r="D64" s="135" t="s">
        <v>1546</v>
      </c>
      <c r="E64" s="126"/>
      <c r="G64" s="122"/>
      <c r="H64" s="122"/>
    </row>
    <row r="65" spans="2:8" s="36" customFormat="1" x14ac:dyDescent="0.35">
      <c r="B65" s="328"/>
      <c r="C65" s="330"/>
      <c r="D65" s="135" t="s">
        <v>1548</v>
      </c>
      <c r="E65" s="126" t="s">
        <v>740</v>
      </c>
      <c r="G65" s="122"/>
      <c r="H65" s="122"/>
    </row>
    <row r="66" spans="2:8" s="36" customFormat="1" x14ac:dyDescent="0.35">
      <c r="B66" s="329"/>
      <c r="C66" s="330"/>
      <c r="D66" s="135" t="s">
        <v>1595</v>
      </c>
      <c r="E66" s="126"/>
      <c r="G66" s="122"/>
      <c r="H66" s="122"/>
    </row>
    <row r="67" spans="2:8" s="36" customFormat="1" x14ac:dyDescent="0.35">
      <c r="B67" s="123"/>
      <c r="C67" s="137"/>
      <c r="D67" s="135"/>
      <c r="E67" s="126"/>
      <c r="G67" s="122"/>
      <c r="H67" s="122"/>
    </row>
    <row r="68" spans="2:8" s="36" customFormat="1" x14ac:dyDescent="0.35">
      <c r="B68" s="327">
        <f>B64+1</f>
        <v>12</v>
      </c>
      <c r="C68" s="330" t="s">
        <v>1596</v>
      </c>
      <c r="D68" s="135" t="s">
        <v>1552</v>
      </c>
      <c r="E68" s="126"/>
      <c r="G68" s="122"/>
      <c r="H68" s="122"/>
    </row>
    <row r="69" spans="2:8" s="36" customFormat="1" x14ac:dyDescent="0.35">
      <c r="B69" s="328"/>
      <c r="C69" s="330"/>
      <c r="D69" s="135" t="s">
        <v>1553</v>
      </c>
      <c r="E69" s="126" t="s">
        <v>1547</v>
      </c>
      <c r="G69" s="122"/>
      <c r="H69" s="122"/>
    </row>
    <row r="70" spans="2:8" s="36" customFormat="1" x14ac:dyDescent="0.35">
      <c r="B70" s="328"/>
      <c r="C70" s="330"/>
      <c r="D70" s="135" t="s">
        <v>1554</v>
      </c>
      <c r="E70" s="126"/>
      <c r="G70" s="122"/>
      <c r="H70" s="122"/>
    </row>
    <row r="71" spans="2:8" s="36" customFormat="1" x14ac:dyDescent="0.35">
      <c r="B71" s="329"/>
      <c r="C71" s="330"/>
      <c r="D71" s="135" t="s">
        <v>1555</v>
      </c>
      <c r="E71" s="126"/>
      <c r="G71" s="122"/>
      <c r="H71" s="122"/>
    </row>
    <row r="72" spans="2:8" s="36" customFormat="1" x14ac:dyDescent="0.35">
      <c r="B72" s="136"/>
      <c r="C72" s="137"/>
      <c r="D72" s="135"/>
      <c r="E72" s="126"/>
      <c r="G72" s="122"/>
      <c r="H72" s="122"/>
    </row>
    <row r="73" spans="2:8" s="36" customFormat="1" x14ac:dyDescent="0.35">
      <c r="B73" s="327">
        <f>B68+1</f>
        <v>13</v>
      </c>
      <c r="C73" s="330" t="s">
        <v>1597</v>
      </c>
      <c r="D73" s="258" t="s">
        <v>1563</v>
      </c>
      <c r="E73" s="126"/>
      <c r="G73" s="122"/>
      <c r="H73" s="122"/>
    </row>
    <row r="74" spans="2:8" s="36" customFormat="1" x14ac:dyDescent="0.35">
      <c r="B74" s="328"/>
      <c r="C74" s="330"/>
      <c r="D74" s="258" t="s">
        <v>1564</v>
      </c>
      <c r="E74" s="126"/>
      <c r="G74" s="122"/>
      <c r="H74" s="122"/>
    </row>
    <row r="75" spans="2:8" s="36" customFormat="1" x14ac:dyDescent="0.35">
      <c r="B75" s="328"/>
      <c r="C75" s="330"/>
      <c r="D75" s="258" t="s">
        <v>1565</v>
      </c>
      <c r="E75" s="126"/>
      <c r="G75" s="122"/>
      <c r="H75" s="122"/>
    </row>
    <row r="76" spans="2:8" s="36" customFormat="1" ht="25.5" x14ac:dyDescent="0.35">
      <c r="B76" s="328"/>
      <c r="C76" s="330"/>
      <c r="D76" s="258" t="s">
        <v>1566</v>
      </c>
      <c r="E76" s="126"/>
      <c r="G76" s="122"/>
      <c r="H76" s="122"/>
    </row>
    <row r="77" spans="2:8" s="36" customFormat="1" x14ac:dyDescent="0.35">
      <c r="B77" s="328"/>
      <c r="C77" s="330"/>
      <c r="D77" s="258" t="s">
        <v>1567</v>
      </c>
      <c r="E77" s="126" t="s">
        <v>740</v>
      </c>
      <c r="G77" s="122"/>
      <c r="H77" s="122"/>
    </row>
    <row r="78" spans="2:8" s="36" customFormat="1" x14ac:dyDescent="0.35">
      <c r="B78" s="328"/>
      <c r="C78" s="330"/>
      <c r="D78" s="258" t="s">
        <v>1568</v>
      </c>
      <c r="E78" s="126"/>
      <c r="G78" s="122"/>
      <c r="H78" s="122"/>
    </row>
    <row r="79" spans="2:8" s="36" customFormat="1" x14ac:dyDescent="0.35">
      <c r="B79" s="328"/>
      <c r="C79" s="330"/>
      <c r="D79" s="258" t="s">
        <v>1569</v>
      </c>
      <c r="E79" s="126"/>
      <c r="G79" s="122"/>
      <c r="H79" s="122"/>
    </row>
    <row r="80" spans="2:8" s="36" customFormat="1" ht="25.5" x14ac:dyDescent="0.35">
      <c r="B80" s="328"/>
      <c r="C80" s="330"/>
      <c r="D80" s="258" t="s">
        <v>1570</v>
      </c>
      <c r="E80" s="126"/>
      <c r="G80" s="122"/>
      <c r="H80" s="122"/>
    </row>
    <row r="81" spans="1:8" s="36" customFormat="1" ht="25.5" x14ac:dyDescent="0.35">
      <c r="B81" s="328"/>
      <c r="C81" s="330"/>
      <c r="D81" s="258" t="s">
        <v>1571</v>
      </c>
      <c r="E81" s="126"/>
      <c r="G81" s="122"/>
      <c r="H81" s="122"/>
    </row>
    <row r="82" spans="1:8" s="36" customFormat="1" x14ac:dyDescent="0.35">
      <c r="B82" s="329"/>
      <c r="C82" s="330"/>
      <c r="D82" s="258" t="s">
        <v>1572</v>
      </c>
      <c r="E82" s="126"/>
      <c r="G82" s="122"/>
      <c r="H82" s="122"/>
    </row>
    <row r="83" spans="1:8" s="36" customFormat="1" x14ac:dyDescent="0.35">
      <c r="B83" s="123"/>
      <c r="C83" s="137"/>
      <c r="D83" s="135"/>
      <c r="E83" s="126"/>
      <c r="G83" s="122"/>
      <c r="H83" s="122"/>
    </row>
    <row r="84" spans="1:8" s="36" customFormat="1" x14ac:dyDescent="0.35">
      <c r="A84" s="36" t="str">
        <f>CONCATENATE("If C",B68, "=1")</f>
        <v>If C12=1</v>
      </c>
      <c r="B84" s="327">
        <f>B73+1</f>
        <v>14</v>
      </c>
      <c r="C84" s="330" t="s">
        <v>1598</v>
      </c>
      <c r="D84" s="258" t="s">
        <v>1599</v>
      </c>
      <c r="E84" s="126"/>
      <c r="G84" s="122"/>
      <c r="H84" s="122"/>
    </row>
    <row r="85" spans="1:8" s="36" customFormat="1" x14ac:dyDescent="0.35">
      <c r="B85" s="328"/>
      <c r="C85" s="330"/>
      <c r="D85" s="258" t="s">
        <v>1600</v>
      </c>
      <c r="E85" s="126" t="s">
        <v>1547</v>
      </c>
      <c r="G85" s="122"/>
      <c r="H85" s="122"/>
    </row>
    <row r="86" spans="1:8" s="36" customFormat="1" x14ac:dyDescent="0.35">
      <c r="B86" s="328"/>
      <c r="C86" s="330"/>
      <c r="D86" s="258" t="s">
        <v>1601</v>
      </c>
      <c r="E86" s="126"/>
      <c r="G86" s="122"/>
      <c r="H86" s="122"/>
    </row>
    <row r="87" spans="1:8" s="36" customFormat="1" x14ac:dyDescent="0.35">
      <c r="B87" s="329"/>
      <c r="C87" s="330"/>
      <c r="D87" s="258" t="s">
        <v>1602</v>
      </c>
      <c r="E87" s="126"/>
      <c r="G87" s="122"/>
      <c r="H87" s="122"/>
    </row>
    <row r="88" spans="1:8" s="36" customFormat="1" x14ac:dyDescent="0.35">
      <c r="B88" s="123"/>
      <c r="C88" s="259"/>
      <c r="D88" s="135" t="s">
        <v>1603</v>
      </c>
      <c r="E88" s="126"/>
      <c r="G88" s="122"/>
      <c r="H88" s="122"/>
    </row>
    <row r="89" spans="1:8" s="260" customFormat="1" x14ac:dyDescent="0.35">
      <c r="B89" s="323">
        <f>B84+1</f>
        <v>15</v>
      </c>
      <c r="C89" s="324" t="s">
        <v>1604</v>
      </c>
      <c r="D89" s="261" t="s">
        <v>1605</v>
      </c>
      <c r="E89" s="262"/>
      <c r="G89" s="122"/>
      <c r="H89" s="122"/>
    </row>
    <row r="90" spans="1:8" s="260" customFormat="1" x14ac:dyDescent="0.35">
      <c r="B90" s="323"/>
      <c r="C90" s="324"/>
      <c r="D90" s="261" t="s">
        <v>1606</v>
      </c>
      <c r="E90" s="262"/>
      <c r="G90" s="122"/>
      <c r="H90" s="122"/>
    </row>
    <row r="91" spans="1:8" s="260" customFormat="1" x14ac:dyDescent="0.35">
      <c r="B91" s="323"/>
      <c r="C91" s="324"/>
      <c r="D91" s="261" t="s">
        <v>1607</v>
      </c>
      <c r="E91" s="262"/>
      <c r="G91" s="122"/>
      <c r="H91" s="122"/>
    </row>
    <row r="92" spans="1:8" s="260" customFormat="1" x14ac:dyDescent="0.35">
      <c r="B92" s="323"/>
      <c r="C92" s="324"/>
      <c r="D92" s="261" t="s">
        <v>1608</v>
      </c>
      <c r="E92" s="262"/>
      <c r="G92" s="122"/>
      <c r="H92" s="122"/>
    </row>
    <row r="93" spans="1:8" s="260" customFormat="1" x14ac:dyDescent="0.35">
      <c r="B93" s="323"/>
      <c r="C93" s="324"/>
      <c r="D93" s="261" t="s">
        <v>1609</v>
      </c>
      <c r="E93" s="126" t="s">
        <v>1610</v>
      </c>
      <c r="G93" s="122"/>
      <c r="H93" s="122"/>
    </row>
    <row r="94" spans="1:8" s="260" customFormat="1" ht="25.5" x14ac:dyDescent="0.35">
      <c r="B94" s="323"/>
      <c r="C94" s="324"/>
      <c r="D94" s="125" t="s">
        <v>1611</v>
      </c>
      <c r="E94" s="126" t="s">
        <v>1612</v>
      </c>
      <c r="G94" s="122"/>
      <c r="H94" s="122"/>
    </row>
    <row r="95" spans="1:8" s="260" customFormat="1" x14ac:dyDescent="0.35">
      <c r="B95" s="323"/>
      <c r="C95" s="324"/>
      <c r="D95" s="261" t="s">
        <v>1613</v>
      </c>
      <c r="E95" s="126" t="s">
        <v>1614</v>
      </c>
      <c r="G95" s="122"/>
      <c r="H95" s="122"/>
    </row>
    <row r="96" spans="1:8" s="260" customFormat="1" x14ac:dyDescent="0.35">
      <c r="B96" s="323"/>
      <c r="C96" s="324"/>
      <c r="D96" s="261" t="s">
        <v>1615</v>
      </c>
      <c r="E96" s="262"/>
      <c r="G96" s="122"/>
      <c r="H96" s="122"/>
    </row>
    <row r="97" spans="2:8" s="260" customFormat="1" x14ac:dyDescent="0.35">
      <c r="B97" s="323"/>
      <c r="C97" s="324"/>
      <c r="D97" s="261" t="s">
        <v>1616</v>
      </c>
      <c r="E97" s="262"/>
      <c r="G97" s="122"/>
      <c r="H97" s="122"/>
    </row>
    <row r="98" spans="2:8" s="260" customFormat="1" x14ac:dyDescent="0.35">
      <c r="B98" s="323"/>
      <c r="C98" s="324"/>
      <c r="D98" s="261" t="s">
        <v>1617</v>
      </c>
      <c r="E98" s="262"/>
      <c r="G98" s="122"/>
      <c r="H98" s="122"/>
    </row>
    <row r="99" spans="2:8" s="260" customFormat="1" x14ac:dyDescent="0.35">
      <c r="B99" s="323"/>
      <c r="C99" s="324"/>
      <c r="D99" s="261" t="s">
        <v>1618</v>
      </c>
      <c r="E99" s="262"/>
      <c r="G99" s="122"/>
      <c r="H99" s="122"/>
    </row>
    <row r="100" spans="2:8" s="260" customFormat="1" x14ac:dyDescent="0.35">
      <c r="B100" s="323"/>
      <c r="C100" s="324"/>
      <c r="D100" s="261" t="s">
        <v>1619</v>
      </c>
      <c r="E100" s="262"/>
      <c r="G100" s="122"/>
      <c r="H100" s="122"/>
    </row>
    <row r="101" spans="2:8" s="260" customFormat="1" x14ac:dyDescent="0.35">
      <c r="B101" s="323"/>
      <c r="C101" s="324"/>
      <c r="D101" s="261" t="s">
        <v>1620</v>
      </c>
      <c r="E101" s="262"/>
      <c r="G101" s="122"/>
      <c r="H101" s="122"/>
    </row>
    <row r="102" spans="2:8" s="260" customFormat="1" x14ac:dyDescent="0.35">
      <c r="B102" s="323"/>
      <c r="C102" s="324"/>
      <c r="D102" s="261" t="s">
        <v>1621</v>
      </c>
      <c r="E102" s="262"/>
      <c r="G102" s="122"/>
      <c r="H102" s="122"/>
    </row>
    <row r="103" spans="2:8" s="260" customFormat="1" x14ac:dyDescent="0.35">
      <c r="B103" s="323"/>
      <c r="C103" s="324"/>
      <c r="D103" s="261" t="s">
        <v>1622</v>
      </c>
      <c r="E103" s="262"/>
      <c r="G103" s="122"/>
      <c r="H103" s="122"/>
    </row>
    <row r="104" spans="2:8" s="260" customFormat="1" x14ac:dyDescent="0.35">
      <c r="B104" s="323"/>
      <c r="C104" s="324"/>
      <c r="D104" s="261" t="s">
        <v>1623</v>
      </c>
      <c r="E104" s="262"/>
      <c r="G104" s="122"/>
      <c r="H104" s="122"/>
    </row>
    <row r="105" spans="2:8" s="260" customFormat="1" x14ac:dyDescent="0.35">
      <c r="B105" s="323"/>
      <c r="C105" s="324"/>
      <c r="D105" s="261" t="s">
        <v>1624</v>
      </c>
      <c r="E105" s="262"/>
      <c r="G105" s="122"/>
      <c r="H105" s="122"/>
    </row>
    <row r="106" spans="2:8" s="36" customFormat="1" x14ac:dyDescent="0.35">
      <c r="B106" s="123"/>
      <c r="C106" s="137"/>
      <c r="D106" s="135"/>
      <c r="E106" s="126"/>
      <c r="G106" s="122"/>
      <c r="H106" s="122"/>
    </row>
    <row r="107" spans="2:8" s="260" customFormat="1" x14ac:dyDescent="0.35">
      <c r="B107" s="323">
        <f>B89+1</f>
        <v>16</v>
      </c>
      <c r="C107" s="324" t="s">
        <v>1625</v>
      </c>
      <c r="D107" s="261" t="s">
        <v>1605</v>
      </c>
      <c r="E107" s="262"/>
      <c r="G107" s="122"/>
      <c r="H107" s="122"/>
    </row>
    <row r="108" spans="2:8" s="260" customFormat="1" x14ac:dyDescent="0.35">
      <c r="B108" s="323"/>
      <c r="C108" s="324"/>
      <c r="D108" s="261" t="s">
        <v>1606</v>
      </c>
      <c r="E108" s="262"/>
      <c r="G108" s="122"/>
      <c r="H108" s="122"/>
    </row>
    <row r="109" spans="2:8" s="260" customFormat="1" x14ac:dyDescent="0.35">
      <c r="B109" s="323"/>
      <c r="C109" s="324"/>
      <c r="D109" s="261" t="s">
        <v>1607</v>
      </c>
      <c r="E109" s="262"/>
      <c r="G109" s="122"/>
      <c r="H109" s="122"/>
    </row>
    <row r="110" spans="2:8" s="260" customFormat="1" x14ac:dyDescent="0.35">
      <c r="B110" s="323"/>
      <c r="C110" s="324"/>
      <c r="D110" s="261" t="s">
        <v>1608</v>
      </c>
      <c r="E110" s="262"/>
      <c r="G110" s="122"/>
      <c r="H110" s="122"/>
    </row>
    <row r="111" spans="2:8" s="260" customFormat="1" x14ac:dyDescent="0.35">
      <c r="B111" s="323"/>
      <c r="C111" s="324"/>
      <c r="D111" s="261" t="s">
        <v>1609</v>
      </c>
      <c r="E111" s="126" t="s">
        <v>1610</v>
      </c>
      <c r="G111" s="122"/>
      <c r="H111" s="122"/>
    </row>
    <row r="112" spans="2:8" s="260" customFormat="1" ht="25.5" x14ac:dyDescent="0.35">
      <c r="B112" s="323"/>
      <c r="C112" s="324"/>
      <c r="D112" s="125" t="s">
        <v>1611</v>
      </c>
      <c r="E112" s="126" t="s">
        <v>1612</v>
      </c>
      <c r="G112" s="122"/>
      <c r="H112" s="122"/>
    </row>
    <row r="113" spans="2:8" s="260" customFormat="1" x14ac:dyDescent="0.35">
      <c r="B113" s="323"/>
      <c r="C113" s="324"/>
      <c r="D113" s="261" t="s">
        <v>1613</v>
      </c>
      <c r="E113" s="126" t="s">
        <v>1614</v>
      </c>
      <c r="G113" s="122"/>
      <c r="H113" s="122"/>
    </row>
    <row r="114" spans="2:8" s="260" customFormat="1" x14ac:dyDescent="0.35">
      <c r="B114" s="323"/>
      <c r="C114" s="324"/>
      <c r="D114" s="261" t="s">
        <v>1615</v>
      </c>
      <c r="E114" s="262"/>
      <c r="G114" s="122"/>
      <c r="H114" s="122"/>
    </row>
    <row r="115" spans="2:8" s="260" customFormat="1" x14ac:dyDescent="0.35">
      <c r="B115" s="323"/>
      <c r="C115" s="324"/>
      <c r="D115" s="261" t="s">
        <v>1616</v>
      </c>
      <c r="E115" s="262"/>
      <c r="G115" s="122"/>
      <c r="H115" s="122"/>
    </row>
    <row r="116" spans="2:8" s="260" customFormat="1" x14ac:dyDescent="0.35">
      <c r="B116" s="323"/>
      <c r="C116" s="324"/>
      <c r="D116" s="261" t="s">
        <v>1617</v>
      </c>
      <c r="E116" s="262"/>
      <c r="G116" s="122"/>
      <c r="H116" s="122"/>
    </row>
    <row r="117" spans="2:8" s="260" customFormat="1" x14ac:dyDescent="0.35">
      <c r="B117" s="323"/>
      <c r="C117" s="324"/>
      <c r="D117" s="261" t="s">
        <v>1618</v>
      </c>
      <c r="E117" s="262"/>
      <c r="G117" s="122"/>
      <c r="H117" s="122"/>
    </row>
    <row r="118" spans="2:8" s="260" customFormat="1" x14ac:dyDescent="0.35">
      <c r="B118" s="323"/>
      <c r="C118" s="324"/>
      <c r="D118" s="261" t="s">
        <v>1619</v>
      </c>
      <c r="E118" s="262"/>
      <c r="G118" s="122"/>
      <c r="H118" s="122"/>
    </row>
    <row r="119" spans="2:8" s="260" customFormat="1" x14ac:dyDescent="0.35">
      <c r="B119" s="323"/>
      <c r="C119" s="324"/>
      <c r="D119" s="261" t="s">
        <v>1620</v>
      </c>
      <c r="E119" s="262"/>
      <c r="G119" s="122"/>
      <c r="H119" s="122"/>
    </row>
    <row r="120" spans="2:8" s="260" customFormat="1" x14ac:dyDescent="0.35">
      <c r="B120" s="323"/>
      <c r="C120" s="324"/>
      <c r="D120" s="261" t="s">
        <v>1621</v>
      </c>
      <c r="E120" s="262"/>
      <c r="G120" s="122"/>
      <c r="H120" s="122"/>
    </row>
    <row r="121" spans="2:8" s="260" customFormat="1" x14ac:dyDescent="0.35">
      <c r="B121" s="323"/>
      <c r="C121" s="324"/>
      <c r="D121" s="261" t="s">
        <v>1622</v>
      </c>
      <c r="E121" s="262"/>
      <c r="G121" s="122"/>
      <c r="H121" s="122"/>
    </row>
    <row r="122" spans="2:8" s="260" customFormat="1" x14ac:dyDescent="0.35">
      <c r="B122" s="323"/>
      <c r="C122" s="324"/>
      <c r="D122" s="261" t="s">
        <v>1623</v>
      </c>
      <c r="E122" s="262"/>
      <c r="G122" s="122"/>
      <c r="H122" s="122"/>
    </row>
    <row r="123" spans="2:8" s="260" customFormat="1" x14ac:dyDescent="0.35">
      <c r="B123" s="325"/>
      <c r="C123" s="326"/>
      <c r="D123" s="263" t="s">
        <v>1624</v>
      </c>
      <c r="E123" s="264"/>
      <c r="G123" s="122"/>
      <c r="H123" s="122"/>
    </row>
    <row r="124" spans="2:8" x14ac:dyDescent="0.35">
      <c r="B124" s="265"/>
      <c r="C124" s="266"/>
      <c r="D124" s="267"/>
      <c r="E124" s="264"/>
      <c r="G124" s="122"/>
      <c r="H124" s="122"/>
    </row>
    <row r="125" spans="2:8" x14ac:dyDescent="0.35">
      <c r="B125" s="268">
        <f>B107+1</f>
        <v>17</v>
      </c>
      <c r="C125" s="269" t="s">
        <v>1626</v>
      </c>
      <c r="D125" s="270" t="s">
        <v>1627</v>
      </c>
      <c r="E125" s="271"/>
      <c r="G125" s="122"/>
      <c r="H125" s="122"/>
    </row>
    <row r="126" spans="2:8" x14ac:dyDescent="0.35">
      <c r="B126" s="268"/>
      <c r="C126" s="269"/>
      <c r="D126" s="270" t="s">
        <v>1628</v>
      </c>
      <c r="E126" s="271"/>
      <c r="G126" s="122"/>
      <c r="H126" s="122"/>
    </row>
    <row r="127" spans="2:8" x14ac:dyDescent="0.35">
      <c r="B127" s="268"/>
      <c r="C127" s="269"/>
      <c r="D127" s="270" t="s">
        <v>1629</v>
      </c>
      <c r="E127" s="271"/>
      <c r="G127" s="122"/>
      <c r="H127" s="122"/>
    </row>
    <row r="128" spans="2:8" x14ac:dyDescent="0.35">
      <c r="B128" s="268"/>
      <c r="C128" s="269"/>
      <c r="D128" s="270" t="s">
        <v>1630</v>
      </c>
      <c r="E128" s="271" t="s">
        <v>1547</v>
      </c>
      <c r="G128" s="122"/>
      <c r="H128" s="122"/>
    </row>
    <row r="129" spans="2:8" x14ac:dyDescent="0.35">
      <c r="B129" s="268"/>
      <c r="C129" s="269"/>
      <c r="D129" s="272" t="s">
        <v>1631</v>
      </c>
      <c r="E129" s="271"/>
      <c r="G129" s="122"/>
      <c r="H129" s="122"/>
    </row>
    <row r="130" spans="2:8" x14ac:dyDescent="0.35">
      <c r="B130" s="268"/>
      <c r="C130" s="273"/>
      <c r="D130" s="272" t="s">
        <v>1632</v>
      </c>
      <c r="E130" s="271"/>
      <c r="G130" s="122"/>
      <c r="H130" s="122"/>
    </row>
    <row r="131" spans="2:8" x14ac:dyDescent="0.35">
      <c r="B131" s="274"/>
      <c r="C131" s="275"/>
      <c r="D131" s="276"/>
      <c r="E131" s="277"/>
      <c r="G131" s="122"/>
      <c r="H131" s="122"/>
    </row>
    <row r="132" spans="2:8" ht="25.5" x14ac:dyDescent="0.35">
      <c r="B132" s="265">
        <f>B125+1</f>
        <v>18</v>
      </c>
      <c r="C132" s="259" t="str">
        <f>"We would like you to specify the reasons for the losses of income. Did you experience any of the following?"
&amp;" ASK IF "&amp;"B"&amp;
B125&amp;" IS in 3:6"</f>
        <v>We would like you to specify the reasons for the losses of income. Did you experience any of the following? ASK IF B17 IS in 3:6</v>
      </c>
      <c r="D132" s="278"/>
      <c r="E132" s="279" t="s">
        <v>1633</v>
      </c>
    </row>
    <row r="133" spans="2:8" x14ac:dyDescent="0.35">
      <c r="B133" s="268"/>
      <c r="C133" s="280"/>
      <c r="D133" s="216" t="s">
        <v>1634</v>
      </c>
      <c r="E133" s="201" t="s">
        <v>752</v>
      </c>
    </row>
    <row r="134" spans="2:8" x14ac:dyDescent="0.35">
      <c r="B134" s="268"/>
      <c r="C134" s="269"/>
      <c r="D134" s="216" t="s">
        <v>1635</v>
      </c>
      <c r="E134" s="201" t="s">
        <v>752</v>
      </c>
    </row>
    <row r="135" spans="2:8" x14ac:dyDescent="0.35">
      <c r="B135" s="268"/>
      <c r="C135" s="269"/>
      <c r="D135" s="216" t="s">
        <v>1636</v>
      </c>
      <c r="E135" s="201" t="s">
        <v>752</v>
      </c>
    </row>
    <row r="136" spans="2:8" x14ac:dyDescent="0.35">
      <c r="B136" s="268"/>
      <c r="C136" s="269"/>
      <c r="D136" s="216" t="s">
        <v>1637</v>
      </c>
      <c r="E136" s="201" t="s">
        <v>752</v>
      </c>
    </row>
    <row r="137" spans="2:8" x14ac:dyDescent="0.45">
      <c r="B137" s="268"/>
      <c r="C137" s="269"/>
      <c r="D137" s="281" t="s">
        <v>1638</v>
      </c>
      <c r="E137" s="201" t="s">
        <v>752</v>
      </c>
    </row>
    <row r="138" spans="2:8" x14ac:dyDescent="0.35">
      <c r="B138" s="268"/>
      <c r="C138" s="269"/>
      <c r="D138" s="216" t="s">
        <v>1639</v>
      </c>
      <c r="E138" s="201" t="s">
        <v>752</v>
      </c>
    </row>
    <row r="139" spans="2:8" x14ac:dyDescent="0.35">
      <c r="B139" s="268"/>
      <c r="C139" s="269"/>
      <c r="D139" s="216" t="s">
        <v>1640</v>
      </c>
      <c r="E139" s="201" t="s">
        <v>752</v>
      </c>
    </row>
    <row r="140" spans="2:8" x14ac:dyDescent="0.35">
      <c r="B140" s="268"/>
      <c r="C140" s="269"/>
      <c r="D140" s="216" t="s">
        <v>1641</v>
      </c>
      <c r="E140" s="201" t="s">
        <v>752</v>
      </c>
    </row>
    <row r="141" spans="2:8" x14ac:dyDescent="0.35">
      <c r="B141" s="268"/>
      <c r="C141" s="269"/>
      <c r="D141" s="216" t="s">
        <v>1642</v>
      </c>
      <c r="E141" s="201" t="s">
        <v>752</v>
      </c>
    </row>
    <row r="142" spans="2:8" x14ac:dyDescent="0.45">
      <c r="B142" s="268"/>
      <c r="C142" s="269"/>
      <c r="D142" s="282" t="s">
        <v>1643</v>
      </c>
      <c r="E142" s="201" t="s">
        <v>752</v>
      </c>
    </row>
    <row r="143" spans="2:8" x14ac:dyDescent="0.45">
      <c r="B143" s="268"/>
      <c r="C143" s="269"/>
      <c r="D143" s="282" t="s">
        <v>1644</v>
      </c>
      <c r="E143" s="201" t="s">
        <v>752</v>
      </c>
    </row>
    <row r="144" spans="2:8" x14ac:dyDescent="0.35">
      <c r="B144" s="268"/>
      <c r="C144" s="269"/>
      <c r="D144" s="216" t="s">
        <v>1645</v>
      </c>
      <c r="E144" s="201" t="s">
        <v>752</v>
      </c>
    </row>
    <row r="145" spans="2:5" x14ac:dyDescent="0.35">
      <c r="B145" s="268"/>
      <c r="C145" s="269"/>
      <c r="D145" s="216" t="s">
        <v>1646</v>
      </c>
      <c r="E145" s="201" t="s">
        <v>752</v>
      </c>
    </row>
    <row r="146" spans="2:5" x14ac:dyDescent="0.35">
      <c r="B146" s="268"/>
      <c r="C146" s="269"/>
      <c r="D146" s="216" t="s">
        <v>1647</v>
      </c>
      <c r="E146" s="201" t="s">
        <v>752</v>
      </c>
    </row>
    <row r="147" spans="2:5" x14ac:dyDescent="0.35">
      <c r="B147" s="268"/>
      <c r="C147" s="269"/>
      <c r="D147" s="216" t="s">
        <v>1648</v>
      </c>
      <c r="E147" s="201" t="s">
        <v>752</v>
      </c>
    </row>
    <row r="148" spans="2:5" x14ac:dyDescent="0.35">
      <c r="B148" s="268"/>
      <c r="C148" s="269"/>
      <c r="D148" s="216" t="s">
        <v>1649</v>
      </c>
      <c r="E148" s="201" t="s">
        <v>752</v>
      </c>
    </row>
    <row r="149" spans="2:5" x14ac:dyDescent="0.35">
      <c r="B149" s="268"/>
      <c r="C149" s="269"/>
      <c r="D149" s="216" t="s">
        <v>1650</v>
      </c>
      <c r="E149" s="201" t="s">
        <v>752</v>
      </c>
    </row>
    <row r="150" spans="2:5" x14ac:dyDescent="0.35">
      <c r="B150" s="274"/>
      <c r="C150" s="275"/>
      <c r="D150" s="228" t="s">
        <v>1651</v>
      </c>
      <c r="E150" s="203" t="s">
        <v>1652</v>
      </c>
    </row>
    <row r="151" spans="2:5" x14ac:dyDescent="0.45">
      <c r="E151" s="283"/>
    </row>
    <row r="152" spans="2:5" x14ac:dyDescent="0.45">
      <c r="E152" s="283"/>
    </row>
    <row r="153" spans="2:5" x14ac:dyDescent="0.45">
      <c r="E153" s="283"/>
    </row>
    <row r="154" spans="2:5" x14ac:dyDescent="0.45">
      <c r="E154" s="283"/>
    </row>
  </sheetData>
  <mergeCells count="30">
    <mergeCell ref="A52:A62"/>
    <mergeCell ref="B52:B62"/>
    <mergeCell ref="C52:C62"/>
    <mergeCell ref="A16:A17"/>
    <mergeCell ref="B10:B11"/>
    <mergeCell ref="C10:C11"/>
    <mergeCell ref="B13:B14"/>
    <mergeCell ref="C13:C14"/>
    <mergeCell ref="B16:B17"/>
    <mergeCell ref="C16:C17"/>
    <mergeCell ref="B19:B22"/>
    <mergeCell ref="C19:C22"/>
    <mergeCell ref="B24:B28"/>
    <mergeCell ref="C24:C28"/>
    <mergeCell ref="B30:B39"/>
    <mergeCell ref="C30:C39"/>
    <mergeCell ref="B41:B50"/>
    <mergeCell ref="C41:C50"/>
    <mergeCell ref="B64:B66"/>
    <mergeCell ref="C64:C66"/>
    <mergeCell ref="B68:B71"/>
    <mergeCell ref="C68:C71"/>
    <mergeCell ref="B89:B105"/>
    <mergeCell ref="C89:C105"/>
    <mergeCell ref="B107:B123"/>
    <mergeCell ref="C107:C123"/>
    <mergeCell ref="B73:B82"/>
    <mergeCell ref="C73:C82"/>
    <mergeCell ref="B84:B87"/>
    <mergeCell ref="C84:C87"/>
  </mergeCells>
  <phoneticPr fontId="4" type="noConversion"/>
  <pageMargins left="0.7" right="0.7" top="0.75" bottom="0.75" header="0.3" footer="0.3"/>
  <pageSetup scale="22" orientation="landscape" r:id="rId1"/>
  <headerFooter>
    <oddFooter>&amp;R_x000D_&amp;1#&amp;"Aptos"&amp;10&amp;K000000 Official Use Only</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E1B20-79B2-47D8-A62A-D508EA0727A3}">
  <dimension ref="B1:R29"/>
  <sheetViews>
    <sheetView tabSelected="1" topLeftCell="J1" zoomScale="85" zoomScaleNormal="85" workbookViewId="0">
      <selection activeCell="D13" sqref="D13"/>
    </sheetView>
  </sheetViews>
  <sheetFormatPr defaultRowHeight="14.25" x14ac:dyDescent="0.45"/>
  <cols>
    <col min="2" max="2" width="42" customWidth="1"/>
    <col min="3" max="3" width="20.1328125" customWidth="1"/>
    <col min="4" max="4" width="20.3984375" customWidth="1"/>
    <col min="5" max="5" width="25.1328125" customWidth="1"/>
    <col min="6" max="7" width="28.1328125" customWidth="1"/>
    <col min="8" max="8" width="32.3984375" bestFit="1" customWidth="1"/>
    <col min="9" max="9" width="24.1328125" customWidth="1"/>
    <col min="10" max="10" width="16.1328125" customWidth="1"/>
    <col min="11" max="11" width="16.86328125" customWidth="1"/>
    <col min="12" max="12" width="62" bestFit="1" customWidth="1"/>
    <col min="13" max="13" width="12" customWidth="1"/>
    <col min="14" max="14" width="22.86328125" customWidth="1"/>
    <col min="15" max="15" width="12.3984375" bestFit="1" customWidth="1"/>
    <col min="16" max="16" width="19.86328125" customWidth="1"/>
    <col min="17" max="17" width="26.3984375" customWidth="1"/>
    <col min="18" max="18" width="24.3984375" customWidth="1"/>
  </cols>
  <sheetData>
    <row r="1" spans="2:18" x14ac:dyDescent="0.45">
      <c r="N1" s="4"/>
    </row>
    <row r="2" spans="2:18" x14ac:dyDescent="0.45">
      <c r="B2" s="4" t="s">
        <v>1401</v>
      </c>
      <c r="C2" s="4" t="s">
        <v>1402</v>
      </c>
      <c r="D2" s="4"/>
      <c r="E2" s="4" t="s">
        <v>1404</v>
      </c>
      <c r="F2" s="4" t="s">
        <v>1405</v>
      </c>
      <c r="G2" s="4" t="s">
        <v>1406</v>
      </c>
      <c r="H2" s="4" t="s">
        <v>1407</v>
      </c>
      <c r="I2" s="4" t="s">
        <v>1408</v>
      </c>
      <c r="J2" s="4" t="s">
        <v>1409</v>
      </c>
      <c r="K2" s="4" t="s">
        <v>1411</v>
      </c>
      <c r="L2" s="4" t="s">
        <v>1412</v>
      </c>
      <c r="N2" s="4"/>
      <c r="O2" s="19"/>
      <c r="P2" s="4"/>
      <c r="Q2" s="4"/>
      <c r="R2" s="4" t="s">
        <v>1417</v>
      </c>
    </row>
    <row r="3" spans="2:18" ht="114.75" customHeight="1" x14ac:dyDescent="0.45">
      <c r="B3" s="31" t="s">
        <v>1653</v>
      </c>
      <c r="C3" s="32">
        <v>0</v>
      </c>
      <c r="D3" s="4" t="s">
        <v>1404</v>
      </c>
      <c r="E3" s="32" t="s">
        <v>1654</v>
      </c>
      <c r="F3" s="32" t="s">
        <v>1655</v>
      </c>
      <c r="G3" s="32" t="s">
        <v>1656</v>
      </c>
      <c r="H3" s="32" t="s">
        <v>1657</v>
      </c>
      <c r="I3" s="9" t="s">
        <v>1658</v>
      </c>
      <c r="J3" s="9" t="s">
        <v>1659</v>
      </c>
      <c r="K3" s="9" t="s">
        <v>1660</v>
      </c>
      <c r="L3" s="9" t="s">
        <v>1661</v>
      </c>
      <c r="M3" s="164"/>
      <c r="N3" s="31" t="s">
        <v>1662</v>
      </c>
      <c r="O3" s="255" t="s">
        <v>1663</v>
      </c>
      <c r="P3" s="256" t="s">
        <v>1664</v>
      </c>
      <c r="Q3" s="256"/>
      <c r="R3" s="31" t="s">
        <v>1665</v>
      </c>
    </row>
    <row r="4" spans="2:18" x14ac:dyDescent="0.45">
      <c r="B4" s="4" t="s">
        <v>1666</v>
      </c>
      <c r="C4" s="33" t="s">
        <v>84</v>
      </c>
      <c r="D4" s="4" t="s">
        <v>1405</v>
      </c>
      <c r="E4" s="4" t="s">
        <v>1667</v>
      </c>
      <c r="F4" s="4" t="s">
        <v>1668</v>
      </c>
      <c r="G4" s="4" t="s">
        <v>1669</v>
      </c>
      <c r="H4" s="4" t="s">
        <v>1670</v>
      </c>
      <c r="I4" s="4" t="s">
        <v>1671</v>
      </c>
      <c r="J4" s="4" t="s">
        <v>1672</v>
      </c>
      <c r="K4" s="4" t="s">
        <v>1673</v>
      </c>
      <c r="L4" s="4" t="s">
        <v>1674</v>
      </c>
      <c r="N4" s="335"/>
      <c r="O4" s="115">
        <v>1</v>
      </c>
      <c r="P4" s="115" t="s">
        <v>1675</v>
      </c>
      <c r="Q4" s="115" t="s">
        <v>1676</v>
      </c>
      <c r="R4" s="115"/>
    </row>
    <row r="5" spans="2:18" x14ac:dyDescent="0.45">
      <c r="B5" s="4" t="s">
        <v>1677</v>
      </c>
      <c r="C5" s="4"/>
      <c r="D5" s="4"/>
      <c r="E5" s="4" t="s">
        <v>1678</v>
      </c>
      <c r="F5" s="4" t="s">
        <v>1679</v>
      </c>
      <c r="G5" s="4" t="s">
        <v>1680</v>
      </c>
      <c r="H5" s="4" t="s">
        <v>1681</v>
      </c>
      <c r="I5" s="4" t="s">
        <v>1682</v>
      </c>
      <c r="J5" s="4" t="s">
        <v>1683</v>
      </c>
      <c r="K5" s="4" t="s">
        <v>1684</v>
      </c>
      <c r="L5" s="4" t="s">
        <v>1685</v>
      </c>
      <c r="N5" s="336"/>
      <c r="O5" s="115">
        <v>2</v>
      </c>
      <c r="P5" s="115" t="s">
        <v>1686</v>
      </c>
      <c r="Q5" s="115" t="s">
        <v>1687</v>
      </c>
      <c r="R5" s="115"/>
    </row>
    <row r="6" spans="2:18" x14ac:dyDescent="0.45">
      <c r="B6" s="4" t="s">
        <v>1688</v>
      </c>
      <c r="C6" s="4"/>
      <c r="D6" s="4"/>
      <c r="E6" s="4" t="s">
        <v>1689</v>
      </c>
      <c r="F6" s="4" t="s">
        <v>1690</v>
      </c>
      <c r="G6" s="4" t="s">
        <v>1690</v>
      </c>
      <c r="H6" s="4" t="s">
        <v>1691</v>
      </c>
      <c r="I6" s="4" t="s">
        <v>1692</v>
      </c>
      <c r="J6" s="4" t="s">
        <v>1693</v>
      </c>
      <c r="K6" s="4" t="s">
        <v>1694</v>
      </c>
      <c r="L6" s="4" t="s">
        <v>1695</v>
      </c>
      <c r="N6" s="336"/>
      <c r="O6" s="115">
        <v>3</v>
      </c>
      <c r="P6" s="115" t="s">
        <v>1696</v>
      </c>
      <c r="Q6" s="115" t="s">
        <v>1697</v>
      </c>
      <c r="R6" s="115"/>
    </row>
    <row r="7" spans="2:18" x14ac:dyDescent="0.45">
      <c r="B7" s="4" t="s">
        <v>1698</v>
      </c>
      <c r="C7" s="4"/>
      <c r="D7" s="4"/>
      <c r="E7" s="4" t="s">
        <v>1699</v>
      </c>
      <c r="F7" s="4" t="s">
        <v>1700</v>
      </c>
      <c r="G7" s="4" t="s">
        <v>1701</v>
      </c>
      <c r="H7" s="4" t="s">
        <v>1702</v>
      </c>
      <c r="I7" s="4" t="s">
        <v>1703</v>
      </c>
      <c r="J7" s="4" t="s">
        <v>1704</v>
      </c>
      <c r="K7" s="4" t="s">
        <v>1705</v>
      </c>
      <c r="L7" s="4" t="s">
        <v>1706</v>
      </c>
      <c r="N7" s="336"/>
      <c r="O7">
        <v>4</v>
      </c>
      <c r="P7" s="115" t="s">
        <v>1707</v>
      </c>
      <c r="Q7" s="115" t="s">
        <v>1708</v>
      </c>
      <c r="R7" s="115"/>
    </row>
    <row r="8" spans="2:18" x14ac:dyDescent="0.45">
      <c r="B8" s="4" t="s">
        <v>1709</v>
      </c>
      <c r="C8" s="4"/>
      <c r="D8" s="4"/>
      <c r="E8" s="4" t="s">
        <v>1536</v>
      </c>
      <c r="F8" s="4" t="s">
        <v>1710</v>
      </c>
      <c r="G8" s="4" t="s">
        <v>1711</v>
      </c>
      <c r="H8" s="4" t="s">
        <v>1712</v>
      </c>
      <c r="I8" s="4" t="s">
        <v>1713</v>
      </c>
      <c r="J8" s="4" t="s">
        <v>1714</v>
      </c>
      <c r="K8" s="4" t="s">
        <v>1715</v>
      </c>
      <c r="L8" s="4" t="s">
        <v>1716</v>
      </c>
      <c r="N8" s="336"/>
      <c r="O8" s="115">
        <v>5</v>
      </c>
      <c r="P8" s="115" t="s">
        <v>1717</v>
      </c>
      <c r="Q8" s="115" t="s">
        <v>1718</v>
      </c>
      <c r="R8" s="115"/>
    </row>
    <row r="9" spans="2:18" x14ac:dyDescent="0.45">
      <c r="B9" s="4" t="s">
        <v>1719</v>
      </c>
      <c r="C9" s="4"/>
      <c r="D9" s="4"/>
      <c r="E9" s="4" t="s">
        <v>140</v>
      </c>
      <c r="F9" s="4" t="s">
        <v>1720</v>
      </c>
      <c r="G9" s="4" t="s">
        <v>1721</v>
      </c>
      <c r="H9" s="4" t="s">
        <v>1722</v>
      </c>
      <c r="I9" s="4" t="s">
        <v>1723</v>
      </c>
      <c r="J9" s="4" t="s">
        <v>1724</v>
      </c>
      <c r="K9" s="4" t="s">
        <v>1725</v>
      </c>
      <c r="L9" s="4" t="s">
        <v>1726</v>
      </c>
      <c r="N9" s="336"/>
      <c r="O9" s="115">
        <v>6</v>
      </c>
      <c r="P9" s="115" t="s">
        <v>1727</v>
      </c>
      <c r="Q9" s="115" t="s">
        <v>1717</v>
      </c>
      <c r="R9" s="115"/>
    </row>
    <row r="10" spans="2:18" x14ac:dyDescent="0.45">
      <c r="B10" s="4" t="s">
        <v>1728</v>
      </c>
      <c r="C10" s="4"/>
      <c r="D10" s="4"/>
      <c r="E10" s="4" t="s">
        <v>144</v>
      </c>
      <c r="F10" s="4" t="s">
        <v>1729</v>
      </c>
      <c r="G10" s="4" t="s">
        <v>1729</v>
      </c>
      <c r="H10" s="4" t="s">
        <v>1730</v>
      </c>
      <c r="I10" s="4" t="s">
        <v>1731</v>
      </c>
      <c r="J10" s="4" t="s">
        <v>1732</v>
      </c>
      <c r="K10" s="4" t="s">
        <v>1733</v>
      </c>
      <c r="L10" s="4" t="s">
        <v>1734</v>
      </c>
      <c r="N10" s="336"/>
      <c r="O10" s="115">
        <v>7</v>
      </c>
      <c r="P10" s="115" t="s">
        <v>1735</v>
      </c>
      <c r="Q10" s="115" t="s">
        <v>1736</v>
      </c>
      <c r="R10" s="115"/>
    </row>
    <row r="11" spans="2:18" x14ac:dyDescent="0.45">
      <c r="B11" s="4" t="s">
        <v>1737</v>
      </c>
      <c r="C11" s="4"/>
      <c r="D11" s="4"/>
      <c r="E11" s="4"/>
      <c r="F11" s="4" t="s">
        <v>1738</v>
      </c>
      <c r="G11" s="4" t="s">
        <v>1739</v>
      </c>
      <c r="H11" s="34" t="s">
        <v>1740</v>
      </c>
      <c r="I11" s="4" t="s">
        <v>1741</v>
      </c>
      <c r="J11" s="4" t="s">
        <v>1742</v>
      </c>
      <c r="K11" s="4" t="s">
        <v>1743</v>
      </c>
      <c r="L11" s="4" t="s">
        <v>1744</v>
      </c>
      <c r="N11" s="336"/>
      <c r="O11">
        <v>8</v>
      </c>
      <c r="P11" s="115" t="s">
        <v>1745</v>
      </c>
      <c r="Q11" s="115" t="s">
        <v>1727</v>
      </c>
      <c r="R11" s="115"/>
    </row>
    <row r="12" spans="2:18" x14ac:dyDescent="0.45">
      <c r="B12" s="4" t="s">
        <v>1746</v>
      </c>
      <c r="C12" s="4"/>
      <c r="D12" s="4"/>
      <c r="E12" s="4"/>
      <c r="F12" s="4" t="s">
        <v>1747</v>
      </c>
      <c r="G12" s="4" t="s">
        <v>1748</v>
      </c>
      <c r="H12" s="34" t="s">
        <v>1749</v>
      </c>
      <c r="I12" s="4" t="s">
        <v>1750</v>
      </c>
      <c r="J12" s="4" t="s">
        <v>1751</v>
      </c>
      <c r="K12" s="4" t="s">
        <v>1752</v>
      </c>
      <c r="L12" s="4" t="s">
        <v>1753</v>
      </c>
      <c r="N12" s="336"/>
      <c r="O12" s="115">
        <v>9</v>
      </c>
      <c r="P12" s="115" t="s">
        <v>1754</v>
      </c>
      <c r="Q12" s="115" t="s">
        <v>1735</v>
      </c>
      <c r="R12" s="115"/>
    </row>
    <row r="13" spans="2:18" x14ac:dyDescent="0.45">
      <c r="B13" s="4" t="s">
        <v>1755</v>
      </c>
      <c r="C13" s="4"/>
      <c r="D13" s="4"/>
      <c r="E13" s="4"/>
      <c r="F13" s="4" t="s">
        <v>1756</v>
      </c>
      <c r="G13" s="4" t="s">
        <v>1536</v>
      </c>
      <c r="H13" s="4" t="s">
        <v>1536</v>
      </c>
      <c r="I13" s="4" t="s">
        <v>1757</v>
      </c>
      <c r="J13" s="4" t="s">
        <v>1758</v>
      </c>
      <c r="K13" s="4" t="s">
        <v>1759</v>
      </c>
      <c r="L13" s="4" t="s">
        <v>1760</v>
      </c>
      <c r="N13" s="336"/>
      <c r="O13" s="115">
        <v>10</v>
      </c>
      <c r="P13" s="115" t="s">
        <v>1761</v>
      </c>
      <c r="Q13" s="115"/>
      <c r="R13" s="115"/>
    </row>
    <row r="14" spans="2:18" x14ac:dyDescent="0.45">
      <c r="B14" s="4" t="s">
        <v>1762</v>
      </c>
      <c r="C14" s="4"/>
      <c r="D14" s="4"/>
      <c r="E14" s="4"/>
      <c r="F14" s="4" t="s">
        <v>1763</v>
      </c>
      <c r="G14" s="4" t="s">
        <v>140</v>
      </c>
      <c r="H14" s="4" t="s">
        <v>140</v>
      </c>
      <c r="I14" s="4" t="s">
        <v>1764</v>
      </c>
      <c r="J14" s="4" t="s">
        <v>1765</v>
      </c>
      <c r="K14" s="4" t="s">
        <v>1766</v>
      </c>
      <c r="L14" s="4" t="s">
        <v>1767</v>
      </c>
      <c r="N14" s="336"/>
      <c r="O14" s="115">
        <v>11</v>
      </c>
      <c r="P14" s="115" t="s">
        <v>1676</v>
      </c>
      <c r="Q14" s="115" t="s">
        <v>1768</v>
      </c>
      <c r="R14" s="115"/>
    </row>
    <row r="15" spans="2:18" x14ac:dyDescent="0.45">
      <c r="B15" s="4"/>
      <c r="C15" s="4"/>
      <c r="D15" s="4"/>
      <c r="E15" s="4"/>
      <c r="F15" s="34" t="s">
        <v>1769</v>
      </c>
      <c r="G15" s="4" t="s">
        <v>144</v>
      </c>
      <c r="H15" s="4" t="s">
        <v>144</v>
      </c>
      <c r="I15" s="4"/>
      <c r="J15" s="4" t="s">
        <v>1770</v>
      </c>
      <c r="K15" s="4" t="s">
        <v>1771</v>
      </c>
      <c r="L15" s="4" t="s">
        <v>1772</v>
      </c>
      <c r="N15" s="336"/>
      <c r="O15">
        <v>12</v>
      </c>
      <c r="P15" s="257" t="s">
        <v>1773</v>
      </c>
      <c r="Q15" s="257" t="s">
        <v>1774</v>
      </c>
      <c r="R15" s="115"/>
    </row>
    <row r="16" spans="2:18" x14ac:dyDescent="0.45">
      <c r="B16" s="4"/>
      <c r="C16" s="4"/>
      <c r="D16" s="4"/>
      <c r="E16" s="4"/>
      <c r="F16" s="4" t="s">
        <v>1775</v>
      </c>
      <c r="G16" s="4"/>
      <c r="I16" s="4"/>
      <c r="J16" s="4" t="s">
        <v>1776</v>
      </c>
      <c r="K16" s="4" t="s">
        <v>1777</v>
      </c>
      <c r="L16" s="4" t="s">
        <v>1778</v>
      </c>
      <c r="N16" s="336"/>
      <c r="O16" s="115">
        <v>13</v>
      </c>
      <c r="P16" s="115" t="s">
        <v>1697</v>
      </c>
      <c r="Q16" s="115" t="s">
        <v>1779</v>
      </c>
      <c r="R16" s="115"/>
    </row>
    <row r="17" spans="2:18" x14ac:dyDescent="0.45">
      <c r="B17" s="4"/>
      <c r="C17" s="4"/>
      <c r="D17" s="4"/>
      <c r="E17" s="4"/>
      <c r="F17" s="4" t="s">
        <v>1780</v>
      </c>
      <c r="G17" s="4"/>
      <c r="H17" s="4"/>
      <c r="I17" s="4"/>
      <c r="J17" s="4" t="s">
        <v>1781</v>
      </c>
      <c r="K17" s="4" t="s">
        <v>1764</v>
      </c>
      <c r="L17" s="4" t="s">
        <v>1782</v>
      </c>
      <c r="N17" s="336"/>
      <c r="O17" s="115">
        <v>14</v>
      </c>
      <c r="P17" s="115" t="s">
        <v>1783</v>
      </c>
      <c r="Q17" s="115" t="s">
        <v>1784</v>
      </c>
      <c r="R17" s="115"/>
    </row>
    <row r="18" spans="2:18" x14ac:dyDescent="0.45">
      <c r="B18" s="4"/>
      <c r="C18" s="4"/>
      <c r="D18" s="4"/>
      <c r="E18" s="4"/>
      <c r="G18" s="4"/>
      <c r="H18" s="4"/>
      <c r="I18" s="4"/>
      <c r="J18" s="4" t="s">
        <v>1785</v>
      </c>
      <c r="K18" s="4"/>
      <c r="L18" s="4" t="s">
        <v>1786</v>
      </c>
      <c r="N18" s="336"/>
      <c r="O18" s="115">
        <v>15</v>
      </c>
      <c r="P18" s="115" t="s">
        <v>1787</v>
      </c>
      <c r="Q18" s="115" t="s">
        <v>1788</v>
      </c>
      <c r="R18" s="115"/>
    </row>
    <row r="19" spans="2:18" x14ac:dyDescent="0.45">
      <c r="B19" s="4"/>
      <c r="C19" s="4"/>
      <c r="D19" s="4"/>
      <c r="E19" s="4"/>
      <c r="F19" s="4" t="s">
        <v>1755</v>
      </c>
      <c r="G19" s="4"/>
      <c r="H19" s="4"/>
      <c r="I19" s="4"/>
      <c r="J19" s="4" t="s">
        <v>1789</v>
      </c>
      <c r="K19" s="4"/>
      <c r="L19" s="4" t="s">
        <v>1790</v>
      </c>
      <c r="N19" s="336"/>
      <c r="O19">
        <v>16</v>
      </c>
      <c r="P19" s="115" t="s">
        <v>1791</v>
      </c>
      <c r="Q19" s="115"/>
      <c r="R19" s="115"/>
    </row>
    <row r="20" spans="2:18" x14ac:dyDescent="0.45">
      <c r="B20" s="4"/>
      <c r="C20" s="4"/>
      <c r="D20" s="4"/>
      <c r="E20" s="4"/>
      <c r="F20" s="4" t="s">
        <v>1762</v>
      </c>
      <c r="G20" s="4"/>
      <c r="H20" s="4"/>
      <c r="I20" s="4"/>
      <c r="J20" s="4" t="s">
        <v>1764</v>
      </c>
      <c r="K20" s="4"/>
      <c r="L20" s="4" t="s">
        <v>1755</v>
      </c>
      <c r="N20" s="336"/>
      <c r="O20" s="115">
        <v>17</v>
      </c>
      <c r="P20" s="115" t="s">
        <v>1792</v>
      </c>
      <c r="Q20" s="115"/>
      <c r="R20" s="115"/>
    </row>
    <row r="21" spans="2:18" x14ac:dyDescent="0.45">
      <c r="B21" s="4"/>
      <c r="C21" s="4"/>
      <c r="D21" s="4"/>
      <c r="E21" s="4"/>
      <c r="F21" s="4"/>
      <c r="G21" s="4"/>
      <c r="H21" s="4"/>
      <c r="I21" s="4"/>
      <c r="J21" s="4"/>
      <c r="K21" s="4"/>
      <c r="L21" s="4" t="s">
        <v>1762</v>
      </c>
      <c r="N21" s="336"/>
      <c r="O21" s="115">
        <v>18</v>
      </c>
      <c r="P21" s="115" t="s">
        <v>1793</v>
      </c>
      <c r="Q21" s="115"/>
      <c r="R21" s="115"/>
    </row>
    <row r="22" spans="2:18" x14ac:dyDescent="0.45">
      <c r="B22" s="4"/>
      <c r="C22" s="4"/>
      <c r="D22" s="4"/>
      <c r="E22" s="4"/>
      <c r="F22" s="4"/>
      <c r="G22" s="4"/>
      <c r="H22" s="4"/>
      <c r="I22" s="4"/>
      <c r="J22" s="4"/>
      <c r="K22" s="4"/>
      <c r="L22" s="4"/>
      <c r="N22" s="336"/>
      <c r="O22" s="115">
        <v>19</v>
      </c>
      <c r="P22" s="115" t="s">
        <v>1768</v>
      </c>
      <c r="Q22" s="115"/>
      <c r="R22" s="115"/>
    </row>
    <row r="23" spans="2:18" x14ac:dyDescent="0.45">
      <c r="B23" s="4"/>
      <c r="C23" s="4"/>
      <c r="D23" s="4"/>
      <c r="E23" s="4"/>
      <c r="F23" s="4"/>
      <c r="G23" s="4"/>
      <c r="H23" s="4"/>
      <c r="I23" s="4"/>
      <c r="J23" s="4"/>
      <c r="K23" s="4"/>
      <c r="L23" s="4"/>
      <c r="N23" s="336"/>
      <c r="O23">
        <v>20</v>
      </c>
      <c r="P23" s="257" t="s">
        <v>1794</v>
      </c>
      <c r="Q23" s="257"/>
      <c r="R23" s="115"/>
    </row>
    <row r="24" spans="2:18" x14ac:dyDescent="0.45">
      <c r="B24" s="4"/>
      <c r="C24" s="4"/>
      <c r="D24" s="4"/>
      <c r="E24" s="4"/>
      <c r="F24" s="4"/>
      <c r="G24" s="4"/>
      <c r="H24" s="4"/>
      <c r="I24" s="4"/>
      <c r="J24" s="4"/>
      <c r="K24" s="4"/>
      <c r="L24" s="4"/>
      <c r="N24" s="336"/>
      <c r="O24" s="115">
        <v>21</v>
      </c>
      <c r="P24" t="s">
        <v>1795</v>
      </c>
    </row>
    <row r="25" spans="2:18" x14ac:dyDescent="0.45">
      <c r="N25" s="336"/>
      <c r="O25" s="115">
        <v>22</v>
      </c>
      <c r="P25" s="115" t="s">
        <v>1796</v>
      </c>
      <c r="Q25" s="115"/>
      <c r="R25" s="115"/>
    </row>
    <row r="26" spans="2:18" x14ac:dyDescent="0.45">
      <c r="N26" s="336"/>
      <c r="O26" s="115">
        <v>23</v>
      </c>
      <c r="P26" s="115" t="s">
        <v>1779</v>
      </c>
      <c r="Q26" s="115"/>
      <c r="R26" s="115"/>
    </row>
    <row r="27" spans="2:18" x14ac:dyDescent="0.45">
      <c r="N27" s="337"/>
      <c r="O27">
        <v>24</v>
      </c>
      <c r="P27" s="115" t="s">
        <v>1797</v>
      </c>
      <c r="Q27" s="115"/>
      <c r="R27" s="115"/>
    </row>
    <row r="28" spans="2:18" x14ac:dyDescent="0.45">
      <c r="O28" s="115">
        <v>25</v>
      </c>
      <c r="P28" s="115" t="s">
        <v>1784</v>
      </c>
    </row>
    <row r="29" spans="2:18" x14ac:dyDescent="0.45">
      <c r="O29" s="115">
        <v>26</v>
      </c>
      <c r="P29" s="115" t="s">
        <v>1788</v>
      </c>
    </row>
  </sheetData>
  <mergeCells count="1">
    <mergeCell ref="N4:N27"/>
  </mergeCells>
  <phoneticPr fontId="4" type="noConversion"/>
  <pageMargins left="0.7" right="0.7" top="0.75" bottom="0.75" header="0.3" footer="0.3"/>
  <pageSetup paperSize="9" orientation="portrait" r:id="rId1"/>
  <headerFooter>
    <oddFooter>&amp;R_x000D_&amp;1#&amp;"Aptos"&amp;10&amp;K000000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A5053-9BA7-4D5B-9A68-A8D182C1C235}">
  <dimension ref="A1:I16"/>
  <sheetViews>
    <sheetView zoomScaleNormal="100" workbookViewId="0">
      <selection activeCell="D13" sqref="D13"/>
    </sheetView>
  </sheetViews>
  <sheetFormatPr defaultRowHeight="14.25" x14ac:dyDescent="0.45"/>
  <cols>
    <col min="1" max="1" width="5.1328125" customWidth="1"/>
    <col min="2" max="2" width="29.86328125" customWidth="1"/>
    <col min="3" max="3" width="24.86328125" customWidth="1"/>
    <col min="4" max="4" width="22.59765625" customWidth="1"/>
    <col min="5" max="5" width="6.1328125" customWidth="1"/>
    <col min="6" max="6" width="26.86328125" customWidth="1"/>
    <col min="7" max="7" width="48.59765625" customWidth="1"/>
    <col min="8" max="8" width="19.59765625" customWidth="1"/>
    <col min="9" max="9" width="20.3984375" customWidth="1"/>
  </cols>
  <sheetData>
    <row r="1" spans="1:9" ht="18" x14ac:dyDescent="0.55000000000000004">
      <c r="A1" s="254" t="s">
        <v>1798</v>
      </c>
    </row>
    <row r="3" spans="1:9" x14ac:dyDescent="0.45">
      <c r="A3" s="18"/>
      <c r="B3" s="112"/>
      <c r="C3" s="112" t="s">
        <v>1799</v>
      </c>
      <c r="D3" s="112" t="s">
        <v>1800</v>
      </c>
      <c r="E3" s="112"/>
      <c r="F3" s="112" t="s">
        <v>1801</v>
      </c>
      <c r="G3" s="112" t="s">
        <v>1802</v>
      </c>
      <c r="H3" s="112" t="s">
        <v>1803</v>
      </c>
      <c r="I3" s="112" t="s">
        <v>1804</v>
      </c>
    </row>
    <row r="4" spans="1:9" x14ac:dyDescent="0.45">
      <c r="A4" s="338" t="s">
        <v>1805</v>
      </c>
      <c r="B4" s="341" t="s">
        <v>1806</v>
      </c>
      <c r="C4" s="341" t="s">
        <v>1807</v>
      </c>
      <c r="D4" s="341" t="s">
        <v>1808</v>
      </c>
      <c r="E4" s="113"/>
      <c r="F4" s="341" t="s">
        <v>1809</v>
      </c>
      <c r="G4" s="341" t="s">
        <v>1810</v>
      </c>
      <c r="H4" s="341" t="s">
        <v>1811</v>
      </c>
      <c r="I4" s="341" t="s">
        <v>1812</v>
      </c>
    </row>
    <row r="5" spans="1:9" x14ac:dyDescent="0.45">
      <c r="A5" s="339"/>
      <c r="B5" s="341"/>
      <c r="C5" s="341"/>
      <c r="D5" s="341"/>
      <c r="E5" s="114"/>
      <c r="F5" s="341"/>
      <c r="G5" s="341"/>
      <c r="H5" s="341"/>
      <c r="I5" s="341"/>
    </row>
    <row r="6" spans="1:9" ht="98.25" customHeight="1" x14ac:dyDescent="0.45">
      <c r="A6" s="339"/>
      <c r="B6" s="342"/>
      <c r="C6" s="342"/>
      <c r="D6" s="342"/>
      <c r="E6" s="114"/>
      <c r="F6" s="342"/>
      <c r="G6" s="342"/>
      <c r="H6" s="342"/>
      <c r="I6" s="342"/>
    </row>
    <row r="7" spans="1:9" x14ac:dyDescent="0.45">
      <c r="A7" s="4">
        <v>1</v>
      </c>
      <c r="B7" s="18" t="s">
        <v>1813</v>
      </c>
      <c r="C7" s="115" t="s">
        <v>1814</v>
      </c>
      <c r="D7" s="19"/>
      <c r="E7" s="114"/>
      <c r="F7" s="338"/>
      <c r="G7" s="4" t="s">
        <v>1815</v>
      </c>
      <c r="H7" s="343"/>
      <c r="I7" s="338"/>
    </row>
    <row r="8" spans="1:9" x14ac:dyDescent="0.45">
      <c r="A8" s="4">
        <v>2</v>
      </c>
      <c r="B8" s="4" t="s">
        <v>1816</v>
      </c>
      <c r="C8" s="116" t="s">
        <v>1817</v>
      </c>
      <c r="D8" s="4"/>
      <c r="E8" s="114"/>
      <c r="F8" s="339"/>
      <c r="G8" s="117" t="s">
        <v>1818</v>
      </c>
      <c r="H8" s="344"/>
      <c r="I8" s="339"/>
    </row>
    <row r="9" spans="1:9" x14ac:dyDescent="0.45">
      <c r="A9" s="4">
        <v>3</v>
      </c>
      <c r="B9" s="4" t="s">
        <v>1819</v>
      </c>
      <c r="C9" s="118" t="s">
        <v>140</v>
      </c>
      <c r="D9" s="4"/>
      <c r="E9" s="114"/>
      <c r="F9" s="339"/>
      <c r="G9" s="4" t="s">
        <v>1820</v>
      </c>
      <c r="H9" s="344"/>
      <c r="I9" s="339"/>
    </row>
    <row r="10" spans="1:9" x14ac:dyDescent="0.45">
      <c r="A10" s="4">
        <v>4</v>
      </c>
      <c r="B10" s="4" t="s">
        <v>1821</v>
      </c>
      <c r="C10" s="118" t="s">
        <v>144</v>
      </c>
      <c r="D10" s="4"/>
      <c r="E10" s="114"/>
      <c r="F10" s="339"/>
      <c r="G10" s="4"/>
      <c r="H10" s="344"/>
      <c r="I10" s="339"/>
    </row>
    <row r="11" spans="1:9" x14ac:dyDescent="0.45">
      <c r="A11" s="4">
        <v>5</v>
      </c>
      <c r="B11" s="4" t="s">
        <v>1822</v>
      </c>
      <c r="C11" s="4"/>
      <c r="D11" s="4"/>
      <c r="E11" s="114"/>
      <c r="F11" s="339"/>
      <c r="G11" s="4"/>
      <c r="H11" s="344"/>
      <c r="I11" s="339"/>
    </row>
    <row r="12" spans="1:9" x14ac:dyDescent="0.45">
      <c r="A12" s="4">
        <v>6</v>
      </c>
      <c r="B12" s="4" t="s">
        <v>1823</v>
      </c>
      <c r="C12" s="4"/>
      <c r="D12" s="4"/>
      <c r="E12" s="114"/>
      <c r="F12" s="339"/>
      <c r="G12" s="4"/>
      <c r="H12" s="344"/>
      <c r="I12" s="339"/>
    </row>
    <row r="13" spans="1:9" x14ac:dyDescent="0.45">
      <c r="A13" s="4">
        <v>7</v>
      </c>
      <c r="B13" s="4" t="s">
        <v>1824</v>
      </c>
      <c r="C13" s="4"/>
      <c r="D13" s="4"/>
      <c r="E13" s="114"/>
      <c r="F13" s="339"/>
      <c r="G13" s="4"/>
      <c r="H13" s="344"/>
      <c r="I13" s="339"/>
    </row>
    <row r="14" spans="1:9" x14ac:dyDescent="0.45">
      <c r="A14" s="4"/>
      <c r="B14" s="4"/>
      <c r="C14" s="4"/>
      <c r="D14" s="4"/>
      <c r="E14" s="114"/>
      <c r="F14" s="339"/>
      <c r="G14" s="4"/>
      <c r="H14" s="344"/>
      <c r="I14" s="339"/>
    </row>
    <row r="15" spans="1:9" x14ac:dyDescent="0.45">
      <c r="A15" s="4"/>
      <c r="B15" s="4"/>
      <c r="C15" s="4"/>
      <c r="D15" s="4"/>
      <c r="E15" s="114"/>
      <c r="F15" s="339"/>
      <c r="G15" s="4"/>
      <c r="H15" s="344"/>
      <c r="I15" s="339"/>
    </row>
    <row r="16" spans="1:9" x14ac:dyDescent="0.45">
      <c r="A16" s="4"/>
      <c r="B16" s="4"/>
      <c r="C16" s="4"/>
      <c r="D16" s="4"/>
      <c r="E16" s="119"/>
      <c r="F16" s="340"/>
      <c r="G16" s="4"/>
      <c r="H16" s="345"/>
      <c r="I16" s="340"/>
    </row>
  </sheetData>
  <mergeCells count="11">
    <mergeCell ref="F7:F16"/>
    <mergeCell ref="A4:A6"/>
    <mergeCell ref="I4:I6"/>
    <mergeCell ref="I7:I16"/>
    <mergeCell ref="H7:H16"/>
    <mergeCell ref="C4:C6"/>
    <mergeCell ref="D4:D6"/>
    <mergeCell ref="B4:B6"/>
    <mergeCell ref="F4:F6"/>
    <mergeCell ref="G4:G6"/>
    <mergeCell ref="H4:H6"/>
  </mergeCells>
  <phoneticPr fontId="4" type="noConversion"/>
  <pageMargins left="0.7" right="0.7" top="0.75" bottom="0.75" header="0.3" footer="0.3"/>
  <pageSetup paperSize="9" orientation="portrait" r:id="rId1"/>
  <headerFooter>
    <oddFooter>&amp;R_x000D_&amp;1#&amp;"Aptos"&amp;10&amp;K000000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87F22-F271-4F59-B0CE-B491551C0FE5}">
  <dimension ref="A1:H123"/>
  <sheetViews>
    <sheetView topLeftCell="A14" zoomScaleNormal="100" workbookViewId="0">
      <selection activeCell="C25" sqref="C25"/>
    </sheetView>
  </sheetViews>
  <sheetFormatPr defaultColWidth="8.86328125" defaultRowHeight="11.65" x14ac:dyDescent="0.35"/>
  <cols>
    <col min="1" max="1" width="14" style="147" customWidth="1"/>
    <col min="2" max="2" width="7.3984375" style="252" customWidth="1"/>
    <col min="3" max="3" width="65.86328125" style="253" customWidth="1"/>
    <col min="4" max="4" width="36.59765625" style="147" customWidth="1"/>
    <col min="5" max="5" width="21.59765625" style="147" customWidth="1"/>
    <col min="6" max="16384" width="8.86328125" style="147"/>
  </cols>
  <sheetData>
    <row r="1" spans="1:8" s="82" customFormat="1" x14ac:dyDescent="0.35">
      <c r="B1" s="232" t="s">
        <v>2059</v>
      </c>
      <c r="C1" s="81"/>
      <c r="D1" s="233"/>
      <c r="E1" s="233"/>
      <c r="G1" s="82">
        <f>COUNT(B6:B121)</f>
        <v>21</v>
      </c>
    </row>
    <row r="2" spans="1:8" s="82" customFormat="1" x14ac:dyDescent="0.35">
      <c r="B2" s="80"/>
      <c r="C2" s="81"/>
    </row>
    <row r="3" spans="1:8" s="83" customFormat="1" x14ac:dyDescent="0.35">
      <c r="B3" s="80" t="s">
        <v>1</v>
      </c>
      <c r="C3" s="80" t="s">
        <v>2</v>
      </c>
      <c r="D3" s="83" t="s">
        <v>3</v>
      </c>
      <c r="E3" s="83" t="s">
        <v>4</v>
      </c>
    </row>
    <row r="4" spans="1:8" s="82" customFormat="1" x14ac:dyDescent="0.35">
      <c r="B4" s="80"/>
      <c r="C4" s="84"/>
    </row>
    <row r="5" spans="1:8" s="82" customFormat="1" x14ac:dyDescent="0.35">
      <c r="B5" s="85"/>
      <c r="C5" s="86"/>
      <c r="D5" s="87"/>
      <c r="E5" s="88"/>
    </row>
    <row r="6" spans="1:8" s="82" customFormat="1" ht="23.25" x14ac:dyDescent="0.35">
      <c r="A6" s="83"/>
      <c r="B6" s="89">
        <v>1</v>
      </c>
      <c r="C6" s="90" t="s">
        <v>1825</v>
      </c>
      <c r="D6" s="91" t="s">
        <v>75</v>
      </c>
      <c r="E6" s="92"/>
    </row>
    <row r="7" spans="1:8" s="82" customFormat="1" x14ac:dyDescent="0.35">
      <c r="B7" s="93"/>
      <c r="C7" s="94"/>
      <c r="D7" s="95" t="s">
        <v>88</v>
      </c>
      <c r="E7" s="96" t="s">
        <v>752</v>
      </c>
      <c r="F7" s="97" t="str">
        <f>CONCATENATE("IF NO, GO TO NEXT MODULE")</f>
        <v>IF NO, GO TO NEXT MODULE</v>
      </c>
    </row>
    <row r="8" spans="1:8" s="82" customFormat="1" x14ac:dyDescent="0.35">
      <c r="B8" s="89">
        <f>B6+1</f>
        <v>2</v>
      </c>
      <c r="C8" s="90" t="s">
        <v>1826</v>
      </c>
      <c r="D8" s="98"/>
      <c r="E8" s="99" t="s">
        <v>749</v>
      </c>
    </row>
    <row r="9" spans="1:8" s="82" customFormat="1" x14ac:dyDescent="0.35">
      <c r="B9" s="100"/>
      <c r="C9" s="101"/>
      <c r="D9" s="102" t="s">
        <v>1827</v>
      </c>
      <c r="E9" s="103" t="s">
        <v>752</v>
      </c>
      <c r="G9" s="102"/>
      <c r="H9" s="102"/>
    </row>
    <row r="10" spans="1:8" s="82" customFormat="1" x14ac:dyDescent="0.35">
      <c r="B10" s="100"/>
      <c r="C10" s="101"/>
      <c r="D10" s="102" t="s">
        <v>1828</v>
      </c>
      <c r="E10" s="103" t="s">
        <v>752</v>
      </c>
      <c r="G10" s="102"/>
      <c r="H10" s="102"/>
    </row>
    <row r="11" spans="1:8" s="82" customFormat="1" x14ac:dyDescent="0.35">
      <c r="B11" s="100"/>
      <c r="C11" s="101"/>
      <c r="D11" s="102" t="s">
        <v>1829</v>
      </c>
      <c r="E11" s="103" t="s">
        <v>752</v>
      </c>
      <c r="G11" s="102"/>
      <c r="H11" s="102"/>
    </row>
    <row r="12" spans="1:8" s="82" customFormat="1" x14ac:dyDescent="0.35">
      <c r="B12" s="100"/>
      <c r="C12" s="101"/>
      <c r="D12" s="102" t="s">
        <v>1830</v>
      </c>
      <c r="E12" s="103" t="s">
        <v>752</v>
      </c>
      <c r="G12" s="102"/>
    </row>
    <row r="13" spans="1:8" s="82" customFormat="1" x14ac:dyDescent="0.35">
      <c r="B13" s="100"/>
      <c r="C13" s="101"/>
      <c r="D13" s="102" t="s">
        <v>1831</v>
      </c>
      <c r="E13" s="103" t="s">
        <v>752</v>
      </c>
      <c r="G13" s="102"/>
    </row>
    <row r="14" spans="1:8" s="82" customFormat="1" x14ac:dyDescent="0.35">
      <c r="B14" s="93"/>
      <c r="C14" s="94"/>
      <c r="D14" s="104" t="s">
        <v>1832</v>
      </c>
      <c r="E14" s="105" t="s">
        <v>752</v>
      </c>
    </row>
    <row r="15" spans="1:8" s="97" customFormat="1" x14ac:dyDescent="0.35">
      <c r="B15" s="106">
        <f>B8+1</f>
        <v>3</v>
      </c>
      <c r="C15" s="107" t="s">
        <v>1833</v>
      </c>
      <c r="D15" s="107"/>
      <c r="E15" s="108"/>
      <c r="F15" s="97" t="str">
        <f>CONCATENATE("Filter based on Q",B8)</f>
        <v>Filter based on Q2</v>
      </c>
    </row>
    <row r="16" spans="1:8" s="97" customFormat="1" x14ac:dyDescent="0.35">
      <c r="B16" s="109"/>
      <c r="C16" s="110"/>
      <c r="D16" s="110"/>
      <c r="E16" s="110" t="s">
        <v>1834</v>
      </c>
    </row>
    <row r="17" spans="2:6" s="97" customFormat="1" x14ac:dyDescent="0.35">
      <c r="B17" s="109"/>
      <c r="C17" s="110"/>
      <c r="D17" s="110" t="s">
        <v>1827</v>
      </c>
      <c r="E17" s="111" t="s">
        <v>752</v>
      </c>
    </row>
    <row r="18" spans="2:6" s="97" customFormat="1" x14ac:dyDescent="0.35">
      <c r="B18" s="109"/>
      <c r="C18" s="110"/>
      <c r="D18" s="110" t="s">
        <v>1828</v>
      </c>
      <c r="E18" s="111" t="s">
        <v>752</v>
      </c>
    </row>
    <row r="19" spans="2:6" s="97" customFormat="1" x14ac:dyDescent="0.35">
      <c r="B19" s="109"/>
      <c r="C19" s="110"/>
      <c r="D19" s="110" t="s">
        <v>1829</v>
      </c>
      <c r="E19" s="111" t="s">
        <v>752</v>
      </c>
    </row>
    <row r="20" spans="2:6" s="97" customFormat="1" x14ac:dyDescent="0.35">
      <c r="B20" s="109"/>
      <c r="C20" s="110"/>
      <c r="D20" s="110" t="s">
        <v>1830</v>
      </c>
      <c r="E20" s="111" t="s">
        <v>752</v>
      </c>
    </row>
    <row r="21" spans="2:6" s="97" customFormat="1" x14ac:dyDescent="0.35">
      <c r="B21" s="109"/>
      <c r="C21" s="110"/>
      <c r="D21" s="110" t="s">
        <v>1831</v>
      </c>
      <c r="E21" s="111" t="s">
        <v>752</v>
      </c>
    </row>
    <row r="22" spans="2:6" s="97" customFormat="1" x14ac:dyDescent="0.35">
      <c r="B22" s="234"/>
      <c r="C22" s="235"/>
      <c r="D22" s="235" t="s">
        <v>1835</v>
      </c>
      <c r="E22" s="236" t="s">
        <v>752</v>
      </c>
    </row>
    <row r="23" spans="2:6" s="97" customFormat="1" x14ac:dyDescent="0.35">
      <c r="B23" s="106">
        <f>B15+1</f>
        <v>4</v>
      </c>
      <c r="C23" s="107" t="s">
        <v>1836</v>
      </c>
      <c r="D23" s="107"/>
      <c r="E23" s="108"/>
      <c r="F23" s="97" t="str">
        <f>CONCATENATE("Filter based on Q",B8)</f>
        <v>Filter based on Q2</v>
      </c>
    </row>
    <row r="24" spans="2:6" s="97" customFormat="1" x14ac:dyDescent="0.35">
      <c r="B24" s="109"/>
      <c r="C24" s="110"/>
      <c r="D24" s="110"/>
      <c r="E24" s="111" t="s">
        <v>1837</v>
      </c>
    </row>
    <row r="25" spans="2:6" s="97" customFormat="1" x14ac:dyDescent="0.35">
      <c r="B25" s="109"/>
      <c r="C25" s="110"/>
      <c r="D25" s="102" t="s">
        <v>1827</v>
      </c>
      <c r="E25" s="111" t="s">
        <v>752</v>
      </c>
    </row>
    <row r="26" spans="2:6" s="97" customFormat="1" x14ac:dyDescent="0.35">
      <c r="B26" s="109"/>
      <c r="C26" s="110"/>
      <c r="D26" s="102" t="s">
        <v>1828</v>
      </c>
      <c r="E26" s="111" t="s">
        <v>752</v>
      </c>
    </row>
    <row r="27" spans="2:6" s="97" customFormat="1" x14ac:dyDescent="0.35">
      <c r="B27" s="109"/>
      <c r="C27" s="110"/>
      <c r="D27" s="102" t="s">
        <v>1829</v>
      </c>
      <c r="E27" s="111" t="s">
        <v>752</v>
      </c>
    </row>
    <row r="28" spans="2:6" s="97" customFormat="1" x14ac:dyDescent="0.35">
      <c r="B28" s="109"/>
      <c r="C28" s="110"/>
      <c r="D28" s="102" t="s">
        <v>1830</v>
      </c>
      <c r="E28" s="111" t="s">
        <v>752</v>
      </c>
    </row>
    <row r="29" spans="2:6" s="97" customFormat="1" x14ac:dyDescent="0.35">
      <c r="B29" s="109"/>
      <c r="C29" s="110"/>
      <c r="D29" s="102" t="s">
        <v>1831</v>
      </c>
      <c r="E29" s="111" t="s">
        <v>752</v>
      </c>
    </row>
    <row r="30" spans="2:6" s="97" customFormat="1" x14ac:dyDescent="0.35">
      <c r="B30" s="234"/>
      <c r="C30" s="235"/>
      <c r="D30" s="104" t="s">
        <v>1835</v>
      </c>
      <c r="E30" s="236" t="s">
        <v>752</v>
      </c>
    </row>
    <row r="31" spans="2:6" s="97" customFormat="1" ht="34.9" x14ac:dyDescent="0.35">
      <c r="B31" s="109">
        <f>+B23+1</f>
        <v>5</v>
      </c>
      <c r="C31" s="146" t="s">
        <v>1838</v>
      </c>
      <c r="D31" s="237"/>
      <c r="E31" s="111"/>
    </row>
    <row r="32" spans="2:6" s="97" customFormat="1" ht="85.5" x14ac:dyDescent="0.35">
      <c r="B32" s="109"/>
      <c r="C32" s="110"/>
      <c r="D32" s="237"/>
      <c r="E32" s="238" t="s">
        <v>1839</v>
      </c>
    </row>
    <row r="33" spans="2:5" s="97" customFormat="1" x14ac:dyDescent="0.35">
      <c r="B33" s="109"/>
      <c r="C33" s="110"/>
      <c r="D33" s="102" t="s">
        <v>1827</v>
      </c>
      <c r="E33" s="111" t="s">
        <v>752</v>
      </c>
    </row>
    <row r="34" spans="2:5" s="97" customFormat="1" x14ac:dyDescent="0.35">
      <c r="B34" s="109"/>
      <c r="C34" s="110"/>
      <c r="D34" s="102" t="s">
        <v>1828</v>
      </c>
      <c r="E34" s="111" t="s">
        <v>752</v>
      </c>
    </row>
    <row r="35" spans="2:5" s="97" customFormat="1" x14ac:dyDescent="0.35">
      <c r="B35" s="109"/>
      <c r="C35" s="110"/>
      <c r="D35" s="102" t="s">
        <v>1829</v>
      </c>
      <c r="E35" s="111" t="s">
        <v>752</v>
      </c>
    </row>
    <row r="36" spans="2:5" s="97" customFormat="1" x14ac:dyDescent="0.35">
      <c r="B36" s="109"/>
      <c r="C36" s="110"/>
      <c r="D36" s="102" t="s">
        <v>1830</v>
      </c>
      <c r="E36" s="111" t="s">
        <v>752</v>
      </c>
    </row>
    <row r="37" spans="2:5" s="97" customFormat="1" x14ac:dyDescent="0.35">
      <c r="B37" s="109"/>
      <c r="C37" s="110"/>
      <c r="D37" s="102" t="s">
        <v>1831</v>
      </c>
      <c r="E37" s="111" t="s">
        <v>752</v>
      </c>
    </row>
    <row r="38" spans="2:5" s="97" customFormat="1" x14ac:dyDescent="0.35">
      <c r="B38" s="109"/>
      <c r="C38" s="110"/>
      <c r="D38" s="237" t="s">
        <v>1835</v>
      </c>
      <c r="E38" s="236" t="s">
        <v>752</v>
      </c>
    </row>
    <row r="39" spans="2:5" x14ac:dyDescent="0.35">
      <c r="B39" s="89">
        <f>B31+1</f>
        <v>6</v>
      </c>
      <c r="C39" s="90" t="s">
        <v>1840</v>
      </c>
      <c r="D39" s="98"/>
      <c r="E39" s="239" t="s">
        <v>749</v>
      </c>
    </row>
    <row r="40" spans="2:5" x14ac:dyDescent="0.35">
      <c r="B40" s="100"/>
      <c r="C40" s="101"/>
      <c r="D40" s="240" t="s">
        <v>1841</v>
      </c>
      <c r="E40" s="241" t="s">
        <v>752</v>
      </c>
    </row>
    <row r="41" spans="2:5" x14ac:dyDescent="0.35">
      <c r="B41" s="100"/>
      <c r="C41" s="101"/>
      <c r="D41" s="240" t="s">
        <v>1842</v>
      </c>
      <c r="E41" s="241" t="s">
        <v>752</v>
      </c>
    </row>
    <row r="42" spans="2:5" x14ac:dyDescent="0.35">
      <c r="B42" s="100"/>
      <c r="C42" s="101"/>
      <c r="D42" s="240" t="s">
        <v>1843</v>
      </c>
      <c r="E42" s="241" t="s">
        <v>752</v>
      </c>
    </row>
    <row r="43" spans="2:5" x14ac:dyDescent="0.35">
      <c r="B43" s="100"/>
      <c r="C43" s="101"/>
      <c r="D43" s="240" t="s">
        <v>1844</v>
      </c>
      <c r="E43" s="241" t="s">
        <v>752</v>
      </c>
    </row>
    <row r="44" spans="2:5" x14ac:dyDescent="0.35">
      <c r="B44" s="242"/>
      <c r="C44" s="94"/>
      <c r="D44" s="243" t="s">
        <v>1845</v>
      </c>
      <c r="E44" s="145" t="s">
        <v>752</v>
      </c>
    </row>
    <row r="45" spans="2:5" x14ac:dyDescent="0.35">
      <c r="B45" s="89">
        <f>B39+1</f>
        <v>7</v>
      </c>
      <c r="C45" s="90" t="s">
        <v>1846</v>
      </c>
      <c r="D45" s="98"/>
      <c r="E45" s="239" t="s">
        <v>749</v>
      </c>
    </row>
    <row r="46" spans="2:5" x14ac:dyDescent="0.35">
      <c r="B46" s="100"/>
      <c r="C46" s="101"/>
      <c r="D46" s="240" t="s">
        <v>1847</v>
      </c>
      <c r="E46" s="241" t="s">
        <v>752</v>
      </c>
    </row>
    <row r="47" spans="2:5" x14ac:dyDescent="0.35">
      <c r="B47" s="100"/>
      <c r="C47" s="101"/>
      <c r="D47" s="240" t="s">
        <v>1848</v>
      </c>
      <c r="E47" s="241" t="s">
        <v>752</v>
      </c>
    </row>
    <row r="48" spans="2:5" x14ac:dyDescent="0.35">
      <c r="B48" s="100"/>
      <c r="C48" s="240"/>
      <c r="D48" s="240" t="s">
        <v>1849</v>
      </c>
      <c r="E48" s="241" t="s">
        <v>752</v>
      </c>
    </row>
    <row r="49" spans="1:6" x14ac:dyDescent="0.35">
      <c r="B49" s="100"/>
      <c r="C49" s="101"/>
      <c r="D49" s="240" t="s">
        <v>1850</v>
      </c>
      <c r="E49" s="241" t="s">
        <v>752</v>
      </c>
    </row>
    <row r="50" spans="1:6" s="97" customFormat="1" x14ac:dyDescent="0.35">
      <c r="B50" s="109"/>
      <c r="C50" s="110"/>
      <c r="D50" s="110" t="s">
        <v>1851</v>
      </c>
      <c r="E50" s="111" t="s">
        <v>752</v>
      </c>
    </row>
    <row r="51" spans="1:6" s="97" customFormat="1" x14ac:dyDescent="0.35">
      <c r="B51" s="109"/>
      <c r="C51" s="110"/>
      <c r="D51" s="110" t="s">
        <v>1852</v>
      </c>
      <c r="E51" s="111" t="s">
        <v>752</v>
      </c>
    </row>
    <row r="52" spans="1:6" s="97" customFormat="1" x14ac:dyDescent="0.35">
      <c r="B52" s="109"/>
      <c r="C52" s="110"/>
      <c r="D52" s="110" t="s">
        <v>1853</v>
      </c>
      <c r="E52" s="111" t="s">
        <v>752</v>
      </c>
    </row>
    <row r="53" spans="1:6" x14ac:dyDescent="0.35">
      <c r="B53" s="242"/>
      <c r="C53" s="94"/>
      <c r="D53" s="104" t="s">
        <v>1854</v>
      </c>
      <c r="E53" s="145" t="s">
        <v>752</v>
      </c>
    </row>
    <row r="54" spans="1:6" s="82" customFormat="1" x14ac:dyDescent="0.35">
      <c r="A54" s="83"/>
      <c r="B54" s="89">
        <f>B45+1</f>
        <v>8</v>
      </c>
      <c r="C54" s="244" t="s">
        <v>1855</v>
      </c>
      <c r="D54" s="98"/>
      <c r="E54" s="99"/>
    </row>
    <row r="55" spans="1:6" s="82" customFormat="1" x14ac:dyDescent="0.35">
      <c r="A55" s="83"/>
      <c r="B55" s="100"/>
      <c r="C55" s="245"/>
      <c r="D55" s="246" t="s">
        <v>75</v>
      </c>
      <c r="E55" s="247"/>
    </row>
    <row r="56" spans="1:6" s="82" customFormat="1" x14ac:dyDescent="0.35">
      <c r="B56" s="93"/>
      <c r="C56" s="248"/>
      <c r="D56" s="95" t="s">
        <v>88</v>
      </c>
      <c r="E56" s="249" t="s">
        <v>752</v>
      </c>
    </row>
    <row r="57" spans="1:6" s="82" customFormat="1" x14ac:dyDescent="0.35">
      <c r="A57" s="83"/>
      <c r="B57" s="89">
        <f>B54+1</f>
        <v>9</v>
      </c>
      <c r="C57" s="244" t="s">
        <v>1856</v>
      </c>
      <c r="D57" s="98"/>
      <c r="E57" s="99"/>
    </row>
    <row r="58" spans="1:6" s="82" customFormat="1" x14ac:dyDescent="0.35">
      <c r="A58" s="83"/>
      <c r="B58" s="100"/>
      <c r="C58" s="245"/>
      <c r="D58" s="246" t="s">
        <v>75</v>
      </c>
      <c r="E58" s="247"/>
    </row>
    <row r="59" spans="1:6" s="82" customFormat="1" x14ac:dyDescent="0.35">
      <c r="B59" s="93"/>
      <c r="C59" s="248"/>
      <c r="D59" s="95" t="s">
        <v>88</v>
      </c>
      <c r="E59" s="249" t="s">
        <v>752</v>
      </c>
    </row>
    <row r="60" spans="1:6" s="82" customFormat="1" x14ac:dyDescent="0.35">
      <c r="A60" s="83"/>
      <c r="B60" s="89">
        <f>B57+1</f>
        <v>10</v>
      </c>
      <c r="C60" s="244" t="s">
        <v>1857</v>
      </c>
      <c r="D60" s="98"/>
      <c r="E60" s="99"/>
    </row>
    <row r="61" spans="1:6" s="82" customFormat="1" x14ac:dyDescent="0.35">
      <c r="A61" s="83"/>
      <c r="B61" s="100"/>
      <c r="C61" s="250"/>
      <c r="D61" s="246" t="s">
        <v>75</v>
      </c>
      <c r="E61" s="247"/>
    </row>
    <row r="62" spans="1:6" s="82" customFormat="1" x14ac:dyDescent="0.35">
      <c r="B62" s="93"/>
      <c r="C62" s="251"/>
      <c r="D62" s="95" t="s">
        <v>88</v>
      </c>
      <c r="E62" s="249" t="s">
        <v>752</v>
      </c>
    </row>
    <row r="63" spans="1:6" s="97" customFormat="1" x14ac:dyDescent="0.35">
      <c r="B63" s="106">
        <f>B60+1</f>
        <v>11</v>
      </c>
      <c r="C63" s="107" t="s">
        <v>1858</v>
      </c>
      <c r="D63" s="110"/>
      <c r="E63" s="111" t="s">
        <v>1859</v>
      </c>
      <c r="F63" s="97" t="str">
        <f>CONCATENATE("Filter based on Q",B8)</f>
        <v>Filter based on Q2</v>
      </c>
    </row>
    <row r="64" spans="1:6" s="97" customFormat="1" x14ac:dyDescent="0.35">
      <c r="B64" s="109"/>
      <c r="C64" s="110"/>
      <c r="D64" s="102" t="s">
        <v>1827</v>
      </c>
      <c r="E64" s="111" t="s">
        <v>752</v>
      </c>
    </row>
    <row r="65" spans="2:6" s="97" customFormat="1" x14ac:dyDescent="0.35">
      <c r="B65" s="109"/>
      <c r="C65" s="110"/>
      <c r="D65" s="102" t="s">
        <v>1828</v>
      </c>
      <c r="E65" s="111" t="s">
        <v>752</v>
      </c>
    </row>
    <row r="66" spans="2:6" s="97" customFormat="1" x14ac:dyDescent="0.35">
      <c r="B66" s="109"/>
      <c r="C66" s="110"/>
      <c r="D66" s="102" t="s">
        <v>1829</v>
      </c>
      <c r="E66" s="111" t="s">
        <v>752</v>
      </c>
    </row>
    <row r="67" spans="2:6" s="97" customFormat="1" x14ac:dyDescent="0.35">
      <c r="B67" s="109"/>
      <c r="C67" s="110"/>
      <c r="D67" s="102" t="s">
        <v>1830</v>
      </c>
      <c r="E67" s="111" t="s">
        <v>752</v>
      </c>
    </row>
    <row r="68" spans="2:6" s="97" customFormat="1" x14ac:dyDescent="0.35">
      <c r="B68" s="109"/>
      <c r="C68" s="110"/>
      <c r="D68" s="102" t="s">
        <v>1831</v>
      </c>
      <c r="E68" s="111" t="s">
        <v>752</v>
      </c>
    </row>
    <row r="69" spans="2:6" s="97" customFormat="1" x14ac:dyDescent="0.35">
      <c r="B69" s="234"/>
      <c r="C69" s="235"/>
      <c r="D69" s="104" t="s">
        <v>1835</v>
      </c>
      <c r="E69" s="236" t="s">
        <v>752</v>
      </c>
    </row>
    <row r="70" spans="2:6" s="97" customFormat="1" x14ac:dyDescent="0.35">
      <c r="B70" s="106">
        <f>B63+1</f>
        <v>12</v>
      </c>
      <c r="C70" s="107" t="s">
        <v>1860</v>
      </c>
      <c r="D70" s="110"/>
      <c r="E70" s="111" t="s">
        <v>1861</v>
      </c>
    </row>
    <row r="71" spans="2:6" s="97" customFormat="1" x14ac:dyDescent="0.35">
      <c r="B71" s="109"/>
      <c r="C71" s="110"/>
      <c r="D71" s="102" t="s">
        <v>1827</v>
      </c>
      <c r="E71" s="111" t="s">
        <v>752</v>
      </c>
      <c r="F71" s="97" t="str">
        <f>CONCATENATE("Filter based on Q",B63)</f>
        <v>Filter based on Q11</v>
      </c>
    </row>
    <row r="72" spans="2:6" s="97" customFormat="1" x14ac:dyDescent="0.35">
      <c r="B72" s="109"/>
      <c r="C72" s="110"/>
      <c r="D72" s="102" t="s">
        <v>1828</v>
      </c>
      <c r="E72" s="111" t="s">
        <v>752</v>
      </c>
    </row>
    <row r="73" spans="2:6" s="97" customFormat="1" x14ac:dyDescent="0.35">
      <c r="B73" s="109"/>
      <c r="C73" s="110"/>
      <c r="D73" s="102" t="s">
        <v>1829</v>
      </c>
      <c r="E73" s="111" t="s">
        <v>752</v>
      </c>
    </row>
    <row r="74" spans="2:6" s="97" customFormat="1" x14ac:dyDescent="0.35">
      <c r="B74" s="109"/>
      <c r="C74" s="110"/>
      <c r="D74" s="102" t="s">
        <v>1830</v>
      </c>
      <c r="E74" s="111" t="s">
        <v>752</v>
      </c>
    </row>
    <row r="75" spans="2:6" s="97" customFormat="1" x14ac:dyDescent="0.35">
      <c r="B75" s="109"/>
      <c r="C75" s="110"/>
      <c r="D75" s="102" t="s">
        <v>1831</v>
      </c>
      <c r="E75" s="111" t="s">
        <v>752</v>
      </c>
    </row>
    <row r="76" spans="2:6" s="97" customFormat="1" x14ac:dyDescent="0.35">
      <c r="B76" s="234"/>
      <c r="C76" s="235"/>
      <c r="D76" s="104" t="s">
        <v>1835</v>
      </c>
      <c r="E76" s="236" t="s">
        <v>752</v>
      </c>
    </row>
    <row r="77" spans="2:6" s="97" customFormat="1" x14ac:dyDescent="0.35">
      <c r="B77" s="106">
        <f>B70+1</f>
        <v>13</v>
      </c>
      <c r="C77" s="107" t="s">
        <v>1862</v>
      </c>
      <c r="D77" s="110"/>
      <c r="E77" s="111" t="s">
        <v>1863</v>
      </c>
    </row>
    <row r="78" spans="2:6" s="97" customFormat="1" x14ac:dyDescent="0.35">
      <c r="B78" s="109"/>
      <c r="C78" s="110"/>
      <c r="D78" s="102" t="s">
        <v>1827</v>
      </c>
      <c r="E78" s="111" t="s">
        <v>752</v>
      </c>
      <c r="F78" s="97" t="str">
        <f>CONCATENATE("Filter based on Q",B63)</f>
        <v>Filter based on Q11</v>
      </c>
    </row>
    <row r="79" spans="2:6" s="97" customFormat="1" x14ac:dyDescent="0.35">
      <c r="B79" s="109"/>
      <c r="C79" s="110"/>
      <c r="D79" s="102" t="s">
        <v>1828</v>
      </c>
      <c r="E79" s="111" t="s">
        <v>752</v>
      </c>
    </row>
    <row r="80" spans="2:6" s="97" customFormat="1" x14ac:dyDescent="0.35">
      <c r="B80" s="109"/>
      <c r="C80" s="110"/>
      <c r="D80" s="102" t="s">
        <v>1829</v>
      </c>
      <c r="E80" s="111" t="s">
        <v>752</v>
      </c>
    </row>
    <row r="81" spans="2:5" s="97" customFormat="1" x14ac:dyDescent="0.35">
      <c r="B81" s="109"/>
      <c r="C81" s="110"/>
      <c r="D81" s="102" t="s">
        <v>1830</v>
      </c>
      <c r="E81" s="111" t="s">
        <v>752</v>
      </c>
    </row>
    <row r="82" spans="2:5" s="97" customFormat="1" x14ac:dyDescent="0.35">
      <c r="B82" s="109"/>
      <c r="C82" s="110"/>
      <c r="D82" s="102" t="s">
        <v>1831</v>
      </c>
      <c r="E82" s="111" t="s">
        <v>752</v>
      </c>
    </row>
    <row r="83" spans="2:5" s="97" customFormat="1" x14ac:dyDescent="0.35">
      <c r="B83" s="234"/>
      <c r="C83" s="235"/>
      <c r="D83" s="104" t="s">
        <v>1835</v>
      </c>
      <c r="E83" s="236" t="s">
        <v>752</v>
      </c>
    </row>
    <row r="84" spans="2:5" s="97" customFormat="1" x14ac:dyDescent="0.35">
      <c r="B84" s="106">
        <f>B77+1</f>
        <v>14</v>
      </c>
      <c r="C84" s="107" t="str">
        <f>"What share of your household income comes from agricultural products?" &amp;"ASK IF Q" &amp;B23 &amp; " IS NOT 2"</f>
        <v>What share of your household income comes from agricultural products?ASK IF Q4 IS NOT 2</v>
      </c>
      <c r="D84" s="107"/>
      <c r="E84" s="108"/>
    </row>
    <row r="85" spans="2:5" s="97" customFormat="1" x14ac:dyDescent="0.35">
      <c r="B85" s="109"/>
      <c r="C85" s="110"/>
      <c r="D85" s="110" t="s">
        <v>1864</v>
      </c>
      <c r="E85" s="111"/>
    </row>
    <row r="86" spans="2:5" s="97" customFormat="1" x14ac:dyDescent="0.35">
      <c r="B86" s="109"/>
      <c r="C86" s="110"/>
      <c r="D86" s="110" t="s">
        <v>1865</v>
      </c>
      <c r="E86" s="111"/>
    </row>
    <row r="87" spans="2:5" s="97" customFormat="1" x14ac:dyDescent="0.35">
      <c r="B87" s="109"/>
      <c r="C87" s="110"/>
      <c r="D87" s="110" t="s">
        <v>1866</v>
      </c>
      <c r="E87" s="111" t="s">
        <v>752</v>
      </c>
    </row>
    <row r="88" spans="2:5" s="97" customFormat="1" x14ac:dyDescent="0.35">
      <c r="B88" s="109"/>
      <c r="C88" s="110"/>
      <c r="D88" s="110" t="s">
        <v>1867</v>
      </c>
      <c r="E88" s="111"/>
    </row>
    <row r="89" spans="2:5" s="97" customFormat="1" x14ac:dyDescent="0.35">
      <c r="B89" s="234"/>
      <c r="C89" s="235"/>
      <c r="D89" s="235" t="s">
        <v>1868</v>
      </c>
      <c r="E89" s="236"/>
    </row>
    <row r="90" spans="2:5" s="97" customFormat="1" x14ac:dyDescent="0.35">
      <c r="B90" s="106">
        <f>B84+1</f>
        <v>15</v>
      </c>
      <c r="C90" s="107" t="str">
        <f>"How do you mostly sell your agrictultural products? " &amp;"ASK IF Q" &amp;B23 &amp; " IS NOT 2"</f>
        <v>How do you mostly sell your agrictultural products? ASK IF Q4 IS NOT 2</v>
      </c>
      <c r="D90" s="107"/>
      <c r="E90" s="108"/>
    </row>
    <row r="91" spans="2:5" s="97" customFormat="1" x14ac:dyDescent="0.35">
      <c r="B91" s="109"/>
      <c r="C91" s="110"/>
      <c r="D91" s="110" t="s">
        <v>1869</v>
      </c>
      <c r="E91" s="111"/>
    </row>
    <row r="92" spans="2:5" s="97" customFormat="1" x14ac:dyDescent="0.35">
      <c r="B92" s="109"/>
      <c r="C92" s="110"/>
      <c r="D92" s="110" t="s">
        <v>1870</v>
      </c>
      <c r="E92" s="111"/>
    </row>
    <row r="93" spans="2:5" s="97" customFormat="1" x14ac:dyDescent="0.35">
      <c r="B93" s="109"/>
      <c r="C93" s="110"/>
      <c r="D93" s="110" t="s">
        <v>1871</v>
      </c>
      <c r="E93" s="111" t="s">
        <v>752</v>
      </c>
    </row>
    <row r="94" spans="2:5" s="97" customFormat="1" x14ac:dyDescent="0.35">
      <c r="B94" s="109"/>
      <c r="C94" s="110"/>
      <c r="D94" s="110" t="s">
        <v>1872</v>
      </c>
      <c r="E94" s="111"/>
    </row>
    <row r="95" spans="2:5" s="97" customFormat="1" x14ac:dyDescent="0.35">
      <c r="B95" s="234"/>
      <c r="C95" s="235"/>
      <c r="D95" s="235" t="s">
        <v>793</v>
      </c>
      <c r="E95" s="236"/>
    </row>
    <row r="96" spans="2:5" s="97" customFormat="1" x14ac:dyDescent="0.35">
      <c r="B96" s="106">
        <f>B90+1</f>
        <v>16</v>
      </c>
      <c r="C96" s="107" t="s">
        <v>1873</v>
      </c>
      <c r="D96" s="107"/>
      <c r="E96" s="108"/>
    </row>
    <row r="97" spans="2:6" s="97" customFormat="1" x14ac:dyDescent="0.35">
      <c r="B97" s="109"/>
      <c r="C97" s="110"/>
      <c r="D97" s="110"/>
      <c r="E97" s="111" t="s">
        <v>1859</v>
      </c>
    </row>
    <row r="98" spans="2:6" s="97" customFormat="1" x14ac:dyDescent="0.35">
      <c r="B98" s="109"/>
      <c r="C98" s="110"/>
      <c r="D98" s="110" t="s">
        <v>1874</v>
      </c>
      <c r="E98" s="111" t="s">
        <v>752</v>
      </c>
    </row>
    <row r="99" spans="2:6" s="97" customFormat="1" x14ac:dyDescent="0.35">
      <c r="B99" s="109"/>
      <c r="C99" s="110"/>
      <c r="D99" s="110" t="s">
        <v>1875</v>
      </c>
      <c r="E99" s="111" t="s">
        <v>752</v>
      </c>
    </row>
    <row r="100" spans="2:6" s="97" customFormat="1" x14ac:dyDescent="0.35">
      <c r="B100" s="109"/>
      <c r="C100" s="110"/>
      <c r="D100" s="110" t="s">
        <v>1876</v>
      </c>
      <c r="E100" s="111" t="s">
        <v>752</v>
      </c>
    </row>
    <row r="101" spans="2:6" s="97" customFormat="1" x14ac:dyDescent="0.35">
      <c r="B101" s="109"/>
      <c r="C101" s="110"/>
      <c r="D101" s="110" t="s">
        <v>1877</v>
      </c>
      <c r="E101" s="111" t="s">
        <v>752</v>
      </c>
    </row>
    <row r="102" spans="2:6" s="97" customFormat="1" x14ac:dyDescent="0.35">
      <c r="B102" s="234"/>
      <c r="C102" s="235"/>
      <c r="D102" s="235" t="s">
        <v>793</v>
      </c>
      <c r="E102" s="236" t="s">
        <v>752</v>
      </c>
    </row>
    <row r="103" spans="2:6" s="97" customFormat="1" x14ac:dyDescent="0.35">
      <c r="B103" s="106">
        <f>B96+1</f>
        <v>17</v>
      </c>
      <c r="C103" s="107" t="s">
        <v>1878</v>
      </c>
      <c r="D103" s="107"/>
      <c r="E103" s="108"/>
    </row>
    <row r="104" spans="2:6" s="97" customFormat="1" x14ac:dyDescent="0.35">
      <c r="B104" s="109"/>
      <c r="C104" s="110"/>
      <c r="D104" s="110" t="s">
        <v>75</v>
      </c>
      <c r="E104" s="111"/>
    </row>
    <row r="105" spans="2:6" s="97" customFormat="1" x14ac:dyDescent="0.35">
      <c r="B105" s="234"/>
      <c r="C105" s="235"/>
      <c r="D105" s="235" t="s">
        <v>88</v>
      </c>
      <c r="E105" s="236" t="s">
        <v>752</v>
      </c>
      <c r="F105" s="97" t="str">
        <f>CONCATENATE("If No, Skip to Q",B118)</f>
        <v>If No, Skip to Q20</v>
      </c>
    </row>
    <row r="106" spans="2:6" s="97" customFormat="1" x14ac:dyDescent="0.35">
      <c r="B106" s="106">
        <f>B103+1</f>
        <v>18</v>
      </c>
      <c r="C106" s="107" t="s">
        <v>1879</v>
      </c>
      <c r="D106" s="107"/>
      <c r="E106" s="108"/>
    </row>
    <row r="107" spans="2:6" s="97" customFormat="1" x14ac:dyDescent="0.35">
      <c r="B107" s="109"/>
      <c r="C107" s="110"/>
      <c r="D107" s="110" t="s">
        <v>75</v>
      </c>
      <c r="E107" s="111"/>
    </row>
    <row r="108" spans="2:6" s="97" customFormat="1" x14ac:dyDescent="0.35">
      <c r="B108" s="234"/>
      <c r="C108" s="235"/>
      <c r="D108" s="235" t="s">
        <v>88</v>
      </c>
      <c r="E108" s="236" t="s">
        <v>752</v>
      </c>
    </row>
    <row r="109" spans="2:6" s="97" customFormat="1" x14ac:dyDescent="0.35">
      <c r="B109" s="109">
        <f>B106+1</f>
        <v>19</v>
      </c>
      <c r="C109" s="110" t="s">
        <v>1880</v>
      </c>
      <c r="D109" s="110"/>
      <c r="E109" s="111"/>
    </row>
    <row r="110" spans="2:6" s="97" customFormat="1" x14ac:dyDescent="0.35">
      <c r="B110" s="109"/>
      <c r="C110" s="110"/>
      <c r="D110" s="110"/>
      <c r="E110" s="111" t="s">
        <v>1859</v>
      </c>
    </row>
    <row r="111" spans="2:6" s="97" customFormat="1" x14ac:dyDescent="0.35">
      <c r="B111" s="109"/>
      <c r="C111" s="110"/>
      <c r="D111" s="110" t="s">
        <v>1881</v>
      </c>
      <c r="E111" s="111" t="s">
        <v>752</v>
      </c>
    </row>
    <row r="112" spans="2:6" s="97" customFormat="1" x14ac:dyDescent="0.35">
      <c r="B112" s="109"/>
      <c r="C112" s="110"/>
      <c r="D112" s="110" t="s">
        <v>1882</v>
      </c>
      <c r="E112" s="111" t="s">
        <v>752</v>
      </c>
    </row>
    <row r="113" spans="2:5" s="97" customFormat="1" x14ac:dyDescent="0.35">
      <c r="B113" s="109"/>
      <c r="C113" s="110"/>
      <c r="D113" s="110" t="s">
        <v>1883</v>
      </c>
      <c r="E113" s="111" t="s">
        <v>752</v>
      </c>
    </row>
    <row r="114" spans="2:5" s="97" customFormat="1" x14ac:dyDescent="0.35">
      <c r="B114" s="109"/>
      <c r="C114" s="110"/>
      <c r="D114" s="110" t="s">
        <v>1884</v>
      </c>
      <c r="E114" s="111" t="s">
        <v>752</v>
      </c>
    </row>
    <row r="115" spans="2:5" s="97" customFormat="1" x14ac:dyDescent="0.35">
      <c r="B115" s="109"/>
      <c r="C115" s="110"/>
      <c r="D115" s="110" t="s">
        <v>1885</v>
      </c>
      <c r="E115" s="111" t="s">
        <v>752</v>
      </c>
    </row>
    <row r="116" spans="2:5" s="97" customFormat="1" x14ac:dyDescent="0.35">
      <c r="B116" s="109"/>
      <c r="C116" s="110"/>
      <c r="D116" s="110" t="s">
        <v>1886</v>
      </c>
      <c r="E116" s="111" t="s">
        <v>752</v>
      </c>
    </row>
    <row r="117" spans="2:5" s="97" customFormat="1" x14ac:dyDescent="0.35">
      <c r="B117" s="234"/>
      <c r="C117" s="235"/>
      <c r="D117" s="235" t="s">
        <v>786</v>
      </c>
      <c r="E117" s="236" t="s">
        <v>752</v>
      </c>
    </row>
    <row r="118" spans="2:5" s="97" customFormat="1" x14ac:dyDescent="0.35">
      <c r="B118" s="106">
        <f>B109+1</f>
        <v>20</v>
      </c>
      <c r="C118" s="107" t="s">
        <v>1887</v>
      </c>
      <c r="D118" s="107"/>
      <c r="E118" s="108"/>
    </row>
    <row r="119" spans="2:5" s="97" customFormat="1" x14ac:dyDescent="0.35">
      <c r="B119" s="109"/>
      <c r="C119" s="110"/>
      <c r="D119" s="110" t="s">
        <v>75</v>
      </c>
      <c r="E119" s="111"/>
    </row>
    <row r="120" spans="2:5" s="97" customFormat="1" x14ac:dyDescent="0.35">
      <c r="B120" s="234"/>
      <c r="C120" s="235"/>
      <c r="D120" s="235" t="s">
        <v>88</v>
      </c>
      <c r="E120" s="236" t="s">
        <v>752</v>
      </c>
    </row>
    <row r="121" spans="2:5" s="97" customFormat="1" x14ac:dyDescent="0.35">
      <c r="B121" s="106">
        <f>B118+1</f>
        <v>21</v>
      </c>
      <c r="C121" s="107" t="s">
        <v>1888</v>
      </c>
      <c r="D121" s="107"/>
      <c r="E121" s="108"/>
    </row>
    <row r="122" spans="2:5" s="97" customFormat="1" x14ac:dyDescent="0.35">
      <c r="B122" s="109"/>
      <c r="C122" s="110"/>
      <c r="D122" s="110" t="s">
        <v>75</v>
      </c>
      <c r="E122" s="111"/>
    </row>
    <row r="123" spans="2:5" s="97" customFormat="1" x14ac:dyDescent="0.35">
      <c r="B123" s="234"/>
      <c r="C123" s="235"/>
      <c r="D123" s="235" t="s">
        <v>88</v>
      </c>
      <c r="E123" s="236" t="s">
        <v>752</v>
      </c>
    </row>
  </sheetData>
  <phoneticPr fontId="4" type="noConversion"/>
  <pageMargins left="0.7" right="0.7" top="0.75" bottom="0.75" header="0.3" footer="0.3"/>
  <pageSetup orientation="portrait" r:id="rId1"/>
  <headerFooter>
    <oddFooter>&amp;R_x000D_&amp;1#&amp;"Aptos"&amp;10&amp;K000000 Official Use Only</odd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5A6B6-8AD9-4E3F-883B-0BF07C06FCB9}">
  <dimension ref="A1:H13"/>
  <sheetViews>
    <sheetView zoomScale="67" zoomScaleNormal="100" workbookViewId="0"/>
  </sheetViews>
  <sheetFormatPr defaultRowHeight="14.25" x14ac:dyDescent="0.45"/>
  <cols>
    <col min="3" max="3" width="32.3984375" bestFit="1" customWidth="1"/>
    <col min="4" max="4" width="36.3984375" customWidth="1"/>
    <col min="5" max="5" width="23.86328125" customWidth="1"/>
    <col min="6" max="6" width="29.86328125" customWidth="1"/>
    <col min="7" max="7" width="26.59765625" customWidth="1"/>
    <col min="8" max="8" width="28.86328125" customWidth="1"/>
  </cols>
  <sheetData>
    <row r="1" spans="1:8" ht="15.75" x14ac:dyDescent="0.5">
      <c r="A1" s="30" t="s">
        <v>1890</v>
      </c>
    </row>
    <row r="2" spans="1:8" x14ac:dyDescent="0.45">
      <c r="B2" s="4"/>
      <c r="C2" s="4"/>
      <c r="D2" s="4" t="s">
        <v>1891</v>
      </c>
      <c r="E2" s="4" t="s">
        <v>1892</v>
      </c>
      <c r="F2" s="4" t="s">
        <v>1893</v>
      </c>
      <c r="G2" s="4" t="s">
        <v>1894</v>
      </c>
      <c r="H2" s="4" t="s">
        <v>1895</v>
      </c>
    </row>
    <row r="3" spans="1:8" ht="128.25" x14ac:dyDescent="0.45">
      <c r="B3" s="4"/>
      <c r="C3" s="4"/>
      <c r="D3" s="9" t="s">
        <v>1896</v>
      </c>
      <c r="E3" s="9" t="s">
        <v>1897</v>
      </c>
      <c r="F3" s="9" t="s">
        <v>1898</v>
      </c>
      <c r="G3" s="9" t="s">
        <v>1899</v>
      </c>
      <c r="H3" s="9" t="s">
        <v>1900</v>
      </c>
    </row>
    <row r="4" spans="1:8" x14ac:dyDescent="0.45">
      <c r="B4" s="4" t="s">
        <v>1901</v>
      </c>
      <c r="C4" s="4" t="s">
        <v>1902</v>
      </c>
      <c r="D4" s="4"/>
      <c r="E4" s="4"/>
      <c r="F4" s="4"/>
      <c r="G4" s="4"/>
      <c r="H4" s="4"/>
    </row>
    <row r="5" spans="1:8" x14ac:dyDescent="0.45">
      <c r="B5" s="4">
        <v>1</v>
      </c>
      <c r="C5" s="4" t="s">
        <v>1903</v>
      </c>
      <c r="D5" s="4"/>
      <c r="E5" s="4"/>
      <c r="F5" s="4"/>
      <c r="G5" s="4"/>
      <c r="H5" s="4"/>
    </row>
    <row r="6" spans="1:8" x14ac:dyDescent="0.45">
      <c r="B6" s="4">
        <v>2</v>
      </c>
      <c r="C6" s="4" t="s">
        <v>1904</v>
      </c>
      <c r="D6" s="4"/>
      <c r="E6" s="4"/>
      <c r="F6" s="4"/>
      <c r="G6" s="4"/>
      <c r="H6" s="4"/>
    </row>
    <row r="7" spans="1:8" x14ac:dyDescent="0.45">
      <c r="B7" s="4">
        <v>3</v>
      </c>
      <c r="C7" s="4" t="s">
        <v>1905</v>
      </c>
      <c r="D7" s="4"/>
      <c r="E7" s="4"/>
      <c r="F7" s="4"/>
      <c r="G7" s="4"/>
      <c r="H7" s="4"/>
    </row>
    <row r="8" spans="1:8" x14ac:dyDescent="0.45">
      <c r="B8" s="4">
        <v>4</v>
      </c>
      <c r="C8" s="4" t="s">
        <v>1906</v>
      </c>
      <c r="D8" s="4"/>
      <c r="E8" s="4"/>
      <c r="F8" s="4"/>
      <c r="G8" s="4"/>
      <c r="H8" s="4"/>
    </row>
    <row r="9" spans="1:8" x14ac:dyDescent="0.45">
      <c r="B9" s="4">
        <v>5</v>
      </c>
      <c r="C9" s="4" t="s">
        <v>1907</v>
      </c>
      <c r="D9" s="4"/>
      <c r="E9" s="4"/>
      <c r="F9" s="4"/>
      <c r="G9" s="4"/>
      <c r="H9" s="4"/>
    </row>
    <row r="10" spans="1:8" x14ac:dyDescent="0.45">
      <c r="B10" s="4">
        <v>6</v>
      </c>
      <c r="C10" s="4" t="s">
        <v>1908</v>
      </c>
      <c r="D10" s="4"/>
      <c r="E10" s="4"/>
      <c r="F10" s="4"/>
      <c r="G10" s="4"/>
      <c r="H10" s="4"/>
    </row>
    <row r="11" spans="1:8" x14ac:dyDescent="0.45">
      <c r="B11" s="4">
        <v>7</v>
      </c>
      <c r="C11" s="4" t="s">
        <v>1909</v>
      </c>
      <c r="D11" s="4"/>
      <c r="E11" s="4"/>
      <c r="F11" s="4"/>
      <c r="G11" s="4"/>
      <c r="H11" s="4"/>
    </row>
    <row r="13" spans="1:8" hidden="1" x14ac:dyDescent="0.45">
      <c r="B13" s="21" t="s">
        <v>1910</v>
      </c>
    </row>
  </sheetData>
  <pageMargins left="0.7" right="0.7" top="0.75" bottom="0.75" header="0.3" footer="0.3"/>
  <headerFooter>
    <oddFooter>&amp;R_x000D_&amp;1#&amp;"Aptos"&amp;10&amp;K000000 Official Use Only</oddFooter>
  </headerFooter>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75C8C-7917-4527-AA47-43765A8A434C}">
  <dimension ref="B2:H13"/>
  <sheetViews>
    <sheetView zoomScale="73" workbookViewId="0">
      <selection activeCell="B2" sqref="B2"/>
    </sheetView>
  </sheetViews>
  <sheetFormatPr defaultRowHeight="14.25" x14ac:dyDescent="0.45"/>
  <cols>
    <col min="3" max="3" width="32.3984375" bestFit="1" customWidth="1"/>
    <col min="4" max="4" width="48.59765625" customWidth="1"/>
    <col min="5" max="5" width="55.1328125" customWidth="1"/>
    <col min="6" max="6" width="36.3984375" customWidth="1"/>
    <col min="7" max="7" width="33" customWidth="1"/>
    <col min="8" max="8" width="40.86328125" customWidth="1"/>
  </cols>
  <sheetData>
    <row r="2" spans="2:8" x14ac:dyDescent="0.45">
      <c r="B2" s="4"/>
      <c r="C2" s="4"/>
      <c r="D2" s="4">
        <v>1</v>
      </c>
      <c r="E2" s="4">
        <v>2</v>
      </c>
      <c r="F2" s="4">
        <v>3</v>
      </c>
      <c r="G2" s="4">
        <v>4</v>
      </c>
      <c r="H2" s="4">
        <v>5</v>
      </c>
    </row>
    <row r="3" spans="2:8" ht="114" x14ac:dyDescent="0.45">
      <c r="B3" s="4"/>
      <c r="C3" s="4"/>
      <c r="D3" s="9" t="s">
        <v>1911</v>
      </c>
      <c r="E3" s="9" t="s">
        <v>1912</v>
      </c>
      <c r="F3" s="9" t="s">
        <v>1913</v>
      </c>
      <c r="G3" s="9" t="s">
        <v>1914</v>
      </c>
      <c r="H3" s="9" t="s">
        <v>1915</v>
      </c>
    </row>
    <row r="4" spans="2:8" x14ac:dyDescent="0.45">
      <c r="B4" s="4" t="s">
        <v>1901</v>
      </c>
      <c r="C4" s="4" t="s">
        <v>1902</v>
      </c>
      <c r="D4" s="4"/>
      <c r="E4" s="4"/>
      <c r="F4" s="4"/>
      <c r="G4" s="4"/>
      <c r="H4" s="4"/>
    </row>
    <row r="5" spans="2:8" x14ac:dyDescent="0.45">
      <c r="B5" s="4">
        <v>1</v>
      </c>
      <c r="C5" s="4" t="s">
        <v>1916</v>
      </c>
      <c r="D5" s="4"/>
      <c r="E5" s="4"/>
      <c r="F5" s="4"/>
      <c r="G5" s="4"/>
      <c r="H5" s="4"/>
    </row>
    <row r="6" spans="2:8" x14ac:dyDescent="0.45">
      <c r="B6" s="4">
        <v>2</v>
      </c>
      <c r="C6" s="4" t="s">
        <v>1917</v>
      </c>
      <c r="D6" s="4"/>
      <c r="E6" s="4"/>
      <c r="F6" s="4"/>
      <c r="G6" s="4"/>
      <c r="H6" s="4"/>
    </row>
    <row r="7" spans="2:8" x14ac:dyDescent="0.45">
      <c r="B7" s="4">
        <v>3</v>
      </c>
      <c r="C7" s="4" t="s">
        <v>1918</v>
      </c>
      <c r="D7" s="4"/>
      <c r="E7" s="4"/>
      <c r="F7" s="4"/>
      <c r="G7" s="4"/>
      <c r="H7" s="4"/>
    </row>
    <row r="8" spans="2:8" x14ac:dyDescent="0.45">
      <c r="B8" s="4">
        <v>4</v>
      </c>
      <c r="C8" s="4" t="s">
        <v>1919</v>
      </c>
      <c r="D8" s="4"/>
      <c r="E8" s="4"/>
      <c r="F8" s="4"/>
      <c r="G8" s="4"/>
      <c r="H8" s="4"/>
    </row>
    <row r="9" spans="2:8" x14ac:dyDescent="0.45">
      <c r="B9" s="4"/>
      <c r="C9" s="4"/>
      <c r="D9" s="4"/>
      <c r="E9" s="4"/>
      <c r="F9" s="4"/>
      <c r="G9" s="4"/>
      <c r="H9" s="4"/>
    </row>
    <row r="10" spans="2:8" x14ac:dyDescent="0.45">
      <c r="B10" s="4"/>
      <c r="C10" s="4"/>
      <c r="D10" s="4"/>
      <c r="E10" s="4"/>
      <c r="F10" s="4"/>
      <c r="G10" s="4"/>
      <c r="H10" s="4"/>
    </row>
    <row r="11" spans="2:8" x14ac:dyDescent="0.45">
      <c r="B11" s="4"/>
      <c r="C11" s="4"/>
      <c r="D11" s="4"/>
      <c r="E11" s="4"/>
      <c r="F11" s="4"/>
      <c r="G11" s="4"/>
      <c r="H11" s="4"/>
    </row>
    <row r="13" spans="2:8" hidden="1" x14ac:dyDescent="0.45">
      <c r="B13" s="21" t="s">
        <v>1910</v>
      </c>
    </row>
  </sheetData>
  <pageMargins left="0.7" right="0.7" top="0.75" bottom="0.75" header="0.3" footer="0.3"/>
  <headerFooter>
    <oddFooter>&amp;R_x000D_&amp;1#&amp;"Aptos"&amp;10&amp;K000000 Official Use Only</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A1BBA-0C02-47E5-9C10-E735A93C1F98}">
  <dimension ref="A1:H17"/>
  <sheetViews>
    <sheetView zoomScale="70" workbookViewId="0">
      <selection activeCell="C3" sqref="C3:H3"/>
    </sheetView>
  </sheetViews>
  <sheetFormatPr defaultRowHeight="14.25" x14ac:dyDescent="0.45"/>
  <cols>
    <col min="2" max="2" width="12" customWidth="1"/>
    <col min="3" max="3" width="47" bestFit="1" customWidth="1"/>
    <col min="4" max="4" width="33.86328125" customWidth="1"/>
    <col min="5" max="5" width="32.86328125" customWidth="1"/>
    <col min="6" max="6" width="28.59765625" customWidth="1"/>
    <col min="7" max="7" width="27.86328125" customWidth="1"/>
    <col min="8" max="8" width="35.59765625" customWidth="1"/>
  </cols>
  <sheetData>
    <row r="1" spans="1:8" ht="15.75" x14ac:dyDescent="0.5">
      <c r="A1" s="30" t="s">
        <v>1920</v>
      </c>
    </row>
    <row r="2" spans="1:8" x14ac:dyDescent="0.45">
      <c r="B2" s="4"/>
      <c r="C2" s="4"/>
      <c r="D2" s="4" t="s">
        <v>1921</v>
      </c>
      <c r="E2" s="4" t="s">
        <v>1922</v>
      </c>
      <c r="F2" s="4" t="s">
        <v>1923</v>
      </c>
      <c r="G2" s="4" t="s">
        <v>1924</v>
      </c>
      <c r="H2" s="4" t="s">
        <v>1925</v>
      </c>
    </row>
    <row r="3" spans="1:8" ht="213.75" x14ac:dyDescent="0.45">
      <c r="B3" s="4"/>
      <c r="C3" s="4"/>
      <c r="D3" s="9" t="s">
        <v>1926</v>
      </c>
      <c r="E3" s="9" t="s">
        <v>1927</v>
      </c>
      <c r="F3" s="9" t="s">
        <v>1928</v>
      </c>
      <c r="G3" s="9" t="s">
        <v>1929</v>
      </c>
      <c r="H3" s="9"/>
    </row>
    <row r="4" spans="1:8" x14ac:dyDescent="0.45">
      <c r="B4" s="4" t="s">
        <v>1901</v>
      </c>
      <c r="C4" s="4" t="s">
        <v>1902</v>
      </c>
      <c r="D4" s="4"/>
      <c r="E4" s="4"/>
      <c r="F4" s="4"/>
      <c r="G4" s="4"/>
      <c r="H4" s="4"/>
    </row>
    <row r="5" spans="1:8" x14ac:dyDescent="0.45">
      <c r="B5" s="4">
        <v>1</v>
      </c>
      <c r="C5" s="4" t="s">
        <v>1930</v>
      </c>
      <c r="D5" s="4"/>
      <c r="E5" s="4"/>
      <c r="F5" s="4"/>
      <c r="G5" s="4"/>
      <c r="H5" s="4"/>
    </row>
    <row r="6" spans="1:8" x14ac:dyDescent="0.45">
      <c r="B6" s="4">
        <v>2</v>
      </c>
      <c r="C6" s="4" t="s">
        <v>1931</v>
      </c>
      <c r="D6" s="4"/>
      <c r="E6" s="4"/>
      <c r="F6" s="4"/>
      <c r="G6" s="4"/>
      <c r="H6" s="4"/>
    </row>
    <row r="7" spans="1:8" x14ac:dyDescent="0.45">
      <c r="B7" s="4">
        <v>3</v>
      </c>
      <c r="C7" s="4" t="s">
        <v>1932</v>
      </c>
      <c r="D7" s="4"/>
      <c r="E7" s="4"/>
      <c r="F7" s="4"/>
      <c r="G7" s="4"/>
      <c r="H7" s="4"/>
    </row>
    <row r="8" spans="1:8" x14ac:dyDescent="0.45">
      <c r="B8" s="4">
        <v>4</v>
      </c>
      <c r="C8" s="4" t="s">
        <v>1933</v>
      </c>
      <c r="D8" s="4"/>
      <c r="E8" s="4"/>
      <c r="F8" s="4"/>
      <c r="G8" s="4"/>
      <c r="H8" s="4"/>
    </row>
    <row r="9" spans="1:8" x14ac:dyDescent="0.45">
      <c r="B9" s="4">
        <v>5</v>
      </c>
      <c r="C9" s="4" t="s">
        <v>1934</v>
      </c>
      <c r="D9" s="4"/>
      <c r="E9" s="4"/>
      <c r="F9" s="4"/>
      <c r="G9" s="4"/>
      <c r="H9" s="4"/>
    </row>
    <row r="10" spans="1:8" x14ac:dyDescent="0.45">
      <c r="B10" s="4"/>
      <c r="C10" s="4"/>
      <c r="D10" s="4"/>
      <c r="E10" s="4"/>
      <c r="F10" s="4"/>
      <c r="G10" s="4"/>
      <c r="H10" s="4"/>
    </row>
    <row r="11" spans="1:8" x14ac:dyDescent="0.45">
      <c r="B11" s="4"/>
      <c r="C11" s="4"/>
      <c r="D11" s="4"/>
      <c r="E11" s="4"/>
      <c r="F11" s="4"/>
      <c r="G11" s="4"/>
      <c r="H11" s="4"/>
    </row>
    <row r="13" spans="1:8" hidden="1" x14ac:dyDescent="0.45">
      <c r="B13" s="21" t="s">
        <v>1910</v>
      </c>
    </row>
    <row r="17" spans="2:2" x14ac:dyDescent="0.45">
      <c r="B17" s="21"/>
    </row>
  </sheetData>
  <pageMargins left="0.7" right="0.7" top="0.75" bottom="0.75" header="0.3" footer="0.3"/>
  <headerFooter>
    <oddFooter>&amp;R_x000D_&amp;1#&amp;"Aptos"&amp;10&amp;K000000 Official Use Only</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9BF10-250D-4313-AF63-B695C1FD2C00}">
  <dimension ref="A1:J48"/>
  <sheetViews>
    <sheetView topLeftCell="A31" zoomScale="98" zoomScaleNormal="98" workbookViewId="0">
      <selection activeCell="C33" sqref="C33:C38"/>
    </sheetView>
  </sheetViews>
  <sheetFormatPr defaultColWidth="9" defaultRowHeight="12.75" x14ac:dyDescent="0.35"/>
  <cols>
    <col min="1" max="1" width="9" style="60"/>
    <col min="2" max="2" width="8.1328125" style="60" customWidth="1"/>
    <col min="3" max="4" width="63" style="60" customWidth="1"/>
    <col min="5" max="5" width="6.1328125" style="60" customWidth="1"/>
    <col min="6" max="6" width="28.59765625" style="60" customWidth="1"/>
    <col min="7" max="7" width="36.1328125" style="60" customWidth="1"/>
    <col min="8" max="8" width="34.59765625" style="60" customWidth="1"/>
    <col min="9" max="16384" width="9" style="60"/>
  </cols>
  <sheetData>
    <row r="1" spans="1:8" x14ac:dyDescent="0.35">
      <c r="A1" s="59"/>
      <c r="B1" s="39" t="s">
        <v>2060</v>
      </c>
      <c r="C1" s="59"/>
      <c r="D1" s="59"/>
      <c r="G1" s="82">
        <f>COUNT(B6:B31)+4</f>
        <v>13</v>
      </c>
    </row>
    <row r="2" spans="1:8" x14ac:dyDescent="0.35">
      <c r="A2" s="59"/>
      <c r="B2" s="39"/>
      <c r="C2" s="59"/>
    </row>
    <row r="3" spans="1:8" x14ac:dyDescent="0.35">
      <c r="A3" s="59"/>
      <c r="B3" s="39"/>
      <c r="C3" s="61">
        <f>2+2</f>
        <v>4</v>
      </c>
      <c r="D3" s="59"/>
      <c r="E3" s="59"/>
      <c r="F3" s="59"/>
    </row>
    <row r="4" spans="1:8" x14ac:dyDescent="0.35">
      <c r="A4" s="62" t="s">
        <v>1542</v>
      </c>
      <c r="B4" s="62" t="s">
        <v>1</v>
      </c>
      <c r="C4" s="62" t="s">
        <v>2</v>
      </c>
      <c r="D4" s="62" t="s">
        <v>3</v>
      </c>
      <c r="E4" s="62" t="s">
        <v>4</v>
      </c>
      <c r="F4" s="62"/>
    </row>
    <row r="5" spans="1:8" ht="13.15" thickBot="1" x14ac:dyDescent="0.4">
      <c r="A5" s="62"/>
      <c r="B5" s="62"/>
      <c r="C5" s="62"/>
      <c r="D5" s="62"/>
      <c r="E5" s="62"/>
      <c r="F5" s="62"/>
    </row>
    <row r="6" spans="1:8" x14ac:dyDescent="0.35">
      <c r="A6" s="59"/>
      <c r="B6" s="63"/>
      <c r="C6" s="64"/>
      <c r="D6" s="64"/>
      <c r="E6" s="64"/>
      <c r="F6" s="65" t="s">
        <v>1935</v>
      </c>
      <c r="H6" s="66"/>
    </row>
    <row r="7" spans="1:8" ht="30" customHeight="1" x14ac:dyDescent="0.35">
      <c r="A7" s="208"/>
      <c r="B7" s="346">
        <v>1</v>
      </c>
      <c r="C7" s="68" t="s">
        <v>1936</v>
      </c>
      <c r="D7" s="69"/>
      <c r="E7" s="69"/>
      <c r="F7" s="70" t="s">
        <v>1937</v>
      </c>
      <c r="H7" s="71"/>
    </row>
    <row r="8" spans="1:8" ht="23.25" customHeight="1" x14ac:dyDescent="0.35">
      <c r="A8" s="208"/>
      <c r="B8" s="347"/>
      <c r="C8" s="72" t="s">
        <v>1938</v>
      </c>
      <c r="D8" s="69"/>
      <c r="E8" s="69"/>
      <c r="F8" s="70" t="s">
        <v>1939</v>
      </c>
    </row>
    <row r="9" spans="1:8" ht="29.25" customHeight="1" x14ac:dyDescent="0.35">
      <c r="A9" s="208"/>
      <c r="B9" s="347"/>
      <c r="C9" s="69"/>
      <c r="D9" s="69"/>
      <c r="E9" s="69"/>
      <c r="F9" s="70" t="s">
        <v>1940</v>
      </c>
    </row>
    <row r="10" spans="1:8" x14ac:dyDescent="0.35">
      <c r="A10" s="208"/>
      <c r="B10" s="347"/>
      <c r="C10" s="69"/>
      <c r="D10" s="69"/>
      <c r="E10" s="69"/>
      <c r="F10" s="73" t="s">
        <v>1941</v>
      </c>
    </row>
    <row r="11" spans="1:8" ht="24.75" customHeight="1" x14ac:dyDescent="0.35">
      <c r="A11" s="208"/>
      <c r="B11" s="347"/>
      <c r="C11" s="69"/>
      <c r="D11" s="69"/>
      <c r="E11" s="69"/>
      <c r="F11" s="70" t="s">
        <v>1942</v>
      </c>
    </row>
    <row r="12" spans="1:8" ht="32.25" customHeight="1" x14ac:dyDescent="0.35">
      <c r="A12" s="208"/>
      <c r="B12" s="347"/>
      <c r="C12" s="69"/>
      <c r="D12" s="69"/>
      <c r="E12" s="69"/>
      <c r="F12" s="70" t="s">
        <v>1943</v>
      </c>
    </row>
    <row r="13" spans="1:8" x14ac:dyDescent="0.35">
      <c r="A13" s="208"/>
      <c r="B13" s="347"/>
      <c r="C13" s="69"/>
      <c r="D13" s="69"/>
      <c r="E13" s="69"/>
      <c r="F13" s="70" t="s">
        <v>1944</v>
      </c>
    </row>
    <row r="14" spans="1:8" ht="32.25" customHeight="1" x14ac:dyDescent="0.35">
      <c r="A14" s="208"/>
      <c r="B14" s="347"/>
      <c r="C14" s="69"/>
      <c r="D14" s="69"/>
      <c r="E14" s="69"/>
      <c r="F14" s="70" t="s">
        <v>1945</v>
      </c>
    </row>
    <row r="15" spans="1:8" ht="27.75" customHeight="1" x14ac:dyDescent="0.35">
      <c r="A15" s="208"/>
      <c r="B15" s="347"/>
      <c r="C15" s="69"/>
      <c r="D15" s="69"/>
      <c r="E15" s="69"/>
      <c r="F15" s="70" t="s">
        <v>1946</v>
      </c>
    </row>
    <row r="16" spans="1:8" ht="29.25" customHeight="1" x14ac:dyDescent="0.35">
      <c r="A16" s="208"/>
      <c r="B16" s="348"/>
      <c r="C16" s="69"/>
      <c r="D16" s="69"/>
      <c r="E16" s="69"/>
      <c r="F16" s="70" t="s">
        <v>1947</v>
      </c>
    </row>
    <row r="17" spans="1:10" ht="25.5" x14ac:dyDescent="0.35">
      <c r="A17" s="208"/>
      <c r="B17" s="74"/>
      <c r="C17" s="75" t="s">
        <v>1948</v>
      </c>
      <c r="D17" s="69"/>
      <c r="E17" s="69"/>
      <c r="F17" s="69"/>
      <c r="H17" s="76"/>
    </row>
    <row r="18" spans="1:10" ht="83.25" customHeight="1" x14ac:dyDescent="0.35">
      <c r="A18" s="208"/>
      <c r="B18" s="74">
        <f>B7+1</f>
        <v>2</v>
      </c>
      <c r="C18" s="77" t="s">
        <v>1949</v>
      </c>
      <c r="D18" s="69"/>
      <c r="E18" s="69" t="s">
        <v>1950</v>
      </c>
      <c r="F18" s="69"/>
      <c r="H18" s="66"/>
    </row>
    <row r="19" spans="1:10" ht="66" customHeight="1" x14ac:dyDescent="0.35">
      <c r="A19" s="208"/>
      <c r="B19" s="74">
        <f>B18+1</f>
        <v>3</v>
      </c>
      <c r="C19" s="77" t="s">
        <v>1951</v>
      </c>
      <c r="D19" s="69"/>
      <c r="E19" s="69" t="s">
        <v>1950</v>
      </c>
      <c r="F19" s="69"/>
    </row>
    <row r="20" spans="1:10" x14ac:dyDescent="0.35">
      <c r="A20" s="59"/>
      <c r="B20" s="78"/>
      <c r="C20" s="79"/>
      <c r="D20" s="79"/>
      <c r="E20" s="79"/>
      <c r="F20" s="79"/>
    </row>
    <row r="21" spans="1:10" ht="80.25" customHeight="1" x14ac:dyDescent="0.35">
      <c r="A21" s="208"/>
      <c r="B21" s="74">
        <f>B19+1</f>
        <v>4</v>
      </c>
      <c r="C21" s="77" t="s">
        <v>1952</v>
      </c>
      <c r="D21" s="69"/>
      <c r="E21" s="69" t="s">
        <v>1950</v>
      </c>
      <c r="F21" s="69"/>
    </row>
    <row r="22" spans="1:10" x14ac:dyDescent="0.35">
      <c r="A22" s="59"/>
      <c r="B22" s="78"/>
      <c r="C22" s="79"/>
      <c r="D22" s="79"/>
      <c r="E22" s="79"/>
      <c r="F22" s="79"/>
    </row>
    <row r="23" spans="1:10" ht="52.5" customHeight="1" x14ac:dyDescent="0.35">
      <c r="A23" s="208"/>
      <c r="B23" s="74">
        <f>B21+1</f>
        <v>5</v>
      </c>
      <c r="C23" s="77" t="s">
        <v>1953</v>
      </c>
      <c r="D23" s="69"/>
      <c r="E23" s="69" t="s">
        <v>1950</v>
      </c>
      <c r="F23" s="69"/>
    </row>
    <row r="24" spans="1:10" x14ac:dyDescent="0.35">
      <c r="A24" s="59"/>
      <c r="B24" s="78"/>
      <c r="C24" s="79"/>
      <c r="D24" s="79"/>
      <c r="E24" s="79"/>
      <c r="F24" s="79"/>
    </row>
    <row r="25" spans="1:10" ht="60.75" customHeight="1" x14ac:dyDescent="0.35">
      <c r="A25" s="208"/>
      <c r="B25" s="74">
        <f>B23+1</f>
        <v>6</v>
      </c>
      <c r="C25" s="77" t="s">
        <v>1954</v>
      </c>
      <c r="D25" s="69"/>
      <c r="E25" s="69" t="s">
        <v>1950</v>
      </c>
      <c r="F25" s="69"/>
    </row>
    <row r="26" spans="1:10" x14ac:dyDescent="0.35">
      <c r="A26" s="59"/>
      <c r="B26" s="78"/>
      <c r="C26" s="79"/>
      <c r="D26" s="79"/>
      <c r="E26" s="79"/>
      <c r="F26" s="79"/>
    </row>
    <row r="27" spans="1:10" ht="57" customHeight="1" x14ac:dyDescent="0.35">
      <c r="A27" s="208"/>
      <c r="B27" s="74">
        <f>B25+1</f>
        <v>7</v>
      </c>
      <c r="C27" s="69" t="s">
        <v>1955</v>
      </c>
      <c r="D27" s="69"/>
      <c r="E27" s="69" t="s">
        <v>1950</v>
      </c>
      <c r="F27" s="69"/>
    </row>
    <row r="28" spans="1:10" x14ac:dyDescent="0.35">
      <c r="A28" s="59"/>
      <c r="B28" s="78"/>
      <c r="C28" s="79"/>
      <c r="D28" s="79"/>
      <c r="E28" s="79"/>
      <c r="F28" s="79"/>
    </row>
    <row r="29" spans="1:10" ht="51" customHeight="1" x14ac:dyDescent="0.35">
      <c r="A29" s="208"/>
      <c r="B29" s="74">
        <f>B27+1</f>
        <v>8</v>
      </c>
      <c r="C29" s="69" t="s">
        <v>1956</v>
      </c>
      <c r="D29" s="69"/>
      <c r="E29" s="69" t="s">
        <v>1950</v>
      </c>
      <c r="F29" s="69"/>
    </row>
    <row r="30" spans="1:10" x14ac:dyDescent="0.35">
      <c r="A30" s="59"/>
      <c r="B30" s="78"/>
      <c r="C30" s="79"/>
      <c r="D30" s="79"/>
      <c r="E30" s="79"/>
      <c r="F30" s="79"/>
    </row>
    <row r="31" spans="1:10" ht="52.5" customHeight="1" x14ac:dyDescent="0.35">
      <c r="A31" s="208"/>
      <c r="B31" s="67">
        <f>B29+1</f>
        <v>9</v>
      </c>
      <c r="C31" s="209" t="s">
        <v>1957</v>
      </c>
      <c r="D31" s="209"/>
      <c r="E31" s="209" t="s">
        <v>1950</v>
      </c>
      <c r="F31" s="209"/>
    </row>
    <row r="32" spans="1:10" ht="13.5" customHeight="1" thickBot="1" x14ac:dyDescent="0.4">
      <c r="A32" s="208"/>
      <c r="B32" s="210"/>
      <c r="C32" s="211"/>
      <c r="D32" s="211"/>
      <c r="E32" s="211"/>
      <c r="F32" s="211"/>
      <c r="J32" s="212"/>
    </row>
    <row r="33" spans="2:6" ht="44.1" customHeight="1" thickTop="1" x14ac:dyDescent="0.35">
      <c r="B33" s="213">
        <v>10</v>
      </c>
      <c r="C33" s="349" t="str">
        <f>B33 &amp; "a- During the past 30 days, did anyone in your household have to engage in any following actions due to a lack of food or a lack of money to buy food?"</f>
        <v>10a- During the past 30 days, did anyone in your household have to engage in any following actions due to a lack of food or a lack of money to buy food?</v>
      </c>
      <c r="D33" s="214" t="s">
        <v>1958</v>
      </c>
      <c r="E33" s="215"/>
      <c r="F33" s="209" t="str">
        <f>B33 &amp; " b- If no, why?"</f>
        <v>10 b- If no, why?</v>
      </c>
    </row>
    <row r="34" spans="2:6" x14ac:dyDescent="0.35">
      <c r="B34" s="216"/>
      <c r="C34" s="350"/>
      <c r="D34" s="216"/>
      <c r="F34" s="217" t="s">
        <v>1959</v>
      </c>
    </row>
    <row r="35" spans="2:6" ht="38.25" x14ac:dyDescent="0.35">
      <c r="B35" s="216"/>
      <c r="C35" s="350"/>
      <c r="D35" s="218" t="s">
        <v>1960</v>
      </c>
      <c r="F35" s="219" t="s">
        <v>1961</v>
      </c>
    </row>
    <row r="36" spans="2:6" ht="25.5" x14ac:dyDescent="0.35">
      <c r="B36" s="216"/>
      <c r="C36" s="350"/>
      <c r="D36" s="218" t="s">
        <v>1962</v>
      </c>
      <c r="F36" s="219" t="s">
        <v>1963</v>
      </c>
    </row>
    <row r="37" spans="2:6" ht="13.15" thickBot="1" x14ac:dyDescent="0.4">
      <c r="B37" s="216"/>
      <c r="C37" s="350"/>
      <c r="D37" s="220" t="s">
        <v>1964</v>
      </c>
      <c r="F37" s="221" t="s">
        <v>1965</v>
      </c>
    </row>
    <row r="38" spans="2:6" ht="13.15" thickTop="1" x14ac:dyDescent="0.35">
      <c r="B38" s="216"/>
      <c r="C38" s="350"/>
      <c r="D38" s="222" t="s">
        <v>1958</v>
      </c>
      <c r="F38" s="223" t="s">
        <v>1958</v>
      </c>
    </row>
    <row r="39" spans="2:6" x14ac:dyDescent="0.35">
      <c r="B39" s="216"/>
      <c r="C39" s="224" t="s">
        <v>1966</v>
      </c>
      <c r="D39" s="225" t="s">
        <v>752</v>
      </c>
      <c r="F39" s="226" t="s">
        <v>752</v>
      </c>
    </row>
    <row r="40" spans="2:6" x14ac:dyDescent="0.35">
      <c r="B40" s="216"/>
      <c r="C40" s="218" t="s">
        <v>1967</v>
      </c>
      <c r="D40" s="225" t="s">
        <v>752</v>
      </c>
      <c r="F40" s="226" t="s">
        <v>752</v>
      </c>
    </row>
    <row r="41" spans="2:6" x14ac:dyDescent="0.35">
      <c r="B41" s="216"/>
      <c r="C41" s="218" t="s">
        <v>1968</v>
      </c>
      <c r="D41" s="225" t="s">
        <v>752</v>
      </c>
      <c r="F41" s="226" t="s">
        <v>752</v>
      </c>
    </row>
    <row r="42" spans="2:6" x14ac:dyDescent="0.35">
      <c r="B42" s="216"/>
      <c r="C42" s="218" t="s">
        <v>1969</v>
      </c>
      <c r="D42" s="225" t="s">
        <v>752</v>
      </c>
      <c r="F42" s="226" t="s">
        <v>752</v>
      </c>
    </row>
    <row r="43" spans="2:6" x14ac:dyDescent="0.35">
      <c r="B43" s="216"/>
      <c r="C43" s="218" t="s">
        <v>1970</v>
      </c>
      <c r="D43" s="225" t="s">
        <v>752</v>
      </c>
      <c r="F43" s="226" t="s">
        <v>752</v>
      </c>
    </row>
    <row r="44" spans="2:6" x14ac:dyDescent="0.35">
      <c r="B44" s="216"/>
      <c r="C44" s="218" t="s">
        <v>1971</v>
      </c>
      <c r="D44" s="225" t="s">
        <v>752</v>
      </c>
      <c r="F44" s="226" t="s">
        <v>752</v>
      </c>
    </row>
    <row r="45" spans="2:6" x14ac:dyDescent="0.35">
      <c r="B45" s="216"/>
      <c r="C45" s="218" t="s">
        <v>1972</v>
      </c>
      <c r="D45" s="225" t="s">
        <v>752</v>
      </c>
      <c r="F45" s="226" t="s">
        <v>752</v>
      </c>
    </row>
    <row r="46" spans="2:6" x14ac:dyDescent="0.35">
      <c r="B46" s="216"/>
      <c r="C46" s="218" t="s">
        <v>1973</v>
      </c>
      <c r="D46" s="225" t="s">
        <v>752</v>
      </c>
      <c r="F46" s="226" t="s">
        <v>752</v>
      </c>
    </row>
    <row r="47" spans="2:6" x14ac:dyDescent="0.35">
      <c r="B47" s="216"/>
      <c r="C47" s="227" t="s">
        <v>1974</v>
      </c>
      <c r="D47" s="225" t="s">
        <v>752</v>
      </c>
      <c r="F47" s="226" t="s">
        <v>752</v>
      </c>
    </row>
    <row r="48" spans="2:6" x14ac:dyDescent="0.35">
      <c r="B48" s="228"/>
      <c r="C48" s="229" t="s">
        <v>1975</v>
      </c>
      <c r="D48" s="230" t="s">
        <v>752</v>
      </c>
      <c r="F48" s="231" t="s">
        <v>752</v>
      </c>
    </row>
  </sheetData>
  <mergeCells count="2">
    <mergeCell ref="B7:B16"/>
    <mergeCell ref="C33:C38"/>
  </mergeCells>
  <phoneticPr fontId="4" type="noConversion"/>
  <pageMargins left="0.7" right="0.7" top="0.75" bottom="0.75" header="0.3" footer="0.3"/>
  <pageSetup paperSize="9" orientation="portrait" r:id="rId1"/>
  <headerFooter>
    <oddFooter>&amp;R_x000D_&amp;1#&amp;"Aptos"&amp;10&amp;K000000 Official Use Only</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CA21C-C656-4DAB-89FA-AAFFFDB52760}">
  <dimension ref="A1:G70"/>
  <sheetViews>
    <sheetView workbookViewId="0">
      <selection activeCell="B13" sqref="B13:B18"/>
    </sheetView>
  </sheetViews>
  <sheetFormatPr defaultColWidth="9.1328125" defaultRowHeight="12.75" x14ac:dyDescent="0.45"/>
  <cols>
    <col min="1" max="1" width="14.86328125" style="37" customWidth="1"/>
    <col min="2" max="2" width="11.86328125" style="35" customWidth="1"/>
    <col min="3" max="3" width="51.86328125" style="36" customWidth="1"/>
    <col min="4" max="4" width="42.86328125" style="121" customWidth="1"/>
    <col min="5" max="5" width="17.3984375" style="37" customWidth="1"/>
    <col min="6" max="6" width="18.59765625" style="37" customWidth="1"/>
    <col min="7" max="7" width="18.3984375" style="37" customWidth="1"/>
    <col min="8" max="32" width="9" style="37" customWidth="1"/>
    <col min="33" max="16384" width="9.1328125" style="37"/>
  </cols>
  <sheetData>
    <row r="1" spans="2:7" x14ac:dyDescent="0.45">
      <c r="B1" s="35" t="s">
        <v>2061</v>
      </c>
      <c r="D1" s="36"/>
      <c r="E1" s="36"/>
      <c r="F1" s="36"/>
      <c r="G1" s="37">
        <f>COUNT(B5:B70)</f>
        <v>13</v>
      </c>
    </row>
    <row r="2" spans="2:7" x14ac:dyDescent="0.45">
      <c r="D2" s="36"/>
      <c r="E2" s="36"/>
      <c r="F2" s="36"/>
    </row>
    <row r="3" spans="2:7" s="35" customFormat="1" ht="13.15" thickBot="1" x14ac:dyDescent="0.5">
      <c r="B3" s="35" t="s">
        <v>1</v>
      </c>
      <c r="C3" s="38" t="s">
        <v>2</v>
      </c>
      <c r="D3" s="35" t="s">
        <v>3</v>
      </c>
      <c r="E3" s="35" t="s">
        <v>4</v>
      </c>
      <c r="F3" s="39"/>
    </row>
    <row r="4" spans="2:7" s="36" customFormat="1" ht="15.4" thickBot="1" x14ac:dyDescent="0.45">
      <c r="B4" s="365" t="s">
        <v>1976</v>
      </c>
      <c r="C4" s="367"/>
      <c r="D4" s="367"/>
      <c r="E4" s="367"/>
      <c r="F4" s="368"/>
    </row>
    <row r="5" spans="2:7" s="36" customFormat="1" ht="12.75" customHeight="1" x14ac:dyDescent="0.45">
      <c r="B5" s="383">
        <v>1</v>
      </c>
      <c r="C5" s="384" t="s">
        <v>1977</v>
      </c>
      <c r="D5" s="40"/>
      <c r="E5" s="41" t="s">
        <v>1978</v>
      </c>
      <c r="F5" s="42"/>
    </row>
    <row r="6" spans="2:7" s="36" customFormat="1" x14ac:dyDescent="0.45">
      <c r="B6" s="355"/>
      <c r="C6" s="357"/>
      <c r="D6" s="44"/>
      <c r="E6" s="45" t="s">
        <v>1979</v>
      </c>
      <c r="F6" s="46"/>
    </row>
    <row r="7" spans="2:7" s="36" customFormat="1" ht="14.1" customHeight="1" x14ac:dyDescent="0.45">
      <c r="B7" s="355"/>
      <c r="C7" s="357"/>
      <c r="D7" s="44"/>
      <c r="E7" s="45" t="s">
        <v>1980</v>
      </c>
      <c r="F7" s="46"/>
    </row>
    <row r="8" spans="2:7" s="36" customFormat="1" ht="14.1" customHeight="1" x14ac:dyDescent="0.45">
      <c r="B8" s="355"/>
      <c r="C8" s="357"/>
      <c r="D8" s="44"/>
      <c r="E8" s="45" t="s">
        <v>1981</v>
      </c>
      <c r="F8" s="46"/>
    </row>
    <row r="9" spans="2:7" s="36" customFormat="1" ht="14.1" customHeight="1" x14ac:dyDescent="0.45">
      <c r="B9" s="355"/>
      <c r="C9" s="357"/>
      <c r="D9" s="44"/>
      <c r="E9" s="45" t="s">
        <v>1982</v>
      </c>
      <c r="F9" s="46"/>
    </row>
    <row r="10" spans="2:7" s="36" customFormat="1" ht="13.35" customHeight="1" x14ac:dyDescent="0.45">
      <c r="B10" s="355"/>
      <c r="C10" s="357"/>
      <c r="D10" s="47"/>
      <c r="E10" s="48" t="s">
        <v>1983</v>
      </c>
      <c r="F10" s="46"/>
    </row>
    <row r="11" spans="2:7" s="36" customFormat="1" ht="13.35" customHeight="1" x14ac:dyDescent="0.45">
      <c r="B11" s="355"/>
      <c r="C11" s="43"/>
      <c r="D11" s="44" t="s">
        <v>1984</v>
      </c>
      <c r="E11" s="45" t="s">
        <v>1547</v>
      </c>
      <c r="F11" s="49"/>
    </row>
    <row r="12" spans="2:7" s="36" customFormat="1" x14ac:dyDescent="0.45">
      <c r="B12" s="378"/>
      <c r="C12" s="50"/>
      <c r="D12" s="51" t="s">
        <v>1985</v>
      </c>
      <c r="E12" s="48" t="s">
        <v>1547</v>
      </c>
      <c r="F12" s="52"/>
    </row>
    <row r="13" spans="2:7" s="36" customFormat="1" x14ac:dyDescent="0.45">
      <c r="B13" s="354">
        <f>B5+1</f>
        <v>2</v>
      </c>
      <c r="C13" s="356" t="s">
        <v>1986</v>
      </c>
      <c r="D13" s="54" t="s">
        <v>1987</v>
      </c>
      <c r="E13" s="55">
        <v>1</v>
      </c>
      <c r="F13" s="56"/>
    </row>
    <row r="14" spans="2:7" s="36" customFormat="1" ht="14.25" customHeight="1" x14ac:dyDescent="0.45">
      <c r="B14" s="355"/>
      <c r="C14" s="357"/>
      <c r="D14" s="44" t="s">
        <v>1988</v>
      </c>
      <c r="E14" s="45">
        <v>2</v>
      </c>
      <c r="F14" s="49"/>
    </row>
    <row r="15" spans="2:7" s="36" customFormat="1" ht="14.25" customHeight="1" x14ac:dyDescent="0.45">
      <c r="B15" s="355"/>
      <c r="C15" s="357"/>
      <c r="D15" s="44" t="s">
        <v>1989</v>
      </c>
      <c r="E15" s="57">
        <v>3</v>
      </c>
      <c r="F15" s="49"/>
    </row>
    <row r="16" spans="2:7" s="36" customFormat="1" ht="14.25" customHeight="1" x14ac:dyDescent="0.45">
      <c r="B16" s="355"/>
      <c r="C16" s="357"/>
      <c r="D16" s="44" t="s">
        <v>1990</v>
      </c>
      <c r="E16" s="57">
        <v>4</v>
      </c>
      <c r="F16" s="49"/>
    </row>
    <row r="17" spans="1:7" s="36" customFormat="1" ht="14.25" customHeight="1" x14ac:dyDescent="0.45">
      <c r="B17" s="355"/>
      <c r="C17" s="357"/>
      <c r="D17" s="44" t="s">
        <v>1991</v>
      </c>
      <c r="E17" s="57">
        <v>5</v>
      </c>
      <c r="F17" s="49"/>
    </row>
    <row r="18" spans="1:7" s="36" customFormat="1" ht="14.25" customHeight="1" x14ac:dyDescent="0.45">
      <c r="B18" s="378"/>
      <c r="C18" s="377"/>
      <c r="D18" s="51" t="s">
        <v>1992</v>
      </c>
      <c r="E18" s="58">
        <v>9</v>
      </c>
      <c r="F18" s="52"/>
    </row>
    <row r="19" spans="1:7" s="36" customFormat="1" ht="12.75" customHeight="1" x14ac:dyDescent="0.45">
      <c r="B19" s="354">
        <f>B13+1</f>
        <v>3</v>
      </c>
      <c r="C19" s="356" t="s">
        <v>1993</v>
      </c>
      <c r="D19" s="54" t="s">
        <v>1987</v>
      </c>
      <c r="E19" s="55">
        <v>1</v>
      </c>
      <c r="F19" s="56"/>
    </row>
    <row r="20" spans="1:7" s="36" customFormat="1" ht="14.25" customHeight="1" x14ac:dyDescent="0.45">
      <c r="B20" s="355"/>
      <c r="C20" s="357"/>
      <c r="D20" s="44" t="s">
        <v>1988</v>
      </c>
      <c r="E20" s="45">
        <v>2</v>
      </c>
      <c r="F20" s="49"/>
    </row>
    <row r="21" spans="1:7" s="36" customFormat="1" ht="14.25" customHeight="1" x14ac:dyDescent="0.45">
      <c r="B21" s="355"/>
      <c r="C21" s="357"/>
      <c r="D21" s="44" t="s">
        <v>1989</v>
      </c>
      <c r="E21" s="57">
        <v>3</v>
      </c>
      <c r="F21" s="49"/>
    </row>
    <row r="22" spans="1:7" s="36" customFormat="1" ht="14.25" customHeight="1" x14ac:dyDescent="0.45">
      <c r="B22" s="355"/>
      <c r="C22" s="357"/>
      <c r="D22" s="44" t="s">
        <v>1990</v>
      </c>
      <c r="E22" s="57">
        <v>4</v>
      </c>
      <c r="F22" s="49"/>
    </row>
    <row r="23" spans="1:7" s="36" customFormat="1" ht="14.25" customHeight="1" x14ac:dyDescent="0.45">
      <c r="B23" s="355"/>
      <c r="C23" s="357"/>
      <c r="D23" s="44" t="s">
        <v>1991</v>
      </c>
      <c r="E23" s="57">
        <v>5</v>
      </c>
      <c r="F23" s="49"/>
    </row>
    <row r="24" spans="1:7" s="36" customFormat="1" ht="14.25" customHeight="1" x14ac:dyDescent="0.45">
      <c r="B24" s="378"/>
      <c r="C24" s="377"/>
      <c r="D24" s="51" t="s">
        <v>1992</v>
      </c>
      <c r="E24" s="58">
        <v>9</v>
      </c>
      <c r="F24" s="52"/>
    </row>
    <row r="25" spans="1:7" s="36" customFormat="1" x14ac:dyDescent="0.45">
      <c r="B25" s="354">
        <f>B19+1</f>
        <v>4</v>
      </c>
      <c r="C25" s="356" t="s">
        <v>1994</v>
      </c>
      <c r="D25" s="54" t="s">
        <v>1987</v>
      </c>
      <c r="E25" s="55">
        <v>1</v>
      </c>
      <c r="F25" s="56"/>
    </row>
    <row r="26" spans="1:7" s="36" customFormat="1" ht="14.25" customHeight="1" x14ac:dyDescent="0.45">
      <c r="B26" s="355"/>
      <c r="C26" s="357"/>
      <c r="D26" s="44" t="s">
        <v>1988</v>
      </c>
      <c r="E26" s="45">
        <v>2</v>
      </c>
      <c r="F26" s="49"/>
    </row>
    <row r="27" spans="1:7" s="36" customFormat="1" ht="14.25" customHeight="1" x14ac:dyDescent="0.45">
      <c r="B27" s="355"/>
      <c r="C27" s="357"/>
      <c r="D27" s="44" t="s">
        <v>1989</v>
      </c>
      <c r="E27" s="57">
        <v>3</v>
      </c>
      <c r="F27" s="49"/>
    </row>
    <row r="28" spans="1:7" s="36" customFormat="1" ht="14.25" customHeight="1" x14ac:dyDescent="0.45">
      <c r="B28" s="355"/>
      <c r="C28" s="357"/>
      <c r="D28" s="44" t="s">
        <v>1990</v>
      </c>
      <c r="E28" s="57">
        <v>4</v>
      </c>
      <c r="F28" s="49"/>
    </row>
    <row r="29" spans="1:7" s="36" customFormat="1" ht="14.25" customHeight="1" x14ac:dyDescent="0.45">
      <c r="B29" s="355"/>
      <c r="C29" s="357"/>
      <c r="D29" s="44" t="s">
        <v>1991</v>
      </c>
      <c r="E29" s="57">
        <v>5</v>
      </c>
      <c r="F29" s="49"/>
    </row>
    <row r="30" spans="1:7" s="36" customFormat="1" ht="14.25" customHeight="1" x14ac:dyDescent="0.45">
      <c r="B30" s="378"/>
      <c r="C30" s="377"/>
      <c r="D30" s="51" t="s">
        <v>1992</v>
      </c>
      <c r="E30" s="58">
        <v>9</v>
      </c>
      <c r="F30" s="52"/>
    </row>
    <row r="31" spans="1:7" s="188" customFormat="1" ht="12.75" customHeight="1" x14ac:dyDescent="0.45">
      <c r="A31" s="184"/>
      <c r="B31" s="379">
        <f>B25+1</f>
        <v>5</v>
      </c>
      <c r="C31" s="381" t="s">
        <v>1995</v>
      </c>
      <c r="D31" s="185"/>
      <c r="E31" s="186" t="s">
        <v>1996</v>
      </c>
      <c r="F31" s="187">
        <v>1</v>
      </c>
    </row>
    <row r="32" spans="1:7" s="188" customFormat="1" ht="12.75" customHeight="1" x14ac:dyDescent="0.45">
      <c r="A32" s="184"/>
      <c r="B32" s="380"/>
      <c r="C32" s="382"/>
      <c r="D32" s="189"/>
      <c r="E32" s="186" t="s">
        <v>1889</v>
      </c>
      <c r="F32" s="187">
        <v>2</v>
      </c>
      <c r="G32" s="188" t="str">
        <f xml:space="preserve"> CONCATENATE("skip to Q",B37)</f>
        <v>skip to Q7</v>
      </c>
    </row>
    <row r="33" spans="1:6" s="188" customFormat="1" x14ac:dyDescent="0.45">
      <c r="A33" s="184"/>
      <c r="B33" s="376">
        <f>B31+1</f>
        <v>6</v>
      </c>
      <c r="C33" s="377" t="s">
        <v>1997</v>
      </c>
      <c r="D33" s="53"/>
      <c r="E33" s="190" t="s">
        <v>1998</v>
      </c>
      <c r="F33" s="190">
        <v>1</v>
      </c>
    </row>
    <row r="34" spans="1:6" s="188" customFormat="1" x14ac:dyDescent="0.45">
      <c r="A34" s="184"/>
      <c r="B34" s="351"/>
      <c r="C34" s="352"/>
      <c r="D34" s="43"/>
      <c r="E34" s="191" t="s">
        <v>1999</v>
      </c>
      <c r="F34" s="191">
        <v>2</v>
      </c>
    </row>
    <row r="35" spans="1:6" s="188" customFormat="1" ht="13.35" customHeight="1" thickBot="1" x14ac:dyDescent="0.5">
      <c r="A35" s="184"/>
      <c r="B35" s="351"/>
      <c r="C35" s="356"/>
      <c r="D35" s="43"/>
      <c r="E35" s="191" t="s">
        <v>2000</v>
      </c>
      <c r="F35" s="191">
        <v>3</v>
      </c>
    </row>
    <row r="36" spans="1:6" s="36" customFormat="1" ht="14.25" customHeight="1" thickBot="1" x14ac:dyDescent="0.45">
      <c r="B36" s="365" t="s">
        <v>2001</v>
      </c>
      <c r="C36" s="366"/>
      <c r="D36" s="367"/>
      <c r="E36" s="367"/>
      <c r="F36" s="368"/>
    </row>
    <row r="37" spans="1:6" s="188" customFormat="1" x14ac:dyDescent="0.45">
      <c r="B37" s="369">
        <f>B33+1</f>
        <v>7</v>
      </c>
      <c r="C37" s="372" t="s">
        <v>2002</v>
      </c>
      <c r="D37" s="192" t="s">
        <v>2003</v>
      </c>
      <c r="E37" s="192">
        <v>1</v>
      </c>
      <c r="F37" s="193"/>
    </row>
    <row r="38" spans="1:6" s="188" customFormat="1" x14ac:dyDescent="0.45">
      <c r="B38" s="370"/>
      <c r="C38" s="373"/>
      <c r="D38" s="194" t="s">
        <v>2004</v>
      </c>
      <c r="E38" s="194">
        <v>2</v>
      </c>
      <c r="F38" s="195"/>
    </row>
    <row r="39" spans="1:6" s="188" customFormat="1" x14ac:dyDescent="0.45">
      <c r="B39" s="370"/>
      <c r="C39" s="373"/>
      <c r="D39" s="194" t="s">
        <v>2005</v>
      </c>
      <c r="E39" s="194">
        <v>3</v>
      </c>
      <c r="F39" s="195"/>
    </row>
    <row r="40" spans="1:6" s="188" customFormat="1" x14ac:dyDescent="0.45">
      <c r="B40" s="370"/>
      <c r="C40" s="373"/>
      <c r="D40" s="194" t="s">
        <v>9</v>
      </c>
      <c r="E40" s="194">
        <v>4</v>
      </c>
      <c r="F40" s="195"/>
    </row>
    <row r="41" spans="1:6" s="188" customFormat="1" x14ac:dyDescent="0.45">
      <c r="B41" s="371"/>
      <c r="C41" s="374"/>
      <c r="D41" s="196" t="s">
        <v>2006</v>
      </c>
      <c r="E41" s="196">
        <v>5</v>
      </c>
      <c r="F41" s="197"/>
    </row>
    <row r="42" spans="1:6" s="188" customFormat="1" x14ac:dyDescent="0.45">
      <c r="B42" s="351">
        <f>B37+1</f>
        <v>8</v>
      </c>
      <c r="C42" s="375" t="s">
        <v>2007</v>
      </c>
      <c r="D42" s="190" t="s">
        <v>2008</v>
      </c>
      <c r="E42" s="190">
        <v>1</v>
      </c>
      <c r="F42" s="193"/>
    </row>
    <row r="43" spans="1:6" s="188" customFormat="1" x14ac:dyDescent="0.45">
      <c r="B43" s="351"/>
      <c r="C43" s="361"/>
      <c r="D43" s="191" t="s">
        <v>2009</v>
      </c>
      <c r="E43" s="191">
        <v>2</v>
      </c>
      <c r="F43" s="195"/>
    </row>
    <row r="44" spans="1:6" s="188" customFormat="1" x14ac:dyDescent="0.45">
      <c r="B44" s="351"/>
      <c r="C44" s="361"/>
      <c r="D44" s="198" t="s">
        <v>2010</v>
      </c>
      <c r="E44" s="198">
        <v>3</v>
      </c>
      <c r="F44" s="197"/>
    </row>
    <row r="45" spans="1:6" s="188" customFormat="1" x14ac:dyDescent="0.45">
      <c r="B45" s="360">
        <f>B42+1</f>
        <v>9</v>
      </c>
      <c r="C45" s="361" t="s">
        <v>2011</v>
      </c>
      <c r="D45" s="190" t="s">
        <v>2008</v>
      </c>
      <c r="E45" s="190">
        <v>1</v>
      </c>
      <c r="F45" s="193"/>
    </row>
    <row r="46" spans="1:6" s="188" customFormat="1" x14ac:dyDescent="0.45">
      <c r="B46" s="351"/>
      <c r="C46" s="362"/>
      <c r="D46" s="191" t="s">
        <v>2009</v>
      </c>
      <c r="E46" s="191">
        <v>2</v>
      </c>
      <c r="F46" s="195"/>
    </row>
    <row r="47" spans="1:6" s="188" customFormat="1" x14ac:dyDescent="0.45">
      <c r="B47" s="351"/>
      <c r="C47" s="363"/>
      <c r="D47" s="191" t="s">
        <v>2010</v>
      </c>
      <c r="E47" s="191">
        <v>3</v>
      </c>
      <c r="F47" s="195"/>
    </row>
    <row r="48" spans="1:6" s="188" customFormat="1" ht="13.15" thickBot="1" x14ac:dyDescent="0.5">
      <c r="B48" s="351"/>
      <c r="C48" s="364"/>
      <c r="D48" s="191" t="s">
        <v>2012</v>
      </c>
      <c r="E48" s="191">
        <v>9</v>
      </c>
      <c r="F48" s="195"/>
    </row>
    <row r="49" spans="2:6" s="188" customFormat="1" x14ac:dyDescent="0.45">
      <c r="B49" s="351">
        <f>B45+1</f>
        <v>10</v>
      </c>
      <c r="C49" s="352" t="s">
        <v>2013</v>
      </c>
      <c r="D49" s="192" t="s">
        <v>2014</v>
      </c>
      <c r="E49" s="190">
        <v>1</v>
      </c>
      <c r="F49" s="190"/>
    </row>
    <row r="50" spans="2:6" s="188" customFormat="1" x14ac:dyDescent="0.45">
      <c r="B50" s="351"/>
      <c r="C50" s="352"/>
      <c r="D50" s="194" t="s">
        <v>2015</v>
      </c>
      <c r="E50" s="191">
        <v>2</v>
      </c>
      <c r="F50" s="191"/>
    </row>
    <row r="51" spans="2:6" s="188" customFormat="1" x14ac:dyDescent="0.45">
      <c r="B51" s="351"/>
      <c r="C51" s="352"/>
      <c r="D51" s="194" t="s">
        <v>2016</v>
      </c>
      <c r="E51" s="191">
        <v>3</v>
      </c>
      <c r="F51" s="191"/>
    </row>
    <row r="52" spans="2:6" s="188" customFormat="1" x14ac:dyDescent="0.45">
      <c r="B52" s="351"/>
      <c r="C52" s="353"/>
      <c r="D52" s="198" t="s">
        <v>2017</v>
      </c>
      <c r="E52" s="198">
        <v>4</v>
      </c>
      <c r="F52" s="198"/>
    </row>
    <row r="53" spans="2:6" s="188" customFormat="1" x14ac:dyDescent="0.45">
      <c r="B53" s="351">
        <f>B49+1</f>
        <v>11</v>
      </c>
      <c r="C53" s="352" t="s">
        <v>2018</v>
      </c>
      <c r="D53" s="192" t="s">
        <v>2014</v>
      </c>
      <c r="E53" s="190">
        <v>1</v>
      </c>
      <c r="F53" s="190"/>
    </row>
    <row r="54" spans="2:6" s="188" customFormat="1" x14ac:dyDescent="0.45">
      <c r="B54" s="351"/>
      <c r="C54" s="352"/>
      <c r="D54" s="194" t="s">
        <v>2015</v>
      </c>
      <c r="E54" s="191">
        <v>2</v>
      </c>
      <c r="F54" s="191"/>
    </row>
    <row r="55" spans="2:6" s="188" customFormat="1" x14ac:dyDescent="0.45">
      <c r="B55" s="351"/>
      <c r="C55" s="352"/>
      <c r="D55" s="194" t="s">
        <v>2016</v>
      </c>
      <c r="E55" s="191">
        <v>3</v>
      </c>
      <c r="F55" s="191"/>
    </row>
    <row r="56" spans="2:6" s="188" customFormat="1" x14ac:dyDescent="0.45">
      <c r="B56" s="351"/>
      <c r="C56" s="353"/>
      <c r="D56" s="198" t="s">
        <v>2017</v>
      </c>
      <c r="E56" s="198">
        <v>4</v>
      </c>
      <c r="F56" s="198"/>
    </row>
    <row r="57" spans="2:6" s="36" customFormat="1" x14ac:dyDescent="0.45">
      <c r="B57" s="354">
        <f>B53+1</f>
        <v>12</v>
      </c>
      <c r="C57" s="356" t="s">
        <v>2019</v>
      </c>
      <c r="D57" s="55"/>
      <c r="E57" s="199" t="s">
        <v>2020</v>
      </c>
      <c r="F57" s="200"/>
    </row>
    <row r="58" spans="2:6" s="36" customFormat="1" ht="14.25" customHeight="1" x14ac:dyDescent="0.45">
      <c r="B58" s="355"/>
      <c r="C58" s="357"/>
      <c r="D58" s="45" t="s">
        <v>2021</v>
      </c>
      <c r="E58" s="201" t="s">
        <v>1547</v>
      </c>
      <c r="F58" s="202"/>
    </row>
    <row r="59" spans="2:6" s="36" customFormat="1" ht="14.25" customHeight="1" x14ac:dyDescent="0.45">
      <c r="B59" s="355"/>
      <c r="C59" s="357"/>
      <c r="D59" s="45" t="s">
        <v>2022</v>
      </c>
      <c r="E59" s="201" t="s">
        <v>1547</v>
      </c>
      <c r="F59" s="202"/>
    </row>
    <row r="60" spans="2:6" s="36" customFormat="1" ht="14.25" customHeight="1" x14ac:dyDescent="0.45">
      <c r="B60" s="355"/>
      <c r="C60" s="357"/>
      <c r="D60" s="45" t="s">
        <v>2023</v>
      </c>
      <c r="E60" s="201" t="s">
        <v>1547</v>
      </c>
      <c r="F60" s="202"/>
    </row>
    <row r="61" spans="2:6" s="36" customFormat="1" ht="14.25" customHeight="1" x14ac:dyDescent="0.45">
      <c r="B61" s="355"/>
      <c r="C61" s="357"/>
      <c r="D61" s="45" t="s">
        <v>2024</v>
      </c>
      <c r="E61" s="201" t="s">
        <v>1547</v>
      </c>
      <c r="F61" s="202"/>
    </row>
    <row r="62" spans="2:6" s="36" customFormat="1" ht="14.25" customHeight="1" x14ac:dyDescent="0.45">
      <c r="B62" s="355"/>
      <c r="C62" s="357"/>
      <c r="D62" s="45" t="s">
        <v>2025</v>
      </c>
      <c r="E62" s="201" t="s">
        <v>1547</v>
      </c>
      <c r="F62" s="202"/>
    </row>
    <row r="63" spans="2:6" s="36" customFormat="1" ht="14.25" customHeight="1" x14ac:dyDescent="0.45">
      <c r="B63" s="355"/>
      <c r="C63" s="357"/>
      <c r="D63" s="48" t="s">
        <v>2026</v>
      </c>
      <c r="E63" s="203" t="s">
        <v>1547</v>
      </c>
      <c r="F63" s="204"/>
    </row>
    <row r="64" spans="2:6" s="36" customFormat="1" x14ac:dyDescent="0.45">
      <c r="B64" s="354">
        <f>B57+1</f>
        <v>13</v>
      </c>
      <c r="C64" s="356" t="s">
        <v>2027</v>
      </c>
      <c r="D64" s="55"/>
      <c r="E64" s="199" t="s">
        <v>2020</v>
      </c>
      <c r="F64" s="200"/>
    </row>
    <row r="65" spans="2:6" s="36" customFormat="1" ht="14.25" customHeight="1" x14ac:dyDescent="0.45">
      <c r="B65" s="355"/>
      <c r="C65" s="357"/>
      <c r="D65" s="45" t="s">
        <v>2028</v>
      </c>
      <c r="E65" s="201" t="s">
        <v>1547</v>
      </c>
      <c r="F65" s="202"/>
    </row>
    <row r="66" spans="2:6" s="36" customFormat="1" ht="14.25" customHeight="1" x14ac:dyDescent="0.45">
      <c r="B66" s="355"/>
      <c r="C66" s="357"/>
      <c r="D66" s="45" t="s">
        <v>2029</v>
      </c>
      <c r="E66" s="201" t="s">
        <v>1547</v>
      </c>
      <c r="F66" s="202"/>
    </row>
    <row r="67" spans="2:6" s="36" customFormat="1" ht="14.25" customHeight="1" x14ac:dyDescent="0.45">
      <c r="B67" s="355"/>
      <c r="C67" s="357"/>
      <c r="D67" s="45" t="s">
        <v>2030</v>
      </c>
      <c r="E67" s="201" t="s">
        <v>1547</v>
      </c>
      <c r="F67" s="202"/>
    </row>
    <row r="68" spans="2:6" s="36" customFormat="1" ht="14.25" customHeight="1" x14ac:dyDescent="0.45">
      <c r="B68" s="355"/>
      <c r="C68" s="357"/>
      <c r="D68" s="45" t="s">
        <v>2031</v>
      </c>
      <c r="E68" s="201" t="s">
        <v>1547</v>
      </c>
      <c r="F68" s="202"/>
    </row>
    <row r="69" spans="2:6" s="36" customFormat="1" ht="14.25" customHeight="1" x14ac:dyDescent="0.45">
      <c r="B69" s="355"/>
      <c r="C69" s="357"/>
      <c r="D69" s="45" t="s">
        <v>2032</v>
      </c>
      <c r="E69" s="201" t="s">
        <v>1547</v>
      </c>
      <c r="F69" s="202"/>
    </row>
    <row r="70" spans="2:6" s="36" customFormat="1" ht="14.25" customHeight="1" thickBot="1" x14ac:dyDescent="0.5">
      <c r="B70" s="358"/>
      <c r="C70" s="359"/>
      <c r="D70" s="205" t="s">
        <v>2026</v>
      </c>
      <c r="E70" s="206" t="s">
        <v>1547</v>
      </c>
      <c r="F70" s="207"/>
    </row>
  </sheetData>
  <mergeCells count="28">
    <mergeCell ref="B19:B24"/>
    <mergeCell ref="C19:C24"/>
    <mergeCell ref="B4:F4"/>
    <mergeCell ref="B5:B12"/>
    <mergeCell ref="C5:C10"/>
    <mergeCell ref="B13:B18"/>
    <mergeCell ref="C13:C18"/>
    <mergeCell ref="B33:B35"/>
    <mergeCell ref="C33:C35"/>
    <mergeCell ref="B25:B30"/>
    <mergeCell ref="C25:C30"/>
    <mergeCell ref="B31:B32"/>
    <mergeCell ref="C31:C32"/>
    <mergeCell ref="B45:B48"/>
    <mergeCell ref="C45:C48"/>
    <mergeCell ref="B49:B52"/>
    <mergeCell ref="C49:C52"/>
    <mergeCell ref="B36:F36"/>
    <mergeCell ref="B37:B41"/>
    <mergeCell ref="C37:C41"/>
    <mergeCell ref="B42:B44"/>
    <mergeCell ref="C42:C44"/>
    <mergeCell ref="B53:B56"/>
    <mergeCell ref="C53:C56"/>
    <mergeCell ref="B57:B63"/>
    <mergeCell ref="C57:C63"/>
    <mergeCell ref="B64:B70"/>
    <mergeCell ref="C64:C70"/>
  </mergeCells>
  <pageMargins left="0.7" right="0.7" top="0.75" bottom="0.75" header="0.3" footer="0.3"/>
  <pageSetup paperSize="9" orientation="portrait" r:id="rId1"/>
  <headerFooter>
    <oddFooter>&amp;R_x000D_&amp;1#&amp;"Aptos"&amp;10&amp;K000000 Official Use Only</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A7C03-721F-4EDD-A1C5-894D8907818E}">
  <dimension ref="B1:C29"/>
  <sheetViews>
    <sheetView topLeftCell="A11" zoomScale="49" workbookViewId="0">
      <selection activeCell="D25" sqref="D25"/>
    </sheetView>
  </sheetViews>
  <sheetFormatPr defaultRowHeight="14.25" x14ac:dyDescent="0.45"/>
  <cols>
    <col min="2" max="2" width="44.86328125" bestFit="1" customWidth="1"/>
    <col min="3" max="3" width="26" customWidth="1"/>
    <col min="4" max="4" width="61" bestFit="1" customWidth="1"/>
  </cols>
  <sheetData>
    <row r="1" spans="2:3" x14ac:dyDescent="0.45">
      <c r="C1" s="20" t="s">
        <v>2033</v>
      </c>
    </row>
    <row r="2" spans="2:3" x14ac:dyDescent="0.45">
      <c r="B2" s="28" t="s">
        <v>2034</v>
      </c>
    </row>
    <row r="3" spans="2:3" x14ac:dyDescent="0.45">
      <c r="B3" t="s">
        <v>2035</v>
      </c>
      <c r="C3" t="str">
        <f>'Module D - Housing and Assets'!F2</f>
        <v>D5</v>
      </c>
    </row>
    <row r="4" spans="2:3" x14ac:dyDescent="0.45">
      <c r="B4" t="s">
        <v>2036</v>
      </c>
      <c r="C4" t="e">
        <f>'Module B1 - Basic info'!Q2&amp;" + "&amp;'Module B1 - Basic info'!#REF!</f>
        <v>#REF!</v>
      </c>
    </row>
    <row r="5" spans="2:3" x14ac:dyDescent="0.45">
      <c r="B5" t="s">
        <v>2037</v>
      </c>
      <c r="C5" t="s">
        <v>2038</v>
      </c>
    </row>
    <row r="6" spans="2:3" x14ac:dyDescent="0.45">
      <c r="B6" t="s">
        <v>2039</v>
      </c>
      <c r="C6" t="str">
        <f>'Module D - Housing and Assets'!F2</f>
        <v>D5</v>
      </c>
    </row>
    <row r="7" spans="2:3" x14ac:dyDescent="0.45">
      <c r="B7" t="s">
        <v>2040</v>
      </c>
      <c r="C7" t="str">
        <f>'Module B1 - Basic info'!N2</f>
        <v>B12</v>
      </c>
    </row>
    <row r="8" spans="2:3" x14ac:dyDescent="0.45">
      <c r="B8" t="s">
        <v>2041</v>
      </c>
      <c r="C8" t="str">
        <f>'Module D - Housing and Assets'!B2</f>
        <v>D1</v>
      </c>
    </row>
    <row r="9" spans="2:3" x14ac:dyDescent="0.45">
      <c r="B9" t="s">
        <v>2042</v>
      </c>
      <c r="C9" t="str">
        <f>'Module B1 - Basic info'!N2&amp;"  / "&amp;'Module B1 - Basic info'!M2</f>
        <v>B12  / B11</v>
      </c>
    </row>
    <row r="10" spans="2:3" x14ac:dyDescent="0.45">
      <c r="B10" t="s">
        <v>2043</v>
      </c>
      <c r="C10" t="str">
        <f>'Module D - Housing and Assets'!B2</f>
        <v>D1</v>
      </c>
    </row>
    <row r="12" spans="2:3" x14ac:dyDescent="0.45">
      <c r="B12" s="28" t="s">
        <v>2044</v>
      </c>
    </row>
    <row r="13" spans="2:3" x14ac:dyDescent="0.45">
      <c r="B13" t="s">
        <v>2045</v>
      </c>
      <c r="C13" t="str">
        <f>'Module D - Housing and Assets'!F2</f>
        <v>D5</v>
      </c>
    </row>
    <row r="14" spans="2:3" x14ac:dyDescent="0.45">
      <c r="B14" t="s">
        <v>2046</v>
      </c>
      <c r="C14" s="29" t="s">
        <v>2047</v>
      </c>
    </row>
    <row r="15" spans="2:3" x14ac:dyDescent="0.45">
      <c r="B15" t="s">
        <v>2048</v>
      </c>
      <c r="C15" t="str">
        <f>'Module D - Housing and Assets'!R2</f>
        <v>D14</v>
      </c>
    </row>
    <row r="16" spans="2:3" x14ac:dyDescent="0.45">
      <c r="B16" t="s">
        <v>2049</v>
      </c>
      <c r="C16" t="str">
        <f>'Module D - Housing and Assets'!B2</f>
        <v>D1</v>
      </c>
    </row>
    <row r="17" spans="2:3" x14ac:dyDescent="0.45">
      <c r="B17" t="s">
        <v>2040</v>
      </c>
      <c r="C17" t="str">
        <f>'Module B1 - Basic info'!N2&amp;"  / "&amp;'Module B1 - Basic info'!M2</f>
        <v>B12  / B11</v>
      </c>
    </row>
    <row r="18" spans="2:3" x14ac:dyDescent="0.45">
      <c r="B18" t="s">
        <v>2050</v>
      </c>
      <c r="C18" t="str">
        <f>'Module D - Housing and Assets'!R2</f>
        <v>D14</v>
      </c>
    </row>
    <row r="19" spans="2:3" x14ac:dyDescent="0.45">
      <c r="B19" t="s">
        <v>2051</v>
      </c>
      <c r="C19" t="str">
        <f>'Module D - Housing and Assets'!R2</f>
        <v>D14</v>
      </c>
    </row>
    <row r="20" spans="2:3" x14ac:dyDescent="0.45">
      <c r="B20" t="s">
        <v>2052</v>
      </c>
      <c r="C20" t="s">
        <v>2038</v>
      </c>
    </row>
    <row r="22" spans="2:3" x14ac:dyDescent="0.45">
      <c r="B22" s="28" t="s">
        <v>2053</v>
      </c>
    </row>
    <row r="23" spans="2:3" x14ac:dyDescent="0.45">
      <c r="B23" t="s">
        <v>2054</v>
      </c>
      <c r="C23" t="str">
        <f>'Module D - Housing and Assets'!G2</f>
        <v>D6</v>
      </c>
    </row>
    <row r="24" spans="2:3" x14ac:dyDescent="0.45">
      <c r="B24" t="s">
        <v>2036</v>
      </c>
      <c r="C24" t="e">
        <f>'Module B1 - Basic info'!Q2&amp;" + "&amp;'Module B1 - Basic info'!#REF!</f>
        <v>#REF!</v>
      </c>
    </row>
    <row r="25" spans="2:3" x14ac:dyDescent="0.45">
      <c r="B25" t="s">
        <v>2055</v>
      </c>
      <c r="C25" t="str">
        <f>'Module D - Housing and Assets'!B2</f>
        <v>D1</v>
      </c>
    </row>
    <row r="26" spans="2:3" x14ac:dyDescent="0.45">
      <c r="B26" t="s">
        <v>2056</v>
      </c>
      <c r="C26" t="str">
        <f>'Module B1 - Basic info'!K2</f>
        <v>B9</v>
      </c>
    </row>
    <row r="27" spans="2:3" x14ac:dyDescent="0.45">
      <c r="B27" t="s">
        <v>2057</v>
      </c>
      <c r="C27" t="str">
        <f>'Module D - Housing and Assets'!R2</f>
        <v>D14</v>
      </c>
    </row>
    <row r="28" spans="2:3" x14ac:dyDescent="0.45">
      <c r="B28" t="s">
        <v>2058</v>
      </c>
      <c r="C28" t="str">
        <f>'Module B1 - Basic info'!N2&amp;"  / "&amp;'Module B1 - Basic info'!M2</f>
        <v>B12  / B11</v>
      </c>
    </row>
    <row r="29" spans="2:3" x14ac:dyDescent="0.45">
      <c r="B29" t="s">
        <v>2051</v>
      </c>
      <c r="C29" t="str">
        <f>'Module D - Housing and Assets'!R2</f>
        <v>D14</v>
      </c>
    </row>
  </sheetData>
  <pageMargins left="0.7" right="0.7" top="0.75" bottom="0.75" header="0.3" footer="0.3"/>
  <pageSetup orientation="portrait" r:id="rId1"/>
  <headerFooter>
    <oddFooter>&amp;R_x000D_&amp;1#&amp;"Aptos"&amp;10&amp;K000000 Official Use Only</oddFooter>
  </headerFooter>
  <ignoredErrors>
    <ignoredError sqref="C8:C9 C28"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Intro</vt:lpstr>
      <vt:lpstr>Module B1 - Basic info</vt:lpstr>
      <vt:lpstr>Module B2 - Education</vt:lpstr>
      <vt:lpstr>Module B - Basic Info long</vt:lpstr>
      <vt:lpstr>Sheet1</vt:lpstr>
      <vt:lpstr>Sec - Education_long</vt:lpstr>
      <vt:lpstr>Section D - Labor</vt:lpstr>
      <vt:lpstr>Module C - Employment</vt:lpstr>
      <vt:lpstr>Module D - Housing and Assets</vt:lpstr>
      <vt:lpstr>Module E - Access to services</vt:lpstr>
      <vt:lpstr>Module F -Crop Production</vt:lpstr>
      <vt:lpstr>Module I - Food Prices</vt:lpstr>
      <vt:lpstr>Module J - Energy Prices</vt:lpstr>
      <vt:lpstr>Module J - Transport Prices</vt:lpstr>
      <vt:lpstr>Module J - Food Security</vt:lpstr>
      <vt:lpstr>Module M - Social Cohesion</vt:lpstr>
      <vt:lpstr>Variables for SWIFT modules</vt:lpstr>
    </vt:vector>
  </TitlesOfParts>
  <Manager/>
  <Company>WBG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Nduati Maina Kariuki</dc:creator>
  <cp:keywords/>
  <dc:description/>
  <cp:lastModifiedBy>Romeo Jacky Gansey</cp:lastModifiedBy>
  <cp:revision/>
  <dcterms:created xsi:type="dcterms:W3CDTF">2024-11-27T11:34:45Z</dcterms:created>
  <dcterms:modified xsi:type="dcterms:W3CDTF">2026-04-13T10:47:13Z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2026-01-09T09:01:20Z</vt:lpwstr>
  </property>
  <property fmtid="{D5CDD505-2E9C-101B-9397-08002B2CF9AE}" pid="4" name="MSIP_Label_f1bf45b6-5649-4236-82a3-f45024cd282e_Method">
    <vt:lpwstr>Privileged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ce946f35-3dca-48b9-bacd-97cdf0f66aa0</vt:lpwstr>
  </property>
  <property fmtid="{D5CDD505-2E9C-101B-9397-08002B2CF9AE}" pid="8" name="MSIP_Label_f1bf45b6-5649-4236-82a3-f45024cd282e_ContentBits">
    <vt:lpwstr>2</vt:lpwstr>
  </property>
  <property fmtid="{D5CDD505-2E9C-101B-9397-08002B2CF9AE}" pid="9" name="MSIP_Label_f1bf45b6-5649-4236-82a3-f45024cd282e_Tag">
    <vt:lpwstr>10, 2, 1, 1</vt:lpwstr>
  </property>
</Properties>
</file>